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98E13592-C388-4929-B201-E70558EAB1FA}" xr6:coauthVersionLast="44" xr6:coauthVersionMax="47" xr10:uidLastSave="{00000000-0000-0000-0000-000000000000}"/>
  <bookViews>
    <workbookView xWindow="-40488" yWindow="-1740" windowWidth="28776" windowHeight="15456" activeTab="3" xr2:uid="{00000000-000D-0000-FFFF-FFFF00000000}"/>
  </bookViews>
  <sheets>
    <sheet name="Danza" sheetId="1" r:id="rId1"/>
    <sheet name="Artes Visuales" sheetId="2" r:id="rId2"/>
    <sheet name="Musica" sheetId="3" r:id="rId3"/>
    <sheet name="Teatro" sheetId="5" r:id="rId4"/>
    <sheet name="Arte Dramático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9" roundtripDataSignature="AMtx7mjZJxphnopx1joNRPE0Etmr0BK4gw=="/>
    </ext>
  </extLst>
</workbook>
</file>

<file path=xl/calcChain.xml><?xml version="1.0" encoding="utf-8"?>
<calcChain xmlns="http://schemas.openxmlformats.org/spreadsheetml/2006/main">
  <c r="Q805" i="2" l="1"/>
  <c r="P805" i="2"/>
  <c r="K700" i="2"/>
  <c r="M248" i="5" l="1"/>
  <c r="N248" i="5" s="1"/>
  <c r="L248" i="5"/>
  <c r="N227" i="5"/>
  <c r="M227" i="5"/>
  <c r="L227" i="5"/>
  <c r="M846" i="3"/>
  <c r="L846" i="3"/>
  <c r="N846" i="3" s="1"/>
  <c r="O846" i="3" s="1"/>
  <c r="L758" i="3"/>
  <c r="N758" i="3" s="1"/>
  <c r="O758" i="3" s="1"/>
  <c r="M758" i="3"/>
  <c r="L733" i="3"/>
  <c r="K849" i="2"/>
  <c r="L849" i="2"/>
  <c r="M849" i="2"/>
  <c r="N849" i="2" s="1"/>
  <c r="L807" i="2"/>
  <c r="K807" i="2"/>
  <c r="M807" i="2" s="1"/>
  <c r="N807" i="2" s="1"/>
  <c r="K846" i="1"/>
  <c r="J846" i="1"/>
  <c r="L846" i="1" s="1"/>
  <c r="M846" i="1" s="1"/>
  <c r="M395" i="5" l="1"/>
  <c r="L395" i="5"/>
  <c r="K395" i="5"/>
  <c r="P393" i="5"/>
  <c r="Q392" i="5"/>
  <c r="Q393" i="5" s="1"/>
  <c r="R388" i="5"/>
  <c r="Q388" i="5"/>
  <c r="O388" i="5"/>
  <c r="R387" i="5"/>
  <c r="Q387" i="5"/>
  <c r="O387" i="5"/>
  <c r="R386" i="5"/>
  <c r="Q386" i="5"/>
  <c r="O386" i="5"/>
  <c r="R385" i="5"/>
  <c r="Q385" i="5"/>
  <c r="O385" i="5"/>
  <c r="R384" i="5"/>
  <c r="Q384" i="5"/>
  <c r="O384" i="5"/>
  <c r="R383" i="5"/>
  <c r="Q383" i="5"/>
  <c r="O383" i="5"/>
  <c r="R382" i="5"/>
  <c r="Q382" i="5"/>
  <c r="O382" i="5"/>
  <c r="O381" i="5"/>
  <c r="P380" i="5"/>
  <c r="S382" i="5" s="1"/>
  <c r="O362" i="5"/>
  <c r="O361" i="5"/>
  <c r="O360" i="5"/>
  <c r="O366" i="5"/>
  <c r="O367" i="5"/>
  <c r="O241" i="5"/>
  <c r="M1044" i="3"/>
  <c r="L1044" i="3"/>
  <c r="N1044" i="3" s="1"/>
  <c r="Q1042" i="3"/>
  <c r="R1041" i="3"/>
  <c r="R1042" i="3" s="1"/>
  <c r="S1037" i="3"/>
  <c r="R1037" i="3"/>
  <c r="P1037" i="3"/>
  <c r="S1036" i="3"/>
  <c r="R1036" i="3"/>
  <c r="P1036" i="3"/>
  <c r="S1035" i="3"/>
  <c r="R1035" i="3"/>
  <c r="S1034" i="3"/>
  <c r="R1034" i="3"/>
  <c r="P1034" i="3"/>
  <c r="S1033" i="3"/>
  <c r="R1033" i="3"/>
  <c r="P1033" i="3"/>
  <c r="S1032" i="3"/>
  <c r="R1032" i="3"/>
  <c r="P1032" i="3"/>
  <c r="S1031" i="3"/>
  <c r="R1031" i="3"/>
  <c r="S1030" i="3"/>
  <c r="R1030" i="3"/>
  <c r="P1030" i="3"/>
  <c r="P1029" i="3"/>
  <c r="Q1028" i="3"/>
  <c r="T1030" i="3" s="1"/>
  <c r="P1015" i="3"/>
  <c r="P965" i="3"/>
  <c r="P944" i="3"/>
  <c r="P923" i="3"/>
  <c r="P902" i="3"/>
  <c r="P881" i="3"/>
  <c r="P860" i="3"/>
  <c r="L980" i="2"/>
  <c r="K980" i="2"/>
  <c r="M980" i="2" s="1"/>
  <c r="N980" i="2" s="1"/>
  <c r="P978" i="2"/>
  <c r="Q977" i="2"/>
  <c r="Q978" i="2" s="1"/>
  <c r="R970" i="2"/>
  <c r="Q970" i="2"/>
  <c r="O970" i="2"/>
  <c r="Q969" i="2"/>
  <c r="R969" i="2" s="1"/>
  <c r="O969" i="2"/>
  <c r="Q968" i="2"/>
  <c r="R968" i="2" s="1"/>
  <c r="O968" i="2"/>
  <c r="Q967" i="2"/>
  <c r="R967" i="2" s="1"/>
  <c r="O967" i="2"/>
  <c r="Q966" i="2"/>
  <c r="R966" i="2" s="1"/>
  <c r="O966" i="2"/>
  <c r="O965" i="2"/>
  <c r="P964" i="2"/>
  <c r="Q965" i="2" s="1"/>
  <c r="R965" i="2" s="1"/>
  <c r="O920" i="2"/>
  <c r="O901" i="2"/>
  <c r="O900" i="2"/>
  <c r="O902" i="2"/>
  <c r="O861" i="2"/>
  <c r="O881" i="2"/>
  <c r="O841" i="2"/>
  <c r="K984" i="1"/>
  <c r="J984" i="1"/>
  <c r="L984" i="1" s="1"/>
  <c r="O982" i="1"/>
  <c r="P981" i="1"/>
  <c r="P982" i="1" s="1"/>
  <c r="Q976" i="1"/>
  <c r="P976" i="1"/>
  <c r="Q975" i="1"/>
  <c r="P975" i="1"/>
  <c r="Q974" i="1"/>
  <c r="P974" i="1"/>
  <c r="N974" i="1"/>
  <c r="Q973" i="1"/>
  <c r="P973" i="1"/>
  <c r="N973" i="1"/>
  <c r="Q972" i="1"/>
  <c r="P972" i="1"/>
  <c r="N972" i="1"/>
  <c r="Q971" i="1"/>
  <c r="P971" i="1"/>
  <c r="N971" i="1"/>
  <c r="Q970" i="1"/>
  <c r="P970" i="1"/>
  <c r="N970" i="1"/>
  <c r="Q969" i="1"/>
  <c r="P969" i="1"/>
  <c r="N969" i="1"/>
  <c r="N968" i="1"/>
  <c r="O967" i="1"/>
  <c r="R969" i="1" s="1"/>
  <c r="Q381" i="5" l="1"/>
  <c r="R381" i="5" s="1"/>
  <c r="R1029" i="3"/>
  <c r="S1029" i="3" s="1"/>
  <c r="S966" i="2"/>
  <c r="P968" i="1"/>
  <c r="Q968" i="1" s="1"/>
  <c r="Q799" i="2"/>
  <c r="Q932" i="3" l="1"/>
  <c r="L786" i="2"/>
  <c r="J708" i="1"/>
  <c r="L143" i="5"/>
  <c r="K143" i="5"/>
  <c r="M824" i="3"/>
  <c r="L824" i="3"/>
  <c r="N824" i="3" s="1"/>
  <c r="O824" i="3" s="1"/>
  <c r="M733" i="3"/>
  <c r="N733" i="3"/>
  <c r="O733" i="3" s="1"/>
  <c r="L709" i="3"/>
  <c r="L684" i="3"/>
  <c r="M658" i="3"/>
  <c r="L658" i="3"/>
  <c r="K828" i="2"/>
  <c r="L828" i="2"/>
  <c r="M828" i="2"/>
  <c r="N828" i="2" s="1"/>
  <c r="L765" i="2"/>
  <c r="N765" i="2" s="1"/>
  <c r="M765" i="2"/>
  <c r="N744" i="2"/>
  <c r="M744" i="2"/>
  <c r="L744" i="2"/>
  <c r="L677" i="2"/>
  <c r="L700" i="2"/>
  <c r="L722" i="2"/>
  <c r="Q719" i="2"/>
  <c r="K722" i="2"/>
  <c r="Q697" i="2"/>
  <c r="L823" i="1"/>
  <c r="M823" i="1" s="1"/>
  <c r="K823" i="1"/>
  <c r="K800" i="1"/>
  <c r="J823" i="1"/>
  <c r="L374" i="5"/>
  <c r="K374" i="5"/>
  <c r="M374" i="5" s="1"/>
  <c r="P372" i="5"/>
  <c r="Q371" i="5"/>
  <c r="Q372" i="5" s="1"/>
  <c r="R367" i="5"/>
  <c r="Q367" i="5"/>
  <c r="R366" i="5"/>
  <c r="Q366" i="5"/>
  <c r="R365" i="5"/>
  <c r="Q365" i="5"/>
  <c r="O365" i="5"/>
  <c r="R364" i="5"/>
  <c r="Q364" i="5"/>
  <c r="O364" i="5"/>
  <c r="R363" i="5"/>
  <c r="Q363" i="5"/>
  <c r="O363" i="5"/>
  <c r="R362" i="5"/>
  <c r="Q362" i="5"/>
  <c r="R361" i="5"/>
  <c r="Q361" i="5"/>
  <c r="P359" i="5"/>
  <c r="S361" i="5" s="1"/>
  <c r="O220" i="5"/>
  <c r="Q220" i="5"/>
  <c r="R220" i="5" s="1"/>
  <c r="O219" i="5"/>
  <c r="O199" i="5"/>
  <c r="N1022" i="3"/>
  <c r="M1022" i="3"/>
  <c r="L1022" i="3"/>
  <c r="Q1020" i="3"/>
  <c r="R1019" i="3"/>
  <c r="R1020" i="3" s="1"/>
  <c r="S1015" i="3"/>
  <c r="R1015" i="3"/>
  <c r="S1014" i="3"/>
  <c r="R1014" i="3"/>
  <c r="P1014" i="3"/>
  <c r="S1013" i="3"/>
  <c r="R1013" i="3"/>
  <c r="S1012" i="3"/>
  <c r="R1012" i="3"/>
  <c r="P1012" i="3"/>
  <c r="S1011" i="3"/>
  <c r="R1011" i="3"/>
  <c r="P1011" i="3"/>
  <c r="S1010" i="3"/>
  <c r="R1010" i="3"/>
  <c r="P1010" i="3"/>
  <c r="S1009" i="3"/>
  <c r="R1009" i="3"/>
  <c r="S1008" i="3"/>
  <c r="R1008" i="3"/>
  <c r="P1008" i="3"/>
  <c r="P1007" i="3"/>
  <c r="Q1006" i="3"/>
  <c r="T1008" i="3" s="1"/>
  <c r="P922" i="3"/>
  <c r="P901" i="3"/>
  <c r="P880" i="3"/>
  <c r="P859" i="3"/>
  <c r="P838" i="3"/>
  <c r="P817" i="3"/>
  <c r="N958" i="2"/>
  <c r="L958" i="2"/>
  <c r="K958" i="2"/>
  <c r="M958" i="2" s="1"/>
  <c r="P956" i="2"/>
  <c r="Q955" i="2"/>
  <c r="Q956" i="2" s="1"/>
  <c r="R948" i="2"/>
  <c r="Q948" i="2"/>
  <c r="O948" i="2"/>
  <c r="R947" i="2"/>
  <c r="Q947" i="2"/>
  <c r="O947" i="2"/>
  <c r="R946" i="2"/>
  <c r="Q946" i="2"/>
  <c r="O946" i="2"/>
  <c r="R945" i="2"/>
  <c r="Q945" i="2"/>
  <c r="O945" i="2"/>
  <c r="R944" i="2"/>
  <c r="Q944" i="2"/>
  <c r="O944" i="2"/>
  <c r="S943" i="2"/>
  <c r="R943" i="2"/>
  <c r="Q943" i="2"/>
  <c r="O943" i="2"/>
  <c r="O942" i="2"/>
  <c r="P941" i="2"/>
  <c r="Q942" i="2" s="1"/>
  <c r="R942" i="2" s="1"/>
  <c r="O880" i="2"/>
  <c r="O860" i="2"/>
  <c r="O840" i="2"/>
  <c r="K961" i="1"/>
  <c r="J961" i="1"/>
  <c r="L961" i="1" s="1"/>
  <c r="O959" i="1"/>
  <c r="P958" i="1"/>
  <c r="P959" i="1" s="1"/>
  <c r="Q953" i="1"/>
  <c r="P953" i="1"/>
  <c r="Q952" i="1"/>
  <c r="P952" i="1"/>
  <c r="Q951" i="1"/>
  <c r="P951" i="1"/>
  <c r="N951" i="1"/>
  <c r="Q950" i="1"/>
  <c r="P950" i="1"/>
  <c r="N950" i="1"/>
  <c r="Q949" i="1"/>
  <c r="P949" i="1"/>
  <c r="N949" i="1"/>
  <c r="Q948" i="1"/>
  <c r="P948" i="1"/>
  <c r="N948" i="1"/>
  <c r="Q947" i="1"/>
  <c r="P947" i="1"/>
  <c r="N947" i="1"/>
  <c r="Q946" i="1"/>
  <c r="P946" i="1"/>
  <c r="N946" i="1"/>
  <c r="N945" i="1"/>
  <c r="O944" i="1"/>
  <c r="R946" i="1" s="1"/>
  <c r="L934" i="3"/>
  <c r="R931" i="3" s="1"/>
  <c r="P784" i="2"/>
  <c r="L206" i="5"/>
  <c r="K80" i="5"/>
  <c r="M802" i="3"/>
  <c r="J800" i="1"/>
  <c r="L800" i="1" s="1"/>
  <c r="Q346" i="5"/>
  <c r="R346" i="5"/>
  <c r="O346" i="5"/>
  <c r="Q325" i="5"/>
  <c r="R325" i="5"/>
  <c r="O325" i="5"/>
  <c r="Q304" i="5"/>
  <c r="R304" i="5"/>
  <c r="O304" i="5"/>
  <c r="Q283" i="5"/>
  <c r="R283" i="5"/>
  <c r="O283" i="5"/>
  <c r="Q262" i="5"/>
  <c r="R262" i="5"/>
  <c r="O262" i="5"/>
  <c r="Q241" i="5"/>
  <c r="R241" i="5" s="1"/>
  <c r="O94" i="5"/>
  <c r="Q94" i="5"/>
  <c r="R94" i="5"/>
  <c r="Q26" i="5"/>
  <c r="R26" i="5" s="1"/>
  <c r="O26" i="5"/>
  <c r="R949" i="3"/>
  <c r="S949" i="3"/>
  <c r="P949" i="3"/>
  <c r="R927" i="3"/>
  <c r="S927" i="3"/>
  <c r="P927" i="3"/>
  <c r="R905" i="3"/>
  <c r="S905" i="3"/>
  <c r="P905" i="3"/>
  <c r="R883" i="3"/>
  <c r="S883" i="3"/>
  <c r="P883" i="3"/>
  <c r="R861" i="3"/>
  <c r="S861" i="3"/>
  <c r="P861" i="3"/>
  <c r="R839" i="3"/>
  <c r="S839" i="3" s="1"/>
  <c r="P839" i="3"/>
  <c r="Q904" i="2"/>
  <c r="R904" i="2"/>
  <c r="O903" i="2"/>
  <c r="O904" i="2"/>
  <c r="Q883" i="2"/>
  <c r="R883" i="2"/>
  <c r="O882" i="2"/>
  <c r="O883" i="2"/>
  <c r="Q862" i="2"/>
  <c r="R862" i="2"/>
  <c r="O862" i="2"/>
  <c r="Q841" i="2"/>
  <c r="R841" i="2" s="1"/>
  <c r="P422" i="1"/>
  <c r="Q422" i="1" s="1"/>
  <c r="M800" i="1" l="1"/>
  <c r="Q360" i="5"/>
  <c r="R360" i="5" s="1"/>
  <c r="R1007" i="3"/>
  <c r="S1007" i="3" s="1"/>
  <c r="P945" i="1"/>
  <c r="Q945" i="1" s="1"/>
  <c r="L164" i="5"/>
  <c r="K754" i="1"/>
  <c r="Q199" i="5"/>
  <c r="R199" i="5"/>
  <c r="L353" i="5"/>
  <c r="K353" i="5"/>
  <c r="M353" i="5" s="1"/>
  <c r="P351" i="5"/>
  <c r="Q350" i="5"/>
  <c r="Q351" i="5" s="1"/>
  <c r="R345" i="5"/>
  <c r="Q345" i="5"/>
  <c r="O345" i="5"/>
  <c r="R344" i="5"/>
  <c r="Q344" i="5"/>
  <c r="O344" i="5"/>
  <c r="R343" i="5"/>
  <c r="Q343" i="5"/>
  <c r="O343" i="5"/>
  <c r="R342" i="5"/>
  <c r="Q342" i="5"/>
  <c r="O342" i="5"/>
  <c r="R341" i="5"/>
  <c r="Q341" i="5"/>
  <c r="O341" i="5"/>
  <c r="R340" i="5"/>
  <c r="Q340" i="5"/>
  <c r="O340" i="5"/>
  <c r="O339" i="5"/>
  <c r="P338" i="5"/>
  <c r="Q339" i="5" s="1"/>
  <c r="R339" i="5" s="1"/>
  <c r="P162" i="5"/>
  <c r="M1000" i="3"/>
  <c r="L1000" i="3"/>
  <c r="N1000" i="3" s="1"/>
  <c r="Q998" i="3"/>
  <c r="R993" i="3"/>
  <c r="S993" i="3" s="1"/>
  <c r="P993" i="3"/>
  <c r="R992" i="3"/>
  <c r="S992" i="3" s="1"/>
  <c r="P992" i="3"/>
  <c r="R991" i="3"/>
  <c r="S991" i="3" s="1"/>
  <c r="R990" i="3"/>
  <c r="S990" i="3" s="1"/>
  <c r="P990" i="3"/>
  <c r="R989" i="3"/>
  <c r="S989" i="3" s="1"/>
  <c r="P989" i="3"/>
  <c r="R988" i="3"/>
  <c r="S988" i="3" s="1"/>
  <c r="P988" i="3"/>
  <c r="R987" i="3"/>
  <c r="S987" i="3" s="1"/>
  <c r="R986" i="3"/>
  <c r="S986" i="3" s="1"/>
  <c r="P986" i="3"/>
  <c r="P985" i="3"/>
  <c r="Q984" i="3"/>
  <c r="T986" i="3" s="1"/>
  <c r="P943" i="3"/>
  <c r="P921" i="3"/>
  <c r="P900" i="3"/>
  <c r="P879" i="3"/>
  <c r="P858" i="3"/>
  <c r="P837" i="3"/>
  <c r="P816" i="3"/>
  <c r="R816" i="3"/>
  <c r="S816" i="3" s="1"/>
  <c r="R817" i="3"/>
  <c r="S817" i="3" s="1"/>
  <c r="P795" i="3"/>
  <c r="R795" i="3"/>
  <c r="S795" i="3" s="1"/>
  <c r="M780" i="3"/>
  <c r="L935" i="2"/>
  <c r="K935" i="2"/>
  <c r="M935" i="2" s="1"/>
  <c r="N935" i="2" s="1"/>
  <c r="P933" i="2"/>
  <c r="Q925" i="2"/>
  <c r="R925" i="2" s="1"/>
  <c r="O925" i="2"/>
  <c r="Q924" i="2"/>
  <c r="R924" i="2" s="1"/>
  <c r="O924" i="2"/>
  <c r="Q923" i="2"/>
  <c r="R923" i="2" s="1"/>
  <c r="O923" i="2"/>
  <c r="Q922" i="2"/>
  <c r="R922" i="2" s="1"/>
  <c r="O922" i="2"/>
  <c r="Q921" i="2"/>
  <c r="R921" i="2" s="1"/>
  <c r="O921" i="2"/>
  <c r="Q920" i="2"/>
  <c r="R920" i="2" s="1"/>
  <c r="O919" i="2"/>
  <c r="P918" i="2"/>
  <c r="Q919" i="2" s="1"/>
  <c r="R919" i="2" s="1"/>
  <c r="O899" i="2"/>
  <c r="O879" i="2"/>
  <c r="O859" i="2"/>
  <c r="O839" i="2"/>
  <c r="O819" i="2"/>
  <c r="O818" i="2"/>
  <c r="O795" i="2"/>
  <c r="O798" i="2"/>
  <c r="O799" i="2"/>
  <c r="Q798" i="2"/>
  <c r="K938" i="1"/>
  <c r="J938" i="1"/>
  <c r="L938" i="1" s="1"/>
  <c r="O936" i="1"/>
  <c r="P935" i="1"/>
  <c r="P936" i="1" s="1"/>
  <c r="Q930" i="1"/>
  <c r="P930" i="1"/>
  <c r="Q929" i="1"/>
  <c r="P929" i="1"/>
  <c r="Q928" i="1"/>
  <c r="P928" i="1"/>
  <c r="N928" i="1"/>
  <c r="Q927" i="1"/>
  <c r="P927" i="1"/>
  <c r="N927" i="1"/>
  <c r="Q926" i="1"/>
  <c r="P926" i="1"/>
  <c r="N926" i="1"/>
  <c r="Q925" i="1"/>
  <c r="P925" i="1"/>
  <c r="N925" i="1"/>
  <c r="Q924" i="1"/>
  <c r="P924" i="1"/>
  <c r="N924" i="1"/>
  <c r="P923" i="1"/>
  <c r="Q923" i="1" s="1"/>
  <c r="N923" i="1"/>
  <c r="N922" i="1"/>
  <c r="O921" i="1"/>
  <c r="P922" i="1" s="1"/>
  <c r="Q922" i="1" s="1"/>
  <c r="Q932" i="2" l="1"/>
  <c r="Q933" i="2" s="1"/>
  <c r="R997" i="3"/>
  <c r="R998" i="3" s="1"/>
  <c r="S340" i="5"/>
  <c r="R985" i="3"/>
  <c r="S985" i="3" s="1"/>
  <c r="S920" i="2"/>
  <c r="R923" i="1"/>
  <c r="P763" i="2" l="1"/>
  <c r="M934" i="3" l="1"/>
  <c r="J892" i="1"/>
  <c r="K892" i="1"/>
  <c r="K777" i="1"/>
  <c r="J777" i="1"/>
  <c r="J754" i="1"/>
  <c r="L892" i="1" l="1"/>
  <c r="P889" i="1"/>
  <c r="O178" i="5"/>
  <c r="Q178" i="5"/>
  <c r="R178" i="5" s="1"/>
  <c r="M978" i="3"/>
  <c r="L978" i="3"/>
  <c r="N978" i="3" s="1"/>
  <c r="Q976" i="3"/>
  <c r="S970" i="3"/>
  <c r="R970" i="3"/>
  <c r="P970" i="3"/>
  <c r="S969" i="3"/>
  <c r="R969" i="3"/>
  <c r="P969" i="3"/>
  <c r="S968" i="3"/>
  <c r="R968" i="3"/>
  <c r="P968" i="3"/>
  <c r="S967" i="3"/>
  <c r="R967" i="3"/>
  <c r="P967" i="3"/>
  <c r="S966" i="3"/>
  <c r="R966" i="3"/>
  <c r="P966" i="3"/>
  <c r="R965" i="3"/>
  <c r="S965" i="3" s="1"/>
  <c r="R964" i="3"/>
  <c r="S964" i="3" s="1"/>
  <c r="P964" i="3"/>
  <c r="P963" i="3"/>
  <c r="Q962" i="3"/>
  <c r="T964" i="3" s="1"/>
  <c r="P899" i="3"/>
  <c r="P878" i="3"/>
  <c r="P857" i="3"/>
  <c r="P836" i="3"/>
  <c r="P815" i="3"/>
  <c r="P794" i="3"/>
  <c r="P773" i="3"/>
  <c r="R773" i="3"/>
  <c r="S773" i="3" s="1"/>
  <c r="P876" i="2"/>
  <c r="O858" i="2"/>
  <c r="O838" i="2"/>
  <c r="O778" i="2"/>
  <c r="R963" i="3" l="1"/>
  <c r="S963" i="3" s="1"/>
  <c r="R975" i="3"/>
  <c r="R976" i="3" s="1"/>
  <c r="P720" i="2"/>
  <c r="P742" i="2"/>
  <c r="L332" i="5" l="1"/>
  <c r="K332" i="5"/>
  <c r="M332" i="5" s="1"/>
  <c r="P330" i="5"/>
  <c r="R324" i="5"/>
  <c r="Q324" i="5"/>
  <c r="O324" i="5"/>
  <c r="R323" i="5"/>
  <c r="Q323" i="5"/>
  <c r="O323" i="5"/>
  <c r="R322" i="5"/>
  <c r="Q322" i="5"/>
  <c r="O322" i="5"/>
  <c r="Q321" i="5"/>
  <c r="R321" i="5" s="1"/>
  <c r="O321" i="5"/>
  <c r="Q320" i="5"/>
  <c r="R320" i="5" s="1"/>
  <c r="O320" i="5"/>
  <c r="Q319" i="5"/>
  <c r="R319" i="5" s="1"/>
  <c r="O319" i="5"/>
  <c r="O318" i="5"/>
  <c r="P317" i="5"/>
  <c r="S319" i="5" s="1"/>
  <c r="L311" i="5"/>
  <c r="K311" i="5"/>
  <c r="M311" i="5" s="1"/>
  <c r="P309" i="5"/>
  <c r="R303" i="5"/>
  <c r="Q303" i="5"/>
  <c r="O303" i="5"/>
  <c r="R302" i="5"/>
  <c r="Q302" i="5"/>
  <c r="O302" i="5"/>
  <c r="R301" i="5"/>
  <c r="Q301" i="5"/>
  <c r="O301" i="5"/>
  <c r="Q300" i="5"/>
  <c r="R300" i="5" s="1"/>
  <c r="O300" i="5"/>
  <c r="Q299" i="5"/>
  <c r="R299" i="5" s="1"/>
  <c r="O299" i="5"/>
  <c r="Q298" i="5"/>
  <c r="R298" i="5" s="1"/>
  <c r="O298" i="5"/>
  <c r="O297" i="5"/>
  <c r="P296" i="5"/>
  <c r="S298" i="5" s="1"/>
  <c r="O157" i="5"/>
  <c r="Q157" i="5"/>
  <c r="R157" i="5" s="1"/>
  <c r="M956" i="3"/>
  <c r="L956" i="3"/>
  <c r="N956" i="3" s="1"/>
  <c r="Q954" i="3"/>
  <c r="S948" i="3"/>
  <c r="R948" i="3"/>
  <c r="P948" i="3"/>
  <c r="S947" i="3"/>
  <c r="R947" i="3"/>
  <c r="P947" i="3"/>
  <c r="S946" i="3"/>
  <c r="R946" i="3"/>
  <c r="P946" i="3"/>
  <c r="S945" i="3"/>
  <c r="R945" i="3"/>
  <c r="P945" i="3"/>
  <c r="R944" i="3"/>
  <c r="S944" i="3" s="1"/>
  <c r="R943" i="3"/>
  <c r="S943" i="3" s="1"/>
  <c r="R942" i="3"/>
  <c r="S942" i="3" s="1"/>
  <c r="P942" i="3"/>
  <c r="P941" i="3"/>
  <c r="Q940" i="3"/>
  <c r="T942" i="3" s="1"/>
  <c r="P877" i="3"/>
  <c r="P856" i="3"/>
  <c r="P835" i="3"/>
  <c r="P814" i="3"/>
  <c r="R953" i="3" l="1"/>
  <c r="R954" i="3" s="1"/>
  <c r="Q318" i="5"/>
  <c r="R318" i="5" s="1"/>
  <c r="R941" i="3"/>
  <c r="S941" i="3" s="1"/>
  <c r="Q297" i="5"/>
  <c r="R297" i="5" s="1"/>
  <c r="Q329" i="5"/>
  <c r="Q330" i="5" s="1"/>
  <c r="Q308" i="5"/>
  <c r="Q309" i="5" s="1"/>
  <c r="P793" i="3"/>
  <c r="P772" i="3"/>
  <c r="P748" i="3"/>
  <c r="O817" i="2" l="1"/>
  <c r="O797" i="2"/>
  <c r="O777" i="2" l="1"/>
  <c r="Q756" i="2"/>
  <c r="R756" i="2" s="1"/>
  <c r="Q757" i="2"/>
  <c r="R757" i="2" s="1"/>
  <c r="O757" i="2"/>
  <c r="O756" i="2"/>
  <c r="L912" i="2" l="1"/>
  <c r="K912" i="2"/>
  <c r="M912" i="2" s="1"/>
  <c r="P910" i="2"/>
  <c r="Q909" i="2"/>
  <c r="Q910" i="2" s="1"/>
  <c r="R905" i="2"/>
  <c r="Q905" i="2"/>
  <c r="R903" i="2"/>
  <c r="Q903" i="2"/>
  <c r="R902" i="2"/>
  <c r="Q902" i="2"/>
  <c r="Q901" i="2"/>
  <c r="R901" i="2" s="1"/>
  <c r="Q900" i="2"/>
  <c r="R900" i="2" s="1"/>
  <c r="Q899" i="2"/>
  <c r="R899" i="2" s="1"/>
  <c r="O898" i="2"/>
  <c r="P897" i="2"/>
  <c r="Q898" i="2" s="1"/>
  <c r="R898" i="2" s="1"/>
  <c r="L891" i="2"/>
  <c r="K891" i="2"/>
  <c r="M891" i="2" s="1"/>
  <c r="P889" i="2"/>
  <c r="Q888" i="2"/>
  <c r="Q889" i="2" s="1"/>
  <c r="R884" i="2"/>
  <c r="Q884" i="2"/>
  <c r="R882" i="2"/>
  <c r="Q882" i="2"/>
  <c r="Q881" i="2"/>
  <c r="R881" i="2" s="1"/>
  <c r="Q880" i="2"/>
  <c r="R880" i="2" s="1"/>
  <c r="Q879" i="2"/>
  <c r="R879" i="2" s="1"/>
  <c r="Q878" i="2"/>
  <c r="R878" i="2" s="1"/>
  <c r="O878" i="2"/>
  <c r="O877" i="2"/>
  <c r="Q877" i="2"/>
  <c r="R877" i="2" s="1"/>
  <c r="O837" i="2"/>
  <c r="K915" i="1"/>
  <c r="J915" i="1"/>
  <c r="L915" i="1" s="1"/>
  <c r="O913" i="1"/>
  <c r="P912" i="1"/>
  <c r="P913" i="1" s="1"/>
  <c r="Q907" i="1"/>
  <c r="P907" i="1"/>
  <c r="Q906" i="1"/>
  <c r="P906" i="1"/>
  <c r="Q905" i="1"/>
  <c r="P905" i="1"/>
  <c r="N905" i="1"/>
  <c r="Q904" i="1"/>
  <c r="P904" i="1"/>
  <c r="N904" i="1"/>
  <c r="Q903" i="1"/>
  <c r="P903" i="1"/>
  <c r="N903" i="1"/>
  <c r="P902" i="1"/>
  <c r="Q902" i="1" s="1"/>
  <c r="N902" i="1"/>
  <c r="P901" i="1"/>
  <c r="Q901" i="1" s="1"/>
  <c r="N901" i="1"/>
  <c r="P900" i="1"/>
  <c r="Q900" i="1" s="1"/>
  <c r="N900" i="1"/>
  <c r="N899" i="1"/>
  <c r="O898" i="1"/>
  <c r="R900" i="1" s="1"/>
  <c r="P899" i="1" l="1"/>
  <c r="Q899" i="1" s="1"/>
  <c r="S899" i="2"/>
  <c r="S878" i="2"/>
  <c r="M892" i="1"/>
  <c r="O890" i="1"/>
  <c r="P890" i="1"/>
  <c r="Q884" i="1"/>
  <c r="P884" i="1"/>
  <c r="Q883" i="1"/>
  <c r="P883" i="1"/>
  <c r="Q882" i="1"/>
  <c r="P882" i="1"/>
  <c r="N882" i="1"/>
  <c r="Q881" i="1"/>
  <c r="P881" i="1"/>
  <c r="N881" i="1"/>
  <c r="P880" i="1"/>
  <c r="Q880" i="1" s="1"/>
  <c r="N880" i="1"/>
  <c r="P879" i="1"/>
  <c r="Q879" i="1" s="1"/>
  <c r="N879" i="1"/>
  <c r="P878" i="1"/>
  <c r="Q878" i="1" s="1"/>
  <c r="N878" i="1"/>
  <c r="P877" i="1"/>
  <c r="Q877" i="1" s="1"/>
  <c r="N877" i="1"/>
  <c r="N876" i="1"/>
  <c r="O875" i="1"/>
  <c r="R877" i="1" s="1"/>
  <c r="P876" i="1" l="1"/>
  <c r="Q876" i="1" s="1"/>
  <c r="K731" i="1"/>
  <c r="J731" i="1"/>
  <c r="P868" i="2"/>
  <c r="Q867" i="2"/>
  <c r="Q868" i="2" s="1"/>
  <c r="P847" i="2"/>
  <c r="Q846" i="2"/>
  <c r="Q847" i="2" s="1"/>
  <c r="P826" i="2"/>
  <c r="Q825" i="2"/>
  <c r="Q826" i="2" s="1"/>
  <c r="Q804" i="2"/>
  <c r="Q783" i="2"/>
  <c r="Q784" i="2" s="1"/>
  <c r="Q762" i="2"/>
  <c r="Q763" i="2" s="1"/>
  <c r="Q741" i="2"/>
  <c r="Q742" i="2" s="1"/>
  <c r="K786" i="2"/>
  <c r="M786" i="2" s="1"/>
  <c r="O156" i="5" l="1"/>
  <c r="O136" i="5"/>
  <c r="Q136" i="5"/>
  <c r="R136" i="5" s="1"/>
  <c r="N934" i="3"/>
  <c r="O934" i="3" s="1"/>
  <c r="S926" i="3"/>
  <c r="R926" i="3"/>
  <c r="P926" i="3"/>
  <c r="S925" i="3"/>
  <c r="R925" i="3"/>
  <c r="P925" i="3"/>
  <c r="S924" i="3"/>
  <c r="R924" i="3"/>
  <c r="P924" i="3"/>
  <c r="R923" i="3"/>
  <c r="S923" i="3" s="1"/>
  <c r="R922" i="3"/>
  <c r="S922" i="3" s="1"/>
  <c r="R921" i="3"/>
  <c r="S921" i="3" s="1"/>
  <c r="R920" i="3"/>
  <c r="S920" i="3" s="1"/>
  <c r="P920" i="3"/>
  <c r="P919" i="3"/>
  <c r="Q918" i="3"/>
  <c r="R919" i="3" s="1"/>
  <c r="S919" i="3" s="1"/>
  <c r="P855" i="3"/>
  <c r="P813" i="3"/>
  <c r="P792" i="3"/>
  <c r="P771" i="3"/>
  <c r="P747" i="3"/>
  <c r="O816" i="2"/>
  <c r="O796" i="2"/>
  <c r="O776" i="2"/>
  <c r="T920" i="3" l="1"/>
  <c r="M709" i="3"/>
  <c r="R755" i="3" l="1"/>
  <c r="L290" i="5" l="1"/>
  <c r="K290" i="5"/>
  <c r="M290" i="5" s="1"/>
  <c r="P288" i="5"/>
  <c r="R282" i="5"/>
  <c r="Q282" i="5"/>
  <c r="O282" i="5"/>
  <c r="Q281" i="5"/>
  <c r="R281" i="5" s="1"/>
  <c r="Q280" i="5"/>
  <c r="R280" i="5" s="1"/>
  <c r="O280" i="5"/>
  <c r="Q279" i="5"/>
  <c r="R279" i="5" s="1"/>
  <c r="O279" i="5"/>
  <c r="Q278" i="5"/>
  <c r="R278" i="5" s="1"/>
  <c r="O278" i="5"/>
  <c r="Q277" i="5"/>
  <c r="R277" i="5" s="1"/>
  <c r="O277" i="5"/>
  <c r="O276" i="5"/>
  <c r="P275" i="5"/>
  <c r="S277" i="5" s="1"/>
  <c r="O155" i="5"/>
  <c r="O154" i="5"/>
  <c r="O135" i="5"/>
  <c r="O134" i="5"/>
  <c r="O115" i="5"/>
  <c r="Q115" i="5"/>
  <c r="R115" i="5" s="1"/>
  <c r="O114" i="5"/>
  <c r="M912" i="3"/>
  <c r="L912" i="3"/>
  <c r="N912" i="3" s="1"/>
  <c r="Q910" i="3"/>
  <c r="S904" i="3"/>
  <c r="R904" i="3"/>
  <c r="P904" i="3"/>
  <c r="S903" i="3"/>
  <c r="R903" i="3"/>
  <c r="P903" i="3"/>
  <c r="R902" i="3"/>
  <c r="S902" i="3" s="1"/>
  <c r="R901" i="3"/>
  <c r="S901" i="3" s="1"/>
  <c r="R900" i="3"/>
  <c r="S900" i="3" s="1"/>
  <c r="R899" i="3"/>
  <c r="S899" i="3" s="1"/>
  <c r="R898" i="3"/>
  <c r="S898" i="3" s="1"/>
  <c r="P898" i="3"/>
  <c r="P897" i="3"/>
  <c r="Q896" i="3"/>
  <c r="T898" i="3" s="1"/>
  <c r="P833" i="3"/>
  <c r="P834" i="3"/>
  <c r="P811" i="3"/>
  <c r="P812" i="3"/>
  <c r="P791" i="3"/>
  <c r="P790" i="3"/>
  <c r="P770" i="3"/>
  <c r="P769" i="3"/>
  <c r="P746" i="3"/>
  <c r="P745" i="3"/>
  <c r="P723" i="3"/>
  <c r="P722" i="3"/>
  <c r="P699" i="3"/>
  <c r="R699" i="3"/>
  <c r="S699" i="3" s="1"/>
  <c r="P698" i="3"/>
  <c r="L870" i="2"/>
  <c r="K870" i="2"/>
  <c r="M870" i="2" s="1"/>
  <c r="R863" i="2"/>
  <c r="Q863" i="2"/>
  <c r="Q861" i="2"/>
  <c r="R861" i="2" s="1"/>
  <c r="Q860" i="2"/>
  <c r="R860" i="2" s="1"/>
  <c r="Q859" i="2"/>
  <c r="R859" i="2" s="1"/>
  <c r="Q858" i="2"/>
  <c r="R858" i="2" s="1"/>
  <c r="Q857" i="2"/>
  <c r="R857" i="2" s="1"/>
  <c r="O857" i="2"/>
  <c r="O856" i="2"/>
  <c r="P855" i="2"/>
  <c r="S857" i="2" s="1"/>
  <c r="O775" i="2"/>
  <c r="O774" i="2"/>
  <c r="O755" i="2"/>
  <c r="O754" i="2"/>
  <c r="O734" i="2"/>
  <c r="O733" i="2"/>
  <c r="O713" i="2"/>
  <c r="O712" i="2"/>
  <c r="O690" i="2"/>
  <c r="O852" i="1"/>
  <c r="R854" i="1" s="1"/>
  <c r="K869" i="1"/>
  <c r="J869" i="1"/>
  <c r="L869" i="1" s="1"/>
  <c r="O867" i="1"/>
  <c r="P866" i="1"/>
  <c r="P867" i="1" s="1"/>
  <c r="Q859" i="1"/>
  <c r="P859" i="1"/>
  <c r="N859" i="1"/>
  <c r="P858" i="1"/>
  <c r="Q858" i="1" s="1"/>
  <c r="N858" i="1"/>
  <c r="P857" i="1"/>
  <c r="Q857" i="1" s="1"/>
  <c r="N857" i="1"/>
  <c r="P856" i="1"/>
  <c r="Q856" i="1" s="1"/>
  <c r="N856" i="1"/>
  <c r="P855" i="1"/>
  <c r="Q855" i="1" s="1"/>
  <c r="N855" i="1"/>
  <c r="P854" i="1"/>
  <c r="Q854" i="1" s="1"/>
  <c r="N854" i="1"/>
  <c r="P853" i="1"/>
  <c r="Q853" i="1" s="1"/>
  <c r="N853" i="1"/>
  <c r="Q276" i="5" l="1"/>
  <c r="R276" i="5" s="1"/>
  <c r="R897" i="3"/>
  <c r="S897" i="3" s="1"/>
  <c r="Q856" i="2"/>
  <c r="R856" i="2" s="1"/>
  <c r="Q287" i="5"/>
  <c r="Q288" i="5" s="1"/>
  <c r="R909" i="3"/>
  <c r="R910" i="3" s="1"/>
  <c r="U73" i="5" l="1"/>
  <c r="T29" i="5"/>
  <c r="P675" i="2" l="1"/>
  <c r="L269" i="5" l="1"/>
  <c r="L185" i="5"/>
  <c r="L122" i="5"/>
  <c r="L101" i="5"/>
  <c r="M684" i="3"/>
  <c r="K708" i="1"/>
  <c r="K685" i="1"/>
  <c r="J685" i="1"/>
  <c r="L685" i="1" s="1"/>
  <c r="K269" i="5"/>
  <c r="M269" i="5" s="1"/>
  <c r="P267" i="5"/>
  <c r="Q261" i="5"/>
  <c r="R261" i="5" s="1"/>
  <c r="O261" i="5"/>
  <c r="Q260" i="5"/>
  <c r="R260" i="5" s="1"/>
  <c r="O260" i="5"/>
  <c r="Q259" i="5"/>
  <c r="R259" i="5" s="1"/>
  <c r="O259" i="5"/>
  <c r="Q258" i="5"/>
  <c r="R258" i="5" s="1"/>
  <c r="O258" i="5"/>
  <c r="Q257" i="5"/>
  <c r="R257" i="5" s="1"/>
  <c r="O257" i="5"/>
  <c r="Q256" i="5"/>
  <c r="R256" i="5" s="1"/>
  <c r="O256" i="5"/>
  <c r="O255" i="5"/>
  <c r="P254" i="5"/>
  <c r="S256" i="5" s="1"/>
  <c r="K248" i="5"/>
  <c r="P246" i="5"/>
  <c r="Q245" i="5"/>
  <c r="Q246" i="5" s="1"/>
  <c r="Q240" i="5"/>
  <c r="R240" i="5" s="1"/>
  <c r="O240" i="5"/>
  <c r="Q239" i="5"/>
  <c r="R239" i="5" s="1"/>
  <c r="O239" i="5"/>
  <c r="Q238" i="5"/>
  <c r="R238" i="5" s="1"/>
  <c r="O238" i="5"/>
  <c r="Q237" i="5"/>
  <c r="R237" i="5" s="1"/>
  <c r="O237" i="5"/>
  <c r="Q236" i="5"/>
  <c r="R236" i="5" s="1"/>
  <c r="O236" i="5"/>
  <c r="Q235" i="5"/>
  <c r="R235" i="5" s="1"/>
  <c r="O235" i="5"/>
  <c r="O234" i="5"/>
  <c r="P233" i="5"/>
  <c r="S235" i="5" s="1"/>
  <c r="K227" i="5"/>
  <c r="P225" i="5"/>
  <c r="Q219" i="5"/>
  <c r="R219" i="5" s="1"/>
  <c r="Q218" i="5"/>
  <c r="R218" i="5" s="1"/>
  <c r="O218" i="5"/>
  <c r="Q217" i="5"/>
  <c r="R217" i="5" s="1"/>
  <c r="O217" i="5"/>
  <c r="Q216" i="5"/>
  <c r="R216" i="5" s="1"/>
  <c r="O216" i="5"/>
  <c r="Q215" i="5"/>
  <c r="R215" i="5" s="1"/>
  <c r="O215" i="5"/>
  <c r="Q214" i="5"/>
  <c r="R214" i="5" s="1"/>
  <c r="O214" i="5"/>
  <c r="O213" i="5"/>
  <c r="P212" i="5"/>
  <c r="S214" i="5" s="1"/>
  <c r="K206" i="5"/>
  <c r="M206" i="5" s="1"/>
  <c r="N206" i="5" s="1"/>
  <c r="P204" i="5"/>
  <c r="Q198" i="5"/>
  <c r="R198" i="5" s="1"/>
  <c r="O198" i="5"/>
  <c r="Q197" i="5"/>
  <c r="R197" i="5" s="1"/>
  <c r="O197" i="5"/>
  <c r="Q196" i="5"/>
  <c r="R196" i="5" s="1"/>
  <c r="O196" i="5"/>
  <c r="Q195" i="5"/>
  <c r="R195" i="5" s="1"/>
  <c r="O195" i="5"/>
  <c r="Q194" i="5"/>
  <c r="R194" i="5" s="1"/>
  <c r="O194" i="5"/>
  <c r="Q193" i="5"/>
  <c r="R193" i="5" s="1"/>
  <c r="O193" i="5"/>
  <c r="O192" i="5"/>
  <c r="P191" i="5"/>
  <c r="S193" i="5" s="1"/>
  <c r="K185" i="5"/>
  <c r="M185" i="5" s="1"/>
  <c r="N185" i="5" s="1"/>
  <c r="P183" i="5"/>
  <c r="Q177" i="5"/>
  <c r="R177" i="5" s="1"/>
  <c r="O177" i="5"/>
  <c r="Q176" i="5"/>
  <c r="R176" i="5" s="1"/>
  <c r="O176" i="5"/>
  <c r="Q175" i="5"/>
  <c r="R175" i="5" s="1"/>
  <c r="O175" i="5"/>
  <c r="Q174" i="5"/>
  <c r="R174" i="5" s="1"/>
  <c r="O174" i="5"/>
  <c r="Q173" i="5"/>
  <c r="R173" i="5" s="1"/>
  <c r="O173" i="5"/>
  <c r="Q172" i="5"/>
  <c r="R172" i="5" s="1"/>
  <c r="O172" i="5"/>
  <c r="O171" i="5"/>
  <c r="P170" i="5"/>
  <c r="K164" i="5"/>
  <c r="Q156" i="5"/>
  <c r="R156" i="5" s="1"/>
  <c r="Q155" i="5"/>
  <c r="R155" i="5" s="1"/>
  <c r="Q154" i="5"/>
  <c r="R154" i="5" s="1"/>
  <c r="Q153" i="5"/>
  <c r="R153" i="5" s="1"/>
  <c r="O153" i="5"/>
  <c r="Q152" i="5"/>
  <c r="R152" i="5" s="1"/>
  <c r="O152" i="5"/>
  <c r="Q151" i="5"/>
  <c r="R151" i="5" s="1"/>
  <c r="O151" i="5"/>
  <c r="O150" i="5"/>
  <c r="P149" i="5"/>
  <c r="S151" i="5" s="1"/>
  <c r="M143" i="5"/>
  <c r="P141" i="5"/>
  <c r="Q135" i="5"/>
  <c r="R135" i="5" s="1"/>
  <c r="Q134" i="5"/>
  <c r="R134" i="5" s="1"/>
  <c r="Q133" i="5"/>
  <c r="R133" i="5" s="1"/>
  <c r="O133" i="5"/>
  <c r="Q132" i="5"/>
  <c r="R132" i="5" s="1"/>
  <c r="O132" i="5"/>
  <c r="Q131" i="5"/>
  <c r="R131" i="5" s="1"/>
  <c r="O131" i="5"/>
  <c r="Q130" i="5"/>
  <c r="R130" i="5" s="1"/>
  <c r="O130" i="5"/>
  <c r="O129" i="5"/>
  <c r="P128" i="5"/>
  <c r="S130" i="5" s="1"/>
  <c r="K122" i="5"/>
  <c r="M122" i="5" s="1"/>
  <c r="P120" i="5"/>
  <c r="Q114" i="5"/>
  <c r="R114" i="5" s="1"/>
  <c r="Q113" i="5"/>
  <c r="R113" i="5" s="1"/>
  <c r="O113" i="5"/>
  <c r="Q112" i="5"/>
  <c r="R112" i="5" s="1"/>
  <c r="O112" i="5"/>
  <c r="Q111" i="5"/>
  <c r="R111" i="5" s="1"/>
  <c r="O111" i="5"/>
  <c r="Q110" i="5"/>
  <c r="R110" i="5" s="1"/>
  <c r="O110" i="5"/>
  <c r="Q109" i="5"/>
  <c r="R109" i="5" s="1"/>
  <c r="O109" i="5"/>
  <c r="O108" i="5"/>
  <c r="P107" i="5"/>
  <c r="Q108" i="5" s="1"/>
  <c r="R108" i="5" s="1"/>
  <c r="K101" i="5"/>
  <c r="P99" i="5"/>
  <c r="Q93" i="5"/>
  <c r="R93" i="5" s="1"/>
  <c r="O93" i="5"/>
  <c r="Q92" i="5"/>
  <c r="R92" i="5" s="1"/>
  <c r="O92" i="5"/>
  <c r="Q91" i="5"/>
  <c r="R91" i="5" s="1"/>
  <c r="O91" i="5"/>
  <c r="Q90" i="5"/>
  <c r="R90" i="5" s="1"/>
  <c r="O90" i="5"/>
  <c r="Q89" i="5"/>
  <c r="R89" i="5" s="1"/>
  <c r="O89" i="5"/>
  <c r="Q88" i="5"/>
  <c r="R88" i="5" s="1"/>
  <c r="O88" i="5"/>
  <c r="O87" i="5"/>
  <c r="P86" i="5"/>
  <c r="Q87" i="5" s="1"/>
  <c r="R87" i="5" s="1"/>
  <c r="L80" i="5"/>
  <c r="Q77" i="5"/>
  <c r="Q78" i="5" s="1"/>
  <c r="P78" i="5"/>
  <c r="Q72" i="5"/>
  <c r="R72" i="5" s="1"/>
  <c r="O72" i="5"/>
  <c r="Q71" i="5"/>
  <c r="R71" i="5" s="1"/>
  <c r="O71" i="5"/>
  <c r="Q70" i="5"/>
  <c r="R70" i="5" s="1"/>
  <c r="O70" i="5"/>
  <c r="Q69" i="5"/>
  <c r="R69" i="5" s="1"/>
  <c r="O69" i="5"/>
  <c r="Q68" i="5"/>
  <c r="R68" i="5" s="1"/>
  <c r="O68" i="5"/>
  <c r="Q67" i="5"/>
  <c r="R67" i="5" s="1"/>
  <c r="O67" i="5"/>
  <c r="Q66" i="5"/>
  <c r="R66" i="5" s="1"/>
  <c r="O66" i="5"/>
  <c r="O65" i="5"/>
  <c r="P64" i="5"/>
  <c r="L58" i="5"/>
  <c r="K58" i="5"/>
  <c r="Q55" i="5" s="1"/>
  <c r="Q56" i="5" s="1"/>
  <c r="P56" i="5"/>
  <c r="Q49" i="5"/>
  <c r="R49" i="5" s="1"/>
  <c r="O49" i="5"/>
  <c r="Q48" i="5"/>
  <c r="R48" i="5" s="1"/>
  <c r="O48" i="5"/>
  <c r="Q47" i="5"/>
  <c r="R47" i="5" s="1"/>
  <c r="O47" i="5"/>
  <c r="Q46" i="5"/>
  <c r="R46" i="5" s="1"/>
  <c r="O46" i="5"/>
  <c r="Q45" i="5"/>
  <c r="R45" i="5" s="1"/>
  <c r="O45" i="5"/>
  <c r="Q44" i="5"/>
  <c r="R44" i="5" s="1"/>
  <c r="O44" i="5"/>
  <c r="Q43" i="5"/>
  <c r="R43" i="5" s="1"/>
  <c r="O43" i="5"/>
  <c r="O42" i="5"/>
  <c r="P41" i="5"/>
  <c r="Q42" i="5" s="1"/>
  <c r="R42" i="5" s="1"/>
  <c r="L35" i="5"/>
  <c r="K35" i="5"/>
  <c r="M35" i="5" s="1"/>
  <c r="P33" i="5"/>
  <c r="Q25" i="5"/>
  <c r="R25" i="5" s="1"/>
  <c r="O25" i="5"/>
  <c r="Q24" i="5"/>
  <c r="R24" i="5" s="1"/>
  <c r="O24" i="5"/>
  <c r="Q23" i="5"/>
  <c r="R23" i="5" s="1"/>
  <c r="O23" i="5"/>
  <c r="Q22" i="5"/>
  <c r="R22" i="5" s="1"/>
  <c r="O22" i="5"/>
  <c r="Q21" i="5"/>
  <c r="R21" i="5" s="1"/>
  <c r="O21" i="5"/>
  <c r="Q20" i="5"/>
  <c r="R20" i="5" s="1"/>
  <c r="O20" i="5"/>
  <c r="O19" i="5"/>
  <c r="P18" i="5"/>
  <c r="Q19" i="5" s="1"/>
  <c r="R19" i="5" s="1"/>
  <c r="K532" i="4"/>
  <c r="J532" i="4"/>
  <c r="P529" i="4" s="1"/>
  <c r="P530" i="4" s="1"/>
  <c r="O530" i="4"/>
  <c r="P522" i="4"/>
  <c r="Q522" i="4" s="1"/>
  <c r="N522" i="4"/>
  <c r="P521" i="4"/>
  <c r="Q521" i="4" s="1"/>
  <c r="N521" i="4"/>
  <c r="P520" i="4"/>
  <c r="Q520" i="4" s="1"/>
  <c r="N520" i="4"/>
  <c r="P519" i="4"/>
  <c r="Q519" i="4" s="1"/>
  <c r="N519" i="4"/>
  <c r="P518" i="4"/>
  <c r="Q518" i="4" s="1"/>
  <c r="N518" i="4"/>
  <c r="R517" i="4"/>
  <c r="P517" i="4"/>
  <c r="Q517" i="4" s="1"/>
  <c r="N517" i="4"/>
  <c r="N516" i="4"/>
  <c r="O515" i="4"/>
  <c r="P516" i="4" s="1"/>
  <c r="Q516" i="4" s="1"/>
  <c r="K509" i="4"/>
  <c r="J509" i="4"/>
  <c r="L509" i="4" s="1"/>
  <c r="M509" i="4" s="1"/>
  <c r="O507" i="4"/>
  <c r="P499" i="4"/>
  <c r="Q499" i="4" s="1"/>
  <c r="N499" i="4"/>
  <c r="P498" i="4"/>
  <c r="Q498" i="4" s="1"/>
  <c r="N498" i="4"/>
  <c r="P497" i="4"/>
  <c r="Q497" i="4" s="1"/>
  <c r="N497" i="4"/>
  <c r="P496" i="4"/>
  <c r="Q496" i="4" s="1"/>
  <c r="N496" i="4"/>
  <c r="P495" i="4"/>
  <c r="Q495" i="4" s="1"/>
  <c r="N495" i="4"/>
  <c r="P494" i="4"/>
  <c r="Q494" i="4" s="1"/>
  <c r="N494" i="4"/>
  <c r="N493" i="4"/>
  <c r="O492" i="4"/>
  <c r="R494" i="4" s="1"/>
  <c r="K486" i="4"/>
  <c r="J486" i="4"/>
  <c r="L486" i="4" s="1"/>
  <c r="M486" i="4" s="1"/>
  <c r="O484" i="4"/>
  <c r="P483" i="4"/>
  <c r="P484" i="4" s="1"/>
  <c r="P476" i="4"/>
  <c r="Q476" i="4" s="1"/>
  <c r="N476" i="4"/>
  <c r="P475" i="4"/>
  <c r="Q475" i="4" s="1"/>
  <c r="N475" i="4"/>
  <c r="P474" i="4"/>
  <c r="Q474" i="4" s="1"/>
  <c r="N474" i="4"/>
  <c r="P473" i="4"/>
  <c r="Q473" i="4" s="1"/>
  <c r="N473" i="4"/>
  <c r="P472" i="4"/>
  <c r="Q472" i="4" s="1"/>
  <c r="N472" i="4"/>
  <c r="P471" i="4"/>
  <c r="Q471" i="4" s="1"/>
  <c r="N471" i="4"/>
  <c r="N470" i="4"/>
  <c r="O469" i="4"/>
  <c r="R471" i="4" s="1"/>
  <c r="K463" i="4"/>
  <c r="J463" i="4"/>
  <c r="L463" i="4" s="1"/>
  <c r="M463" i="4" s="1"/>
  <c r="O461" i="4"/>
  <c r="P453" i="4"/>
  <c r="Q453" i="4" s="1"/>
  <c r="N453" i="4"/>
  <c r="P452" i="4"/>
  <c r="Q452" i="4" s="1"/>
  <c r="N452" i="4"/>
  <c r="P451" i="4"/>
  <c r="Q451" i="4" s="1"/>
  <c r="N451" i="4"/>
  <c r="P450" i="4"/>
  <c r="Q450" i="4" s="1"/>
  <c r="N450" i="4"/>
  <c r="P449" i="4"/>
  <c r="Q449" i="4" s="1"/>
  <c r="N449" i="4"/>
  <c r="P448" i="4"/>
  <c r="Q448" i="4" s="1"/>
  <c r="N448" i="4"/>
  <c r="N447" i="4"/>
  <c r="O446" i="4"/>
  <c r="R448" i="4" s="1"/>
  <c r="K440" i="4"/>
  <c r="J440" i="4"/>
  <c r="L440" i="4" s="1"/>
  <c r="M440" i="4" s="1"/>
  <c r="O438" i="4"/>
  <c r="P437" i="4"/>
  <c r="P438" i="4" s="1"/>
  <c r="P430" i="4"/>
  <c r="Q430" i="4" s="1"/>
  <c r="N430" i="4"/>
  <c r="P429" i="4"/>
  <c r="Q429" i="4" s="1"/>
  <c r="N429" i="4"/>
  <c r="P428" i="4"/>
  <c r="Q428" i="4" s="1"/>
  <c r="N428" i="4"/>
  <c r="P427" i="4"/>
  <c r="Q427" i="4" s="1"/>
  <c r="N427" i="4"/>
  <c r="P426" i="4"/>
  <c r="Q426" i="4" s="1"/>
  <c r="N426" i="4"/>
  <c r="P425" i="4"/>
  <c r="Q425" i="4" s="1"/>
  <c r="N425" i="4"/>
  <c r="N424" i="4"/>
  <c r="O423" i="4"/>
  <c r="R425" i="4" s="1"/>
  <c r="K417" i="4"/>
  <c r="J417" i="4"/>
  <c r="L417" i="4" s="1"/>
  <c r="M417" i="4" s="1"/>
  <c r="O415" i="4"/>
  <c r="P414" i="4"/>
  <c r="P415" i="4" s="1"/>
  <c r="P407" i="4"/>
  <c r="Q407" i="4" s="1"/>
  <c r="N407" i="4"/>
  <c r="P406" i="4"/>
  <c r="Q406" i="4" s="1"/>
  <c r="N406" i="4"/>
  <c r="P405" i="4"/>
  <c r="Q405" i="4" s="1"/>
  <c r="N405" i="4"/>
  <c r="P404" i="4"/>
  <c r="Q404" i="4" s="1"/>
  <c r="N404" i="4"/>
  <c r="P403" i="4"/>
  <c r="Q403" i="4" s="1"/>
  <c r="N403" i="4"/>
  <c r="P402" i="4"/>
  <c r="Q402" i="4" s="1"/>
  <c r="N402" i="4"/>
  <c r="N401" i="4"/>
  <c r="O400" i="4"/>
  <c r="P401" i="4" s="1"/>
  <c r="Q401" i="4" s="1"/>
  <c r="K394" i="4"/>
  <c r="J394" i="4"/>
  <c r="L394" i="4" s="1"/>
  <c r="M394" i="4" s="1"/>
  <c r="O392" i="4"/>
  <c r="P391" i="4"/>
  <c r="P392" i="4" s="1"/>
  <c r="P384" i="4"/>
  <c r="Q384" i="4" s="1"/>
  <c r="N384" i="4"/>
  <c r="P383" i="4"/>
  <c r="Q383" i="4" s="1"/>
  <c r="N383" i="4"/>
  <c r="P382" i="4"/>
  <c r="Q382" i="4" s="1"/>
  <c r="N382" i="4"/>
  <c r="P381" i="4"/>
  <c r="Q381" i="4" s="1"/>
  <c r="N381" i="4"/>
  <c r="P380" i="4"/>
  <c r="Q380" i="4" s="1"/>
  <c r="N380" i="4"/>
  <c r="P379" i="4"/>
  <c r="Q379" i="4" s="1"/>
  <c r="N379" i="4"/>
  <c r="N378" i="4"/>
  <c r="O377" i="4"/>
  <c r="R379" i="4" s="1"/>
  <c r="K371" i="4"/>
  <c r="J371" i="4"/>
  <c r="L371" i="4" s="1"/>
  <c r="M371" i="4" s="1"/>
  <c r="O369" i="4"/>
  <c r="P361" i="4"/>
  <c r="Q361" i="4" s="1"/>
  <c r="N361" i="4"/>
  <c r="P360" i="4"/>
  <c r="Q360" i="4" s="1"/>
  <c r="N360" i="4"/>
  <c r="P359" i="4"/>
  <c r="Q359" i="4" s="1"/>
  <c r="N359" i="4"/>
  <c r="P358" i="4"/>
  <c r="Q358" i="4" s="1"/>
  <c r="N358" i="4"/>
  <c r="P357" i="4"/>
  <c r="Q357" i="4" s="1"/>
  <c r="N357" i="4"/>
  <c r="P356" i="4"/>
  <c r="Q356" i="4" s="1"/>
  <c r="N356" i="4"/>
  <c r="N355" i="4"/>
  <c r="O354" i="4"/>
  <c r="P355" i="4" s="1"/>
  <c r="Q355" i="4" s="1"/>
  <c r="K348" i="4"/>
  <c r="J348" i="4"/>
  <c r="L348" i="4" s="1"/>
  <c r="M348" i="4" s="1"/>
  <c r="O346" i="4"/>
  <c r="P345" i="4"/>
  <c r="P346" i="4" s="1"/>
  <c r="P338" i="4"/>
  <c r="Q338" i="4" s="1"/>
  <c r="N338" i="4"/>
  <c r="P337" i="4"/>
  <c r="Q337" i="4" s="1"/>
  <c r="N337" i="4"/>
  <c r="P336" i="4"/>
  <c r="Q336" i="4" s="1"/>
  <c r="N336" i="4"/>
  <c r="P335" i="4"/>
  <c r="Q335" i="4" s="1"/>
  <c r="N335" i="4"/>
  <c r="P334" i="4"/>
  <c r="Q334" i="4" s="1"/>
  <c r="N334" i="4"/>
  <c r="P333" i="4"/>
  <c r="Q333" i="4" s="1"/>
  <c r="N333" i="4"/>
  <c r="N332" i="4"/>
  <c r="O331" i="4"/>
  <c r="R333" i="4" s="1"/>
  <c r="K325" i="4"/>
  <c r="J325" i="4"/>
  <c r="L325" i="4" s="1"/>
  <c r="M325" i="4" s="1"/>
  <c r="O323" i="4"/>
  <c r="P315" i="4"/>
  <c r="Q315" i="4" s="1"/>
  <c r="N315" i="4"/>
  <c r="P314" i="4"/>
  <c r="Q314" i="4" s="1"/>
  <c r="N314" i="4"/>
  <c r="P313" i="4"/>
  <c r="Q313" i="4" s="1"/>
  <c r="N313" i="4"/>
  <c r="P312" i="4"/>
  <c r="Q312" i="4" s="1"/>
  <c r="N312" i="4"/>
  <c r="P311" i="4"/>
  <c r="Q311" i="4" s="1"/>
  <c r="N311" i="4"/>
  <c r="P310" i="4"/>
  <c r="Q310" i="4" s="1"/>
  <c r="N310" i="4"/>
  <c r="N309" i="4"/>
  <c r="O308" i="4"/>
  <c r="P309" i="4" s="1"/>
  <c r="Q309" i="4" s="1"/>
  <c r="K302" i="4"/>
  <c r="J302" i="4"/>
  <c r="O300" i="4"/>
  <c r="P292" i="4"/>
  <c r="Q292" i="4" s="1"/>
  <c r="N292" i="4"/>
  <c r="P291" i="4"/>
  <c r="Q291" i="4" s="1"/>
  <c r="N291" i="4"/>
  <c r="P290" i="4"/>
  <c r="Q290" i="4" s="1"/>
  <c r="N290" i="4"/>
  <c r="P289" i="4"/>
  <c r="Q289" i="4" s="1"/>
  <c r="N289" i="4"/>
  <c r="P288" i="4"/>
  <c r="Q288" i="4" s="1"/>
  <c r="N288" i="4"/>
  <c r="P287" i="4"/>
  <c r="Q287" i="4" s="1"/>
  <c r="N287" i="4"/>
  <c r="N286" i="4"/>
  <c r="O285" i="4"/>
  <c r="L279" i="4"/>
  <c r="M279" i="4" s="1"/>
  <c r="K279" i="4"/>
  <c r="J279" i="4"/>
  <c r="P276" i="4" s="1"/>
  <c r="P277" i="4" s="1"/>
  <c r="O277" i="4"/>
  <c r="P269" i="4"/>
  <c r="Q269" i="4" s="1"/>
  <c r="N269" i="4"/>
  <c r="P268" i="4"/>
  <c r="Q268" i="4" s="1"/>
  <c r="N268" i="4"/>
  <c r="P267" i="4"/>
  <c r="Q267" i="4" s="1"/>
  <c r="N267" i="4"/>
  <c r="P266" i="4"/>
  <c r="Q266" i="4" s="1"/>
  <c r="N266" i="4"/>
  <c r="P265" i="4"/>
  <c r="Q265" i="4" s="1"/>
  <c r="N265" i="4"/>
  <c r="P264" i="4"/>
  <c r="Q264" i="4" s="1"/>
  <c r="N264" i="4"/>
  <c r="N263" i="4"/>
  <c r="O262" i="4"/>
  <c r="P263" i="4" s="1"/>
  <c r="Q263" i="4" s="1"/>
  <c r="K256" i="4"/>
  <c r="J256" i="4"/>
  <c r="P253" i="4" s="1"/>
  <c r="P254" i="4" s="1"/>
  <c r="O254" i="4"/>
  <c r="P246" i="4"/>
  <c r="Q246" i="4" s="1"/>
  <c r="N246" i="4"/>
  <c r="P245" i="4"/>
  <c r="Q245" i="4" s="1"/>
  <c r="N245" i="4"/>
  <c r="P244" i="4"/>
  <c r="Q244" i="4" s="1"/>
  <c r="N244" i="4"/>
  <c r="P243" i="4"/>
  <c r="Q243" i="4" s="1"/>
  <c r="N243" i="4"/>
  <c r="P242" i="4"/>
  <c r="Q242" i="4" s="1"/>
  <c r="N242" i="4"/>
  <c r="P241" i="4"/>
  <c r="Q241" i="4" s="1"/>
  <c r="N241" i="4"/>
  <c r="N240" i="4"/>
  <c r="O239" i="4"/>
  <c r="P240" i="4" s="1"/>
  <c r="Q240" i="4" s="1"/>
  <c r="K233" i="4"/>
  <c r="J233" i="4"/>
  <c r="O231" i="4"/>
  <c r="P223" i="4"/>
  <c r="Q223" i="4" s="1"/>
  <c r="N223" i="4"/>
  <c r="P222" i="4"/>
  <c r="Q222" i="4" s="1"/>
  <c r="N222" i="4"/>
  <c r="P221" i="4"/>
  <c r="Q221" i="4" s="1"/>
  <c r="N221" i="4"/>
  <c r="P220" i="4"/>
  <c r="Q220" i="4" s="1"/>
  <c r="N220" i="4"/>
  <c r="P219" i="4"/>
  <c r="Q219" i="4" s="1"/>
  <c r="N219" i="4"/>
  <c r="P218" i="4"/>
  <c r="Q218" i="4" s="1"/>
  <c r="N218" i="4"/>
  <c r="N217" i="4"/>
  <c r="O216" i="4"/>
  <c r="P217" i="4" s="1"/>
  <c r="Q217" i="4" s="1"/>
  <c r="S210" i="4"/>
  <c r="K210" i="4"/>
  <c r="J210" i="4"/>
  <c r="L210" i="4" s="1"/>
  <c r="T209" i="4"/>
  <c r="T210" i="4" s="1"/>
  <c r="P206" i="4"/>
  <c r="Q206" i="4" s="1"/>
  <c r="N206" i="4"/>
  <c r="P205" i="4"/>
  <c r="Q205" i="4" s="1"/>
  <c r="N205" i="4"/>
  <c r="P204" i="4"/>
  <c r="Q204" i="4" s="1"/>
  <c r="N204" i="4"/>
  <c r="P203" i="4"/>
  <c r="Q203" i="4" s="1"/>
  <c r="N203" i="4"/>
  <c r="Q202" i="4"/>
  <c r="P202" i="4"/>
  <c r="N202" i="4"/>
  <c r="P201" i="4"/>
  <c r="Q201" i="4" s="1"/>
  <c r="N201" i="4"/>
  <c r="N200" i="4"/>
  <c r="O199" i="4"/>
  <c r="K194" i="4"/>
  <c r="J194" i="4"/>
  <c r="L194" i="4" s="1"/>
  <c r="M194" i="4" s="1"/>
  <c r="S191" i="4"/>
  <c r="P188" i="4"/>
  <c r="Q188" i="4" s="1"/>
  <c r="N188" i="4"/>
  <c r="P187" i="4"/>
  <c r="Q187" i="4" s="1"/>
  <c r="N187" i="4"/>
  <c r="P186" i="4"/>
  <c r="Q186" i="4" s="1"/>
  <c r="N186" i="4"/>
  <c r="P185" i="4"/>
  <c r="Q185" i="4" s="1"/>
  <c r="N185" i="4"/>
  <c r="P184" i="4"/>
  <c r="Q184" i="4" s="1"/>
  <c r="N184" i="4"/>
  <c r="P183" i="4"/>
  <c r="Q183" i="4" s="1"/>
  <c r="N183" i="4"/>
  <c r="N182" i="4"/>
  <c r="O181" i="4"/>
  <c r="P182" i="4" s="1"/>
  <c r="Q182" i="4" s="1"/>
  <c r="K177" i="4"/>
  <c r="J177" i="4"/>
  <c r="L177" i="4" s="1"/>
  <c r="M177" i="4" s="1"/>
  <c r="S176" i="4"/>
  <c r="T175" i="4"/>
  <c r="T176" i="4" s="1"/>
  <c r="P170" i="4"/>
  <c r="Q170" i="4" s="1"/>
  <c r="N170" i="4"/>
  <c r="P169" i="4"/>
  <c r="Q169" i="4" s="1"/>
  <c r="N169" i="4"/>
  <c r="P168" i="4"/>
  <c r="Q168" i="4" s="1"/>
  <c r="N168" i="4"/>
  <c r="P167" i="4"/>
  <c r="Q167" i="4" s="1"/>
  <c r="N167" i="4"/>
  <c r="P166" i="4"/>
  <c r="Q166" i="4" s="1"/>
  <c r="N166" i="4"/>
  <c r="P165" i="4"/>
  <c r="Q165" i="4" s="1"/>
  <c r="N165" i="4"/>
  <c r="N164" i="4"/>
  <c r="O163" i="4"/>
  <c r="S159" i="4"/>
  <c r="K159" i="4"/>
  <c r="J159" i="4"/>
  <c r="L159" i="4" s="1"/>
  <c r="M159" i="4" s="1"/>
  <c r="T158" i="4"/>
  <c r="T159" i="4" s="1"/>
  <c r="P156" i="4"/>
  <c r="Q156" i="4" s="1"/>
  <c r="N156" i="4"/>
  <c r="P155" i="4"/>
  <c r="Q155" i="4" s="1"/>
  <c r="N155" i="4"/>
  <c r="P154" i="4"/>
  <c r="Q154" i="4" s="1"/>
  <c r="N154" i="4"/>
  <c r="P153" i="4"/>
  <c r="Q153" i="4" s="1"/>
  <c r="N153" i="4"/>
  <c r="P152" i="4"/>
  <c r="Q152" i="4" s="1"/>
  <c r="N152" i="4"/>
  <c r="P151" i="4"/>
  <c r="Q151" i="4" s="1"/>
  <c r="N151" i="4"/>
  <c r="N150" i="4"/>
  <c r="O149" i="4"/>
  <c r="P150" i="4" s="1"/>
  <c r="Q150" i="4" s="1"/>
  <c r="S145" i="4"/>
  <c r="K143" i="4"/>
  <c r="J143" i="4"/>
  <c r="T144" i="4" s="1"/>
  <c r="T145" i="4" s="1"/>
  <c r="P139" i="4"/>
  <c r="Q139" i="4" s="1"/>
  <c r="N139" i="4"/>
  <c r="P138" i="4"/>
  <c r="Q138" i="4" s="1"/>
  <c r="N138" i="4"/>
  <c r="P137" i="4"/>
  <c r="Q137" i="4" s="1"/>
  <c r="N137" i="4"/>
  <c r="P136" i="4"/>
  <c r="Q136" i="4" s="1"/>
  <c r="N136" i="4"/>
  <c r="P135" i="4"/>
  <c r="Q135" i="4" s="1"/>
  <c r="N135" i="4"/>
  <c r="P134" i="4"/>
  <c r="Q134" i="4" s="1"/>
  <c r="N134" i="4"/>
  <c r="N133" i="4"/>
  <c r="O132" i="4"/>
  <c r="P133" i="4" s="1"/>
  <c r="Q133" i="4" s="1"/>
  <c r="K128" i="4"/>
  <c r="J128" i="4"/>
  <c r="L128" i="4" s="1"/>
  <c r="M128" i="4" s="1"/>
  <c r="P123" i="4"/>
  <c r="Q123" i="4" s="1"/>
  <c r="N123" i="4"/>
  <c r="P122" i="4"/>
  <c r="Q122" i="4" s="1"/>
  <c r="N122" i="4"/>
  <c r="P121" i="4"/>
  <c r="Q121" i="4" s="1"/>
  <c r="N121" i="4"/>
  <c r="P120" i="4"/>
  <c r="Q120" i="4" s="1"/>
  <c r="N120" i="4"/>
  <c r="P119" i="4"/>
  <c r="Q119" i="4" s="1"/>
  <c r="N119" i="4"/>
  <c r="P118" i="4"/>
  <c r="Q118" i="4" s="1"/>
  <c r="N118" i="4"/>
  <c r="N117" i="4"/>
  <c r="O116" i="4"/>
  <c r="Y23" i="4" s="1"/>
  <c r="K111" i="4"/>
  <c r="J111" i="4"/>
  <c r="L111" i="4" s="1"/>
  <c r="M111" i="4" s="1"/>
  <c r="P104" i="4"/>
  <c r="Q104" i="4" s="1"/>
  <c r="N104" i="4"/>
  <c r="P103" i="4"/>
  <c r="Q103" i="4" s="1"/>
  <c r="N103" i="4"/>
  <c r="P102" i="4"/>
  <c r="Q102" i="4" s="1"/>
  <c r="N102" i="4"/>
  <c r="P101" i="4"/>
  <c r="Q101" i="4" s="1"/>
  <c r="N101" i="4"/>
  <c r="P100" i="4"/>
  <c r="Q100" i="4" s="1"/>
  <c r="N100" i="4"/>
  <c r="P99" i="4"/>
  <c r="Q99" i="4" s="1"/>
  <c r="N99" i="4"/>
  <c r="N98" i="4"/>
  <c r="O97" i="4"/>
  <c r="K93" i="4"/>
  <c r="J93" i="4"/>
  <c r="L93" i="4" s="1"/>
  <c r="P89" i="4"/>
  <c r="Q89" i="4" s="1"/>
  <c r="N89" i="4"/>
  <c r="P88" i="4"/>
  <c r="Q88" i="4" s="1"/>
  <c r="N88" i="4"/>
  <c r="P87" i="4"/>
  <c r="Q87" i="4" s="1"/>
  <c r="N87" i="4"/>
  <c r="P86" i="4"/>
  <c r="Q86" i="4" s="1"/>
  <c r="N86" i="4"/>
  <c r="P85" i="4"/>
  <c r="Q85" i="4" s="1"/>
  <c r="N85" i="4"/>
  <c r="P84" i="4"/>
  <c r="Q84" i="4" s="1"/>
  <c r="N84" i="4"/>
  <c r="N83" i="4"/>
  <c r="O82" i="4"/>
  <c r="P83" i="4" s="1"/>
  <c r="Q83" i="4" s="1"/>
  <c r="K78" i="4"/>
  <c r="J78" i="4"/>
  <c r="L78" i="4" s="1"/>
  <c r="M78" i="4" s="1"/>
  <c r="P71" i="4"/>
  <c r="Q71" i="4" s="1"/>
  <c r="N71" i="4"/>
  <c r="P70" i="4"/>
  <c r="Q70" i="4" s="1"/>
  <c r="N70" i="4"/>
  <c r="P69" i="4"/>
  <c r="Q69" i="4" s="1"/>
  <c r="N69" i="4"/>
  <c r="P68" i="4"/>
  <c r="Q68" i="4" s="1"/>
  <c r="N68" i="4"/>
  <c r="P67" i="4"/>
  <c r="Q67" i="4" s="1"/>
  <c r="N67" i="4"/>
  <c r="P66" i="4"/>
  <c r="Q66" i="4" s="1"/>
  <c r="N66" i="4"/>
  <c r="N65" i="4"/>
  <c r="O64" i="4"/>
  <c r="K60" i="4"/>
  <c r="J60" i="4"/>
  <c r="L60" i="4" s="1"/>
  <c r="M60" i="4" s="1"/>
  <c r="P57" i="4"/>
  <c r="Q57" i="4" s="1"/>
  <c r="N57" i="4"/>
  <c r="P56" i="4"/>
  <c r="Q56" i="4" s="1"/>
  <c r="N56" i="4"/>
  <c r="P55" i="4"/>
  <c r="Q55" i="4" s="1"/>
  <c r="N55" i="4"/>
  <c r="Q54" i="4"/>
  <c r="P54" i="4"/>
  <c r="N54" i="4"/>
  <c r="P53" i="4"/>
  <c r="Q53" i="4" s="1"/>
  <c r="N53" i="4"/>
  <c r="P52" i="4"/>
  <c r="Q52" i="4" s="1"/>
  <c r="N52" i="4"/>
  <c r="N51" i="4"/>
  <c r="O50" i="4"/>
  <c r="P51" i="4" s="1"/>
  <c r="Q51" i="4" s="1"/>
  <c r="K46" i="4"/>
  <c r="J46" i="4"/>
  <c r="L46" i="4" s="1"/>
  <c r="M46" i="4" s="1"/>
  <c r="P42" i="4"/>
  <c r="Q42" i="4" s="1"/>
  <c r="N42" i="4"/>
  <c r="P41" i="4"/>
  <c r="Q41" i="4" s="1"/>
  <c r="N41" i="4"/>
  <c r="P40" i="4"/>
  <c r="Q40" i="4" s="1"/>
  <c r="N40" i="4"/>
  <c r="P39" i="4"/>
  <c r="Q39" i="4" s="1"/>
  <c r="N39" i="4"/>
  <c r="P38" i="4"/>
  <c r="Q38" i="4" s="1"/>
  <c r="N38" i="4"/>
  <c r="P37" i="4"/>
  <c r="Q37" i="4" s="1"/>
  <c r="N37" i="4"/>
  <c r="P36" i="4"/>
  <c r="Q36" i="4" s="1"/>
  <c r="N36" i="4"/>
  <c r="O35" i="4"/>
  <c r="K30" i="4"/>
  <c r="J30" i="4"/>
  <c r="L30" i="4" s="1"/>
  <c r="M30" i="4" s="1"/>
  <c r="P25" i="4"/>
  <c r="Q25" i="4" s="1"/>
  <c r="N25" i="4"/>
  <c r="P24" i="4"/>
  <c r="Q24" i="4" s="1"/>
  <c r="N24" i="4"/>
  <c r="AE23" i="4"/>
  <c r="W23" i="4"/>
  <c r="T23" i="4"/>
  <c r="S23" i="4"/>
  <c r="P23" i="4"/>
  <c r="Q23" i="4" s="1"/>
  <c r="N23" i="4"/>
  <c r="P22" i="4"/>
  <c r="Q22" i="4" s="1"/>
  <c r="N22" i="4"/>
  <c r="P21" i="4"/>
  <c r="Q21" i="4" s="1"/>
  <c r="N21" i="4"/>
  <c r="P20" i="4"/>
  <c r="Q20" i="4" s="1"/>
  <c r="N20" i="4"/>
  <c r="N19" i="4"/>
  <c r="O18" i="4"/>
  <c r="P19" i="4" s="1"/>
  <c r="Q19" i="4" s="1"/>
  <c r="M890" i="3"/>
  <c r="L890" i="3"/>
  <c r="N890" i="3" s="1"/>
  <c r="Q888" i="3"/>
  <c r="S882" i="3"/>
  <c r="R882" i="3"/>
  <c r="P882" i="3"/>
  <c r="R881" i="3"/>
  <c r="S881" i="3" s="1"/>
  <c r="R880" i="3"/>
  <c r="S880" i="3" s="1"/>
  <c r="R879" i="3"/>
  <c r="S879" i="3" s="1"/>
  <c r="R878" i="3"/>
  <c r="S878" i="3" s="1"/>
  <c r="R877" i="3"/>
  <c r="S877" i="3" s="1"/>
  <c r="R876" i="3"/>
  <c r="S876" i="3" s="1"/>
  <c r="P876" i="3"/>
  <c r="P875" i="3"/>
  <c r="Q874" i="3"/>
  <c r="T876" i="3" s="1"/>
  <c r="M868" i="3"/>
  <c r="L868" i="3"/>
  <c r="Q866" i="3"/>
  <c r="R860" i="3"/>
  <c r="S860" i="3" s="1"/>
  <c r="S859" i="3"/>
  <c r="R859" i="3"/>
  <c r="R858" i="3"/>
  <c r="S858" i="3" s="1"/>
  <c r="R857" i="3"/>
  <c r="S857" i="3" s="1"/>
  <c r="R856" i="3"/>
  <c r="S856" i="3" s="1"/>
  <c r="R855" i="3"/>
  <c r="S855" i="3" s="1"/>
  <c r="R854" i="3"/>
  <c r="S854" i="3" s="1"/>
  <c r="P854" i="3"/>
  <c r="P853" i="3"/>
  <c r="Q852" i="3"/>
  <c r="R853" i="3" s="1"/>
  <c r="S853" i="3" s="1"/>
  <c r="Q844" i="3"/>
  <c r="R838" i="3"/>
  <c r="S838" i="3" s="1"/>
  <c r="R837" i="3"/>
  <c r="S837" i="3" s="1"/>
  <c r="R836" i="3"/>
  <c r="S836" i="3" s="1"/>
  <c r="R835" i="3"/>
  <c r="S835" i="3" s="1"/>
  <c r="R834" i="3"/>
  <c r="S834" i="3" s="1"/>
  <c r="R833" i="3"/>
  <c r="S833" i="3" s="1"/>
  <c r="R832" i="3"/>
  <c r="S832" i="3" s="1"/>
  <c r="P832" i="3"/>
  <c r="P831" i="3"/>
  <c r="Q830" i="3"/>
  <c r="T832" i="3" s="1"/>
  <c r="Q822" i="3"/>
  <c r="R815" i="3"/>
  <c r="S815" i="3" s="1"/>
  <c r="R814" i="3"/>
  <c r="S814" i="3" s="1"/>
  <c r="R813" i="3"/>
  <c r="S813" i="3" s="1"/>
  <c r="R812" i="3"/>
  <c r="S812" i="3" s="1"/>
  <c r="R811" i="3"/>
  <c r="S811" i="3" s="1"/>
  <c r="R810" i="3"/>
  <c r="S810" i="3" s="1"/>
  <c r="P810" i="3"/>
  <c r="P809" i="3"/>
  <c r="Q808" i="3"/>
  <c r="T810" i="3" s="1"/>
  <c r="L802" i="3"/>
  <c r="N802" i="3" s="1"/>
  <c r="O802" i="3" s="1"/>
  <c r="Q800" i="3"/>
  <c r="R794" i="3"/>
  <c r="S794" i="3" s="1"/>
  <c r="R793" i="3"/>
  <c r="S793" i="3" s="1"/>
  <c r="R792" i="3"/>
  <c r="S792" i="3" s="1"/>
  <c r="R791" i="3"/>
  <c r="S791" i="3" s="1"/>
  <c r="R790" i="3"/>
  <c r="S790" i="3" s="1"/>
  <c r="R789" i="3"/>
  <c r="S789" i="3" s="1"/>
  <c r="P789" i="3"/>
  <c r="R788" i="3"/>
  <c r="S788" i="3" s="1"/>
  <c r="P788" i="3"/>
  <c r="P787" i="3"/>
  <c r="Q786" i="3"/>
  <c r="T788" i="3" s="1"/>
  <c r="L780" i="3"/>
  <c r="Q778" i="3"/>
  <c r="R772" i="3"/>
  <c r="S772" i="3" s="1"/>
  <c r="R771" i="3"/>
  <c r="S771" i="3" s="1"/>
  <c r="R770" i="3"/>
  <c r="S770" i="3" s="1"/>
  <c r="R769" i="3"/>
  <c r="S769" i="3" s="1"/>
  <c r="R768" i="3"/>
  <c r="S768" i="3" s="1"/>
  <c r="P768" i="3"/>
  <c r="R767" i="3"/>
  <c r="S767" i="3" s="1"/>
  <c r="P767" i="3"/>
  <c r="R766" i="3"/>
  <c r="S766" i="3" s="1"/>
  <c r="P766" i="3"/>
  <c r="P765" i="3"/>
  <c r="Q764" i="3"/>
  <c r="R765" i="3" s="1"/>
  <c r="S765" i="3" s="1"/>
  <c r="Q756" i="3"/>
  <c r="R756" i="3"/>
  <c r="R747" i="3"/>
  <c r="S747" i="3" s="1"/>
  <c r="R746" i="3"/>
  <c r="S746" i="3" s="1"/>
  <c r="R745" i="3"/>
  <c r="S745" i="3" s="1"/>
  <c r="R744" i="3"/>
  <c r="S744" i="3" s="1"/>
  <c r="P744" i="3"/>
  <c r="R743" i="3"/>
  <c r="S743" i="3" s="1"/>
  <c r="P743" i="3"/>
  <c r="R742" i="3"/>
  <c r="S742" i="3" s="1"/>
  <c r="P742" i="3"/>
  <c r="R741" i="3"/>
  <c r="S741" i="3" s="1"/>
  <c r="P741" i="3"/>
  <c r="P740" i="3"/>
  <c r="Q739" i="3"/>
  <c r="T741" i="3" s="1"/>
  <c r="Q731" i="3"/>
  <c r="R723" i="3"/>
  <c r="S723" i="3" s="1"/>
  <c r="R722" i="3"/>
  <c r="S722" i="3" s="1"/>
  <c r="R721" i="3"/>
  <c r="S721" i="3" s="1"/>
  <c r="P721" i="3"/>
  <c r="R720" i="3"/>
  <c r="S720" i="3" s="1"/>
  <c r="P720" i="3"/>
  <c r="R719" i="3"/>
  <c r="S719" i="3" s="1"/>
  <c r="P719" i="3"/>
  <c r="R718" i="3"/>
  <c r="S718" i="3" s="1"/>
  <c r="P718" i="3"/>
  <c r="R717" i="3"/>
  <c r="S717" i="3" s="1"/>
  <c r="P717" i="3"/>
  <c r="P716" i="3"/>
  <c r="Q715" i="3"/>
  <c r="T717" i="3" s="1"/>
  <c r="N709" i="3"/>
  <c r="O709" i="3" s="1"/>
  <c r="Q707" i="3"/>
  <c r="R698" i="3"/>
  <c r="S698" i="3" s="1"/>
  <c r="R697" i="3"/>
  <c r="S697" i="3" s="1"/>
  <c r="P697" i="3"/>
  <c r="R696" i="3"/>
  <c r="S696" i="3" s="1"/>
  <c r="P696" i="3"/>
  <c r="R695" i="3"/>
  <c r="S695" i="3" s="1"/>
  <c r="P695" i="3"/>
  <c r="R694" i="3"/>
  <c r="S694" i="3" s="1"/>
  <c r="P694" i="3"/>
  <c r="R693" i="3"/>
  <c r="S693" i="3" s="1"/>
  <c r="P693" i="3"/>
  <c r="R692" i="3"/>
  <c r="S692" i="3" s="1"/>
  <c r="P692" i="3"/>
  <c r="P691" i="3"/>
  <c r="Q690" i="3"/>
  <c r="T692" i="3" s="1"/>
  <c r="Q682" i="3"/>
  <c r="R672" i="3"/>
  <c r="S672" i="3" s="1"/>
  <c r="P672" i="3"/>
  <c r="R671" i="3"/>
  <c r="S671" i="3" s="1"/>
  <c r="P671" i="3"/>
  <c r="R670" i="3"/>
  <c r="S670" i="3" s="1"/>
  <c r="P670" i="3"/>
  <c r="R669" i="3"/>
  <c r="S669" i="3" s="1"/>
  <c r="P669" i="3"/>
  <c r="R668" i="3"/>
  <c r="S668" i="3" s="1"/>
  <c r="P668" i="3"/>
  <c r="R667" i="3"/>
  <c r="S667" i="3" s="1"/>
  <c r="P667" i="3"/>
  <c r="R666" i="3"/>
  <c r="S666" i="3" s="1"/>
  <c r="P666" i="3"/>
  <c r="P665" i="3"/>
  <c r="Q664" i="3"/>
  <c r="R665" i="3" s="1"/>
  <c r="S665" i="3" s="1"/>
  <c r="R655" i="3"/>
  <c r="R656" i="3" s="1"/>
  <c r="Q656" i="3"/>
  <c r="R647" i="3"/>
  <c r="S647" i="3" s="1"/>
  <c r="P647" i="3"/>
  <c r="R646" i="3"/>
  <c r="S646" i="3" s="1"/>
  <c r="P646" i="3"/>
  <c r="R645" i="3"/>
  <c r="S645" i="3" s="1"/>
  <c r="P645" i="3"/>
  <c r="R644" i="3"/>
  <c r="S644" i="3" s="1"/>
  <c r="P644" i="3"/>
  <c r="R643" i="3"/>
  <c r="S643" i="3" s="1"/>
  <c r="P643" i="3"/>
  <c r="R642" i="3"/>
  <c r="S642" i="3" s="1"/>
  <c r="P642" i="3"/>
  <c r="R641" i="3"/>
  <c r="S641" i="3" s="1"/>
  <c r="P641" i="3"/>
  <c r="R640" i="3"/>
  <c r="S640" i="3" s="1"/>
  <c r="P640" i="3"/>
  <c r="P639" i="3"/>
  <c r="Q638" i="3"/>
  <c r="R639" i="3" s="1"/>
  <c r="S639" i="3" s="1"/>
  <c r="M632" i="3"/>
  <c r="L632" i="3"/>
  <c r="N632" i="3" s="1"/>
  <c r="Q630" i="3"/>
  <c r="R624" i="3"/>
  <c r="S624" i="3" s="1"/>
  <c r="P624" i="3"/>
  <c r="R623" i="3"/>
  <c r="S623" i="3" s="1"/>
  <c r="P623" i="3"/>
  <c r="R622" i="3"/>
  <c r="S622" i="3" s="1"/>
  <c r="P622" i="3"/>
  <c r="R621" i="3"/>
  <c r="S621" i="3" s="1"/>
  <c r="P621" i="3"/>
  <c r="R620" i="3"/>
  <c r="S620" i="3" s="1"/>
  <c r="P620" i="3"/>
  <c r="R619" i="3"/>
  <c r="S619" i="3" s="1"/>
  <c r="P619" i="3"/>
  <c r="R618" i="3"/>
  <c r="S618" i="3" s="1"/>
  <c r="P618" i="3"/>
  <c r="R617" i="3"/>
  <c r="S617" i="3" s="1"/>
  <c r="P617" i="3"/>
  <c r="P616" i="3"/>
  <c r="Q615" i="3"/>
  <c r="U617" i="3" s="1"/>
  <c r="M609" i="3"/>
  <c r="L609" i="3"/>
  <c r="Q607" i="3"/>
  <c r="R601" i="3"/>
  <c r="S601" i="3" s="1"/>
  <c r="P601" i="3"/>
  <c r="R600" i="3"/>
  <c r="S600" i="3" s="1"/>
  <c r="P600" i="3"/>
  <c r="R599" i="3"/>
  <c r="S599" i="3" s="1"/>
  <c r="P599" i="3"/>
  <c r="R598" i="3"/>
  <c r="S598" i="3" s="1"/>
  <c r="P598" i="3"/>
  <c r="R597" i="3"/>
  <c r="S597" i="3" s="1"/>
  <c r="P597" i="3"/>
  <c r="R596" i="3"/>
  <c r="S596" i="3" s="1"/>
  <c r="P596" i="3"/>
  <c r="R595" i="3"/>
  <c r="S595" i="3" s="1"/>
  <c r="P595" i="3"/>
  <c r="R594" i="3"/>
  <c r="S594" i="3" s="1"/>
  <c r="P594" i="3"/>
  <c r="P593" i="3"/>
  <c r="Q592" i="3"/>
  <c r="M586" i="3"/>
  <c r="L586" i="3"/>
  <c r="N586" i="3" s="1"/>
  <c r="O586" i="3" s="1"/>
  <c r="Q584" i="3"/>
  <c r="R578" i="3"/>
  <c r="S578" i="3" s="1"/>
  <c r="P578" i="3"/>
  <c r="R577" i="3"/>
  <c r="S577" i="3" s="1"/>
  <c r="P577" i="3"/>
  <c r="R576" i="3"/>
  <c r="S576" i="3" s="1"/>
  <c r="P576" i="3"/>
  <c r="R575" i="3"/>
  <c r="S575" i="3" s="1"/>
  <c r="P575" i="3"/>
  <c r="R574" i="3"/>
  <c r="S574" i="3" s="1"/>
  <c r="P574" i="3"/>
  <c r="R573" i="3"/>
  <c r="S573" i="3" s="1"/>
  <c r="P573" i="3"/>
  <c r="R572" i="3"/>
  <c r="S572" i="3" s="1"/>
  <c r="P572" i="3"/>
  <c r="R571" i="3"/>
  <c r="S571" i="3" s="1"/>
  <c r="P571" i="3"/>
  <c r="P570" i="3"/>
  <c r="Q569" i="3"/>
  <c r="R570" i="3" s="1"/>
  <c r="S570" i="3" s="1"/>
  <c r="M563" i="3"/>
  <c r="L563" i="3"/>
  <c r="N563" i="3" s="1"/>
  <c r="Q561" i="3"/>
  <c r="R554" i="3"/>
  <c r="S554" i="3" s="1"/>
  <c r="P554" i="3"/>
  <c r="R553" i="3"/>
  <c r="S553" i="3" s="1"/>
  <c r="P553" i="3"/>
  <c r="R552" i="3"/>
  <c r="S552" i="3" s="1"/>
  <c r="P552" i="3"/>
  <c r="R551" i="3"/>
  <c r="S551" i="3" s="1"/>
  <c r="P551" i="3"/>
  <c r="R550" i="3"/>
  <c r="S550" i="3" s="1"/>
  <c r="P550" i="3"/>
  <c r="R549" i="3"/>
  <c r="S549" i="3" s="1"/>
  <c r="P549" i="3"/>
  <c r="R548" i="3"/>
  <c r="S548" i="3" s="1"/>
  <c r="P548" i="3"/>
  <c r="P547" i="3"/>
  <c r="Q546" i="3"/>
  <c r="R547" i="3" s="1"/>
  <c r="S547" i="3" s="1"/>
  <c r="M540" i="3"/>
  <c r="L540" i="3"/>
  <c r="N540" i="3" s="1"/>
  <c r="Q538" i="3"/>
  <c r="R532" i="3"/>
  <c r="S532" i="3" s="1"/>
  <c r="P532" i="3"/>
  <c r="R531" i="3"/>
  <c r="S531" i="3" s="1"/>
  <c r="P531" i="3"/>
  <c r="R530" i="3"/>
  <c r="S530" i="3" s="1"/>
  <c r="P530" i="3"/>
  <c r="R529" i="3"/>
  <c r="S529" i="3" s="1"/>
  <c r="P529" i="3"/>
  <c r="R528" i="3"/>
  <c r="S528" i="3" s="1"/>
  <c r="P528" i="3"/>
  <c r="R527" i="3"/>
  <c r="S527" i="3" s="1"/>
  <c r="P527" i="3"/>
  <c r="R526" i="3"/>
  <c r="S526" i="3" s="1"/>
  <c r="P526" i="3"/>
  <c r="R525" i="3"/>
  <c r="S525" i="3" s="1"/>
  <c r="P525" i="3"/>
  <c r="P524" i="3"/>
  <c r="Q523" i="3"/>
  <c r="R524" i="3" s="1"/>
  <c r="S524" i="3" s="1"/>
  <c r="M517" i="3"/>
  <c r="L517" i="3"/>
  <c r="N517" i="3" s="1"/>
  <c r="Q515" i="3"/>
  <c r="R509" i="3"/>
  <c r="S509" i="3" s="1"/>
  <c r="P509" i="3"/>
  <c r="R508" i="3"/>
  <c r="S508" i="3" s="1"/>
  <c r="P508" i="3"/>
  <c r="R507" i="3"/>
  <c r="S507" i="3" s="1"/>
  <c r="P507" i="3"/>
  <c r="R506" i="3"/>
  <c r="S506" i="3" s="1"/>
  <c r="P506" i="3"/>
  <c r="R505" i="3"/>
  <c r="S505" i="3" s="1"/>
  <c r="P505" i="3"/>
  <c r="R504" i="3"/>
  <c r="S504" i="3" s="1"/>
  <c r="P504" i="3"/>
  <c r="R503" i="3"/>
  <c r="S503" i="3" s="1"/>
  <c r="P503" i="3"/>
  <c r="R502" i="3"/>
  <c r="S502" i="3" s="1"/>
  <c r="P502" i="3"/>
  <c r="P501" i="3"/>
  <c r="Q500" i="3"/>
  <c r="R501" i="3" s="1"/>
  <c r="S501" i="3" s="1"/>
  <c r="M494" i="3"/>
  <c r="L494" i="3"/>
  <c r="N494" i="3" s="1"/>
  <c r="Q492" i="3"/>
  <c r="R486" i="3"/>
  <c r="S486" i="3" s="1"/>
  <c r="P486" i="3"/>
  <c r="R485" i="3"/>
  <c r="S485" i="3" s="1"/>
  <c r="P485" i="3"/>
  <c r="R484" i="3"/>
  <c r="S484" i="3" s="1"/>
  <c r="P484" i="3"/>
  <c r="R483" i="3"/>
  <c r="S483" i="3" s="1"/>
  <c r="P483" i="3"/>
  <c r="R482" i="3"/>
  <c r="S482" i="3" s="1"/>
  <c r="P482" i="3"/>
  <c r="R481" i="3"/>
  <c r="S481" i="3" s="1"/>
  <c r="P481" i="3"/>
  <c r="R480" i="3"/>
  <c r="S480" i="3" s="1"/>
  <c r="P480" i="3"/>
  <c r="R479" i="3"/>
  <c r="S479" i="3" s="1"/>
  <c r="P479" i="3"/>
  <c r="P478" i="3"/>
  <c r="Q477" i="3"/>
  <c r="R478" i="3" s="1"/>
  <c r="S478" i="3" s="1"/>
  <c r="M471" i="3"/>
  <c r="L471" i="3"/>
  <c r="N471" i="3" s="1"/>
  <c r="Q469" i="3"/>
  <c r="R468" i="3"/>
  <c r="R469" i="3" s="1"/>
  <c r="R463" i="3"/>
  <c r="S463" i="3" s="1"/>
  <c r="P463" i="3"/>
  <c r="R462" i="3"/>
  <c r="S462" i="3" s="1"/>
  <c r="P462" i="3"/>
  <c r="R461" i="3"/>
  <c r="S461" i="3" s="1"/>
  <c r="P461" i="3"/>
  <c r="R460" i="3"/>
  <c r="S460" i="3" s="1"/>
  <c r="P460" i="3"/>
  <c r="R459" i="3"/>
  <c r="S459" i="3" s="1"/>
  <c r="P459" i="3"/>
  <c r="R458" i="3"/>
  <c r="S458" i="3" s="1"/>
  <c r="P458" i="3"/>
  <c r="R457" i="3"/>
  <c r="S457" i="3" s="1"/>
  <c r="P457" i="3"/>
  <c r="R456" i="3"/>
  <c r="S456" i="3" s="1"/>
  <c r="P456" i="3"/>
  <c r="P455" i="3"/>
  <c r="Q454" i="3"/>
  <c r="R455" i="3" s="1"/>
  <c r="S455" i="3" s="1"/>
  <c r="M448" i="3"/>
  <c r="L448" i="3"/>
  <c r="N448" i="3" s="1"/>
  <c r="Q446" i="3"/>
  <c r="R440" i="3"/>
  <c r="S440" i="3" s="1"/>
  <c r="P440" i="3"/>
  <c r="R439" i="3"/>
  <c r="S439" i="3" s="1"/>
  <c r="P439" i="3"/>
  <c r="R438" i="3"/>
  <c r="S438" i="3" s="1"/>
  <c r="P438" i="3"/>
  <c r="R437" i="3"/>
  <c r="S437" i="3" s="1"/>
  <c r="P437" i="3"/>
  <c r="R436" i="3"/>
  <c r="S436" i="3" s="1"/>
  <c r="P436" i="3"/>
  <c r="R435" i="3"/>
  <c r="S435" i="3" s="1"/>
  <c r="P435" i="3"/>
  <c r="R434" i="3"/>
  <c r="S434" i="3" s="1"/>
  <c r="P434" i="3"/>
  <c r="R433" i="3"/>
  <c r="S433" i="3" s="1"/>
  <c r="P433" i="3"/>
  <c r="P432" i="3"/>
  <c r="Q431" i="3"/>
  <c r="R432" i="3" s="1"/>
  <c r="S432" i="3" s="1"/>
  <c r="M425" i="3"/>
  <c r="L425" i="3"/>
  <c r="Q423" i="3"/>
  <c r="R417" i="3"/>
  <c r="S417" i="3" s="1"/>
  <c r="P417" i="3"/>
  <c r="R416" i="3"/>
  <c r="S416" i="3" s="1"/>
  <c r="P416" i="3"/>
  <c r="R415" i="3"/>
  <c r="S415" i="3" s="1"/>
  <c r="P415" i="3"/>
  <c r="R414" i="3"/>
  <c r="S414" i="3" s="1"/>
  <c r="P414" i="3"/>
  <c r="R413" i="3"/>
  <c r="S413" i="3" s="1"/>
  <c r="P413" i="3"/>
  <c r="R412" i="3"/>
  <c r="S412" i="3" s="1"/>
  <c r="P412" i="3"/>
  <c r="R411" i="3"/>
  <c r="S411" i="3" s="1"/>
  <c r="P411" i="3"/>
  <c r="R410" i="3"/>
  <c r="S410" i="3" s="1"/>
  <c r="P410" i="3"/>
  <c r="P409" i="3"/>
  <c r="Q408" i="3"/>
  <c r="R409" i="3" s="1"/>
  <c r="S409" i="3" s="1"/>
  <c r="M402" i="3"/>
  <c r="L402" i="3"/>
  <c r="Q400" i="3"/>
  <c r="R394" i="3"/>
  <c r="S394" i="3" s="1"/>
  <c r="P394" i="3"/>
  <c r="R393" i="3"/>
  <c r="S393" i="3" s="1"/>
  <c r="P393" i="3"/>
  <c r="R392" i="3"/>
  <c r="S392" i="3" s="1"/>
  <c r="P392" i="3"/>
  <c r="R391" i="3"/>
  <c r="S391" i="3" s="1"/>
  <c r="P391" i="3"/>
  <c r="R390" i="3"/>
  <c r="S390" i="3" s="1"/>
  <c r="P390" i="3"/>
  <c r="R389" i="3"/>
  <c r="S389" i="3" s="1"/>
  <c r="P389" i="3"/>
  <c r="R388" i="3"/>
  <c r="S388" i="3" s="1"/>
  <c r="P388" i="3"/>
  <c r="R387" i="3"/>
  <c r="S387" i="3" s="1"/>
  <c r="P387" i="3"/>
  <c r="P386" i="3"/>
  <c r="Q385" i="3"/>
  <c r="R386" i="3" s="1"/>
  <c r="S386" i="3" s="1"/>
  <c r="M379" i="3"/>
  <c r="L379" i="3"/>
  <c r="N379" i="3" s="1"/>
  <c r="Q377" i="3"/>
  <c r="R371" i="3"/>
  <c r="S371" i="3" s="1"/>
  <c r="P371" i="3"/>
  <c r="R370" i="3"/>
  <c r="S370" i="3" s="1"/>
  <c r="P370" i="3"/>
  <c r="R369" i="3"/>
  <c r="S369" i="3" s="1"/>
  <c r="P369" i="3"/>
  <c r="R368" i="3"/>
  <c r="S368" i="3" s="1"/>
  <c r="P368" i="3"/>
  <c r="R367" i="3"/>
  <c r="S367" i="3" s="1"/>
  <c r="P367" i="3"/>
  <c r="R366" i="3"/>
  <c r="S366" i="3" s="1"/>
  <c r="P366" i="3"/>
  <c r="R365" i="3"/>
  <c r="S365" i="3" s="1"/>
  <c r="P365" i="3"/>
  <c r="R364" i="3"/>
  <c r="S364" i="3" s="1"/>
  <c r="P364" i="3"/>
  <c r="P363" i="3"/>
  <c r="Q362" i="3"/>
  <c r="R363" i="3" s="1"/>
  <c r="S363" i="3" s="1"/>
  <c r="M356" i="3"/>
  <c r="L356" i="3"/>
  <c r="N356" i="3" s="1"/>
  <c r="Q354" i="3"/>
  <c r="R348" i="3"/>
  <c r="S348" i="3" s="1"/>
  <c r="P348" i="3"/>
  <c r="R347" i="3"/>
  <c r="S347" i="3" s="1"/>
  <c r="P347" i="3"/>
  <c r="R346" i="3"/>
  <c r="S346" i="3" s="1"/>
  <c r="P346" i="3"/>
  <c r="R345" i="3"/>
  <c r="S345" i="3" s="1"/>
  <c r="P345" i="3"/>
  <c r="R344" i="3"/>
  <c r="S344" i="3" s="1"/>
  <c r="P344" i="3"/>
  <c r="R343" i="3"/>
  <c r="S343" i="3" s="1"/>
  <c r="P343" i="3"/>
  <c r="R342" i="3"/>
  <c r="S342" i="3" s="1"/>
  <c r="P342" i="3"/>
  <c r="R341" i="3"/>
  <c r="S341" i="3" s="1"/>
  <c r="P341" i="3"/>
  <c r="P340" i="3"/>
  <c r="Q339" i="3"/>
  <c r="R340" i="3" s="1"/>
  <c r="S340" i="3" s="1"/>
  <c r="M333" i="3"/>
  <c r="L333" i="3"/>
  <c r="N333" i="3" s="1"/>
  <c r="Q331" i="3"/>
  <c r="R324" i="3"/>
  <c r="S324" i="3" s="1"/>
  <c r="P324" i="3"/>
  <c r="R323" i="3"/>
  <c r="S323" i="3" s="1"/>
  <c r="P323" i="3"/>
  <c r="R322" i="3"/>
  <c r="S322" i="3" s="1"/>
  <c r="P322" i="3"/>
  <c r="R321" i="3"/>
  <c r="S321" i="3" s="1"/>
  <c r="P321" i="3"/>
  <c r="R320" i="3"/>
  <c r="S320" i="3" s="1"/>
  <c r="P320" i="3"/>
  <c r="R319" i="3"/>
  <c r="S319" i="3" s="1"/>
  <c r="P319" i="3"/>
  <c r="R318" i="3"/>
  <c r="S318" i="3" s="1"/>
  <c r="P318" i="3"/>
  <c r="R317" i="3"/>
  <c r="S317" i="3" s="1"/>
  <c r="P317" i="3"/>
  <c r="P316" i="3"/>
  <c r="Q315" i="3"/>
  <c r="R316" i="3" s="1"/>
  <c r="S316" i="3" s="1"/>
  <c r="M309" i="3"/>
  <c r="L309" i="3"/>
  <c r="N309" i="3" s="1"/>
  <c r="Q307" i="3"/>
  <c r="R299" i="3"/>
  <c r="S299" i="3" s="1"/>
  <c r="P299" i="3"/>
  <c r="R298" i="3"/>
  <c r="S298" i="3" s="1"/>
  <c r="P298" i="3"/>
  <c r="R297" i="3"/>
  <c r="S297" i="3" s="1"/>
  <c r="P297" i="3"/>
  <c r="R296" i="3"/>
  <c r="S296" i="3" s="1"/>
  <c r="P296" i="3"/>
  <c r="R295" i="3"/>
  <c r="S295" i="3" s="1"/>
  <c r="P295" i="3"/>
  <c r="R294" i="3"/>
  <c r="S294" i="3" s="1"/>
  <c r="P294" i="3"/>
  <c r="R293" i="3"/>
  <c r="S293" i="3" s="1"/>
  <c r="P293" i="3"/>
  <c r="R292" i="3"/>
  <c r="S292" i="3" s="1"/>
  <c r="P292" i="3"/>
  <c r="P291" i="3"/>
  <c r="Q290" i="3"/>
  <c r="M284" i="3"/>
  <c r="L284" i="3"/>
  <c r="N284" i="3" s="1"/>
  <c r="U278" i="3"/>
  <c r="R277" i="3"/>
  <c r="S277" i="3" s="1"/>
  <c r="P277" i="3"/>
  <c r="R276" i="3"/>
  <c r="S276" i="3" s="1"/>
  <c r="P276" i="3"/>
  <c r="R275" i="3"/>
  <c r="S275" i="3" s="1"/>
  <c r="P275" i="3"/>
  <c r="R274" i="3"/>
  <c r="S274" i="3" s="1"/>
  <c r="P274" i="3"/>
  <c r="R273" i="3"/>
  <c r="S273" i="3" s="1"/>
  <c r="P273" i="3"/>
  <c r="R272" i="3"/>
  <c r="S272" i="3" s="1"/>
  <c r="P272" i="3"/>
  <c r="R271" i="3"/>
  <c r="S271" i="3" s="1"/>
  <c r="P271" i="3"/>
  <c r="R270" i="3"/>
  <c r="S270" i="3" s="1"/>
  <c r="P270" i="3"/>
  <c r="P269" i="3"/>
  <c r="Q268" i="3"/>
  <c r="R269" i="3" s="1"/>
  <c r="S269" i="3" s="1"/>
  <c r="M263" i="3"/>
  <c r="L263" i="3"/>
  <c r="N263" i="3" s="1"/>
  <c r="U262" i="3"/>
  <c r="R258" i="3"/>
  <c r="S258" i="3" s="1"/>
  <c r="P258" i="3"/>
  <c r="R257" i="3"/>
  <c r="S257" i="3" s="1"/>
  <c r="P257" i="3"/>
  <c r="R256" i="3"/>
  <c r="S256" i="3" s="1"/>
  <c r="P256" i="3"/>
  <c r="R255" i="3"/>
  <c r="S255" i="3" s="1"/>
  <c r="P255" i="3"/>
  <c r="R254" i="3"/>
  <c r="S254" i="3" s="1"/>
  <c r="P254" i="3"/>
  <c r="R253" i="3"/>
  <c r="S253" i="3" s="1"/>
  <c r="P253" i="3"/>
  <c r="R252" i="3"/>
  <c r="S252" i="3" s="1"/>
  <c r="P252" i="3"/>
  <c r="R251" i="3"/>
  <c r="S251" i="3" s="1"/>
  <c r="P251" i="3"/>
  <c r="P250" i="3"/>
  <c r="Q249" i="3"/>
  <c r="R250" i="3" s="1"/>
  <c r="S250" i="3" s="1"/>
  <c r="M245" i="3"/>
  <c r="L245" i="3"/>
  <c r="N245" i="3" s="1"/>
  <c r="U243" i="3"/>
  <c r="R239" i="3"/>
  <c r="S239" i="3" s="1"/>
  <c r="P239" i="3"/>
  <c r="R238" i="3"/>
  <c r="S238" i="3" s="1"/>
  <c r="P238" i="3"/>
  <c r="R237" i="3"/>
  <c r="S237" i="3" s="1"/>
  <c r="P237" i="3"/>
  <c r="R236" i="3"/>
  <c r="S236" i="3" s="1"/>
  <c r="P236" i="3"/>
  <c r="R235" i="3"/>
  <c r="S235" i="3" s="1"/>
  <c r="P235" i="3"/>
  <c r="R234" i="3"/>
  <c r="S234" i="3" s="1"/>
  <c r="P234" i="3"/>
  <c r="R233" i="3"/>
  <c r="S233" i="3" s="1"/>
  <c r="P233" i="3"/>
  <c r="R232" i="3"/>
  <c r="S232" i="3" s="1"/>
  <c r="P232" i="3"/>
  <c r="P231" i="3"/>
  <c r="Q230" i="3"/>
  <c r="R231" i="3" s="1"/>
  <c r="S231" i="3" s="1"/>
  <c r="M226" i="3"/>
  <c r="L226" i="3"/>
  <c r="N226" i="3" s="1"/>
  <c r="U224" i="3"/>
  <c r="R220" i="3"/>
  <c r="S220" i="3" s="1"/>
  <c r="P220" i="3"/>
  <c r="R219" i="3"/>
  <c r="S219" i="3" s="1"/>
  <c r="P219" i="3"/>
  <c r="R218" i="3"/>
  <c r="S218" i="3" s="1"/>
  <c r="P218" i="3"/>
  <c r="R217" i="3"/>
  <c r="S217" i="3" s="1"/>
  <c r="P217" i="3"/>
  <c r="R216" i="3"/>
  <c r="S216" i="3" s="1"/>
  <c r="P216" i="3"/>
  <c r="R215" i="3"/>
  <c r="S215" i="3" s="1"/>
  <c r="P215" i="3"/>
  <c r="R214" i="3"/>
  <c r="S214" i="3" s="1"/>
  <c r="P214" i="3"/>
  <c r="R213" i="3"/>
  <c r="S213" i="3" s="1"/>
  <c r="P213" i="3"/>
  <c r="P212" i="3"/>
  <c r="Q211" i="3"/>
  <c r="R212" i="3" s="1"/>
  <c r="S212" i="3" s="1"/>
  <c r="M206" i="3"/>
  <c r="L206" i="3"/>
  <c r="N206" i="3" s="1"/>
  <c r="U205" i="3"/>
  <c r="V204" i="3"/>
  <c r="V205" i="3" s="1"/>
  <c r="R201" i="3"/>
  <c r="S201" i="3" s="1"/>
  <c r="P201" i="3"/>
  <c r="R200" i="3"/>
  <c r="S200" i="3" s="1"/>
  <c r="P200" i="3"/>
  <c r="R199" i="3"/>
  <c r="S199" i="3" s="1"/>
  <c r="P199" i="3"/>
  <c r="R198" i="3"/>
  <c r="S198" i="3" s="1"/>
  <c r="P198" i="3"/>
  <c r="R197" i="3"/>
  <c r="S197" i="3" s="1"/>
  <c r="P197" i="3"/>
  <c r="R196" i="3"/>
  <c r="S196" i="3" s="1"/>
  <c r="P196" i="3"/>
  <c r="R195" i="3"/>
  <c r="S195" i="3" s="1"/>
  <c r="P195" i="3"/>
  <c r="R194" i="3"/>
  <c r="S194" i="3" s="1"/>
  <c r="P194" i="3"/>
  <c r="P193" i="3"/>
  <c r="Q192" i="3"/>
  <c r="AE136" i="3" s="1"/>
  <c r="M188" i="3"/>
  <c r="L188" i="3"/>
  <c r="N188" i="3" s="1"/>
  <c r="U186" i="3"/>
  <c r="V185" i="3"/>
  <c r="V186" i="3" s="1"/>
  <c r="R182" i="3"/>
  <c r="S182" i="3" s="1"/>
  <c r="P182" i="3"/>
  <c r="R181" i="3"/>
  <c r="S181" i="3" s="1"/>
  <c r="P181" i="3"/>
  <c r="R180" i="3"/>
  <c r="S180" i="3" s="1"/>
  <c r="P180" i="3"/>
  <c r="R179" i="3"/>
  <c r="S179" i="3" s="1"/>
  <c r="P179" i="3"/>
  <c r="R178" i="3"/>
  <c r="S178" i="3" s="1"/>
  <c r="P178" i="3"/>
  <c r="R177" i="3"/>
  <c r="S177" i="3" s="1"/>
  <c r="P177" i="3"/>
  <c r="R176" i="3"/>
  <c r="S176" i="3" s="1"/>
  <c r="P176" i="3"/>
  <c r="R175" i="3"/>
  <c r="S175" i="3" s="1"/>
  <c r="P175" i="3"/>
  <c r="P174" i="3"/>
  <c r="Q173" i="3"/>
  <c r="AD136" i="3" s="1"/>
  <c r="M169" i="3"/>
  <c r="L169" i="3"/>
  <c r="N169" i="3" s="1"/>
  <c r="R160" i="3"/>
  <c r="S160" i="3" s="1"/>
  <c r="P160" i="3"/>
  <c r="R159" i="3"/>
  <c r="S159" i="3" s="1"/>
  <c r="P159" i="3"/>
  <c r="R158" i="3"/>
  <c r="S158" i="3" s="1"/>
  <c r="P158" i="3"/>
  <c r="R157" i="3"/>
  <c r="S157" i="3" s="1"/>
  <c r="P157" i="3"/>
  <c r="R156" i="3"/>
  <c r="S156" i="3" s="1"/>
  <c r="P156" i="3"/>
  <c r="R155" i="3"/>
  <c r="S155" i="3" s="1"/>
  <c r="P155" i="3"/>
  <c r="R154" i="3"/>
  <c r="S154" i="3" s="1"/>
  <c r="P154" i="3"/>
  <c r="R153" i="3"/>
  <c r="S153" i="3" s="1"/>
  <c r="P153" i="3"/>
  <c r="P152" i="3"/>
  <c r="Q151" i="3"/>
  <c r="AC136" i="3" s="1"/>
  <c r="M147" i="3"/>
  <c r="L147" i="3"/>
  <c r="N147" i="3" s="1"/>
  <c r="R142" i="3"/>
  <c r="S142" i="3" s="1"/>
  <c r="P142" i="3"/>
  <c r="R141" i="3"/>
  <c r="S141" i="3" s="1"/>
  <c r="P141" i="3"/>
  <c r="R140" i="3"/>
  <c r="S140" i="3" s="1"/>
  <c r="P140" i="3"/>
  <c r="R139" i="3"/>
  <c r="S139" i="3" s="1"/>
  <c r="P139" i="3"/>
  <c r="R138" i="3"/>
  <c r="S138" i="3" s="1"/>
  <c r="P138" i="3"/>
  <c r="R137" i="3"/>
  <c r="S137" i="3" s="1"/>
  <c r="P137" i="3"/>
  <c r="AJ136" i="3"/>
  <c r="R136" i="3"/>
  <c r="S136" i="3" s="1"/>
  <c r="P136" i="3"/>
  <c r="R135" i="3"/>
  <c r="S135" i="3" s="1"/>
  <c r="P135" i="3"/>
  <c r="P134" i="3"/>
  <c r="Q133" i="3"/>
  <c r="N129" i="3"/>
  <c r="M129" i="3"/>
  <c r="L129" i="3"/>
  <c r="R123" i="3"/>
  <c r="S123" i="3" s="1"/>
  <c r="P123" i="3"/>
  <c r="R122" i="3"/>
  <c r="S122" i="3" s="1"/>
  <c r="P122" i="3"/>
  <c r="R121" i="3"/>
  <c r="S121" i="3" s="1"/>
  <c r="P121" i="3"/>
  <c r="R120" i="3"/>
  <c r="S120" i="3" s="1"/>
  <c r="P120" i="3"/>
  <c r="R119" i="3"/>
  <c r="S119" i="3" s="1"/>
  <c r="P119" i="3"/>
  <c r="R118" i="3"/>
  <c r="S118" i="3" s="1"/>
  <c r="P118" i="3"/>
  <c r="R117" i="3"/>
  <c r="S117" i="3" s="1"/>
  <c r="P117" i="3"/>
  <c r="R116" i="3"/>
  <c r="S116" i="3" s="1"/>
  <c r="P116" i="3"/>
  <c r="P115" i="3"/>
  <c r="Q114" i="3"/>
  <c r="R115" i="3" s="1"/>
  <c r="S115" i="3" s="1"/>
  <c r="M110" i="3"/>
  <c r="L110" i="3"/>
  <c r="N110" i="3" s="1"/>
  <c r="R104" i="3"/>
  <c r="S104" i="3" s="1"/>
  <c r="P104" i="3"/>
  <c r="R103" i="3"/>
  <c r="S103" i="3" s="1"/>
  <c r="P103" i="3"/>
  <c r="R102" i="3"/>
  <c r="S102" i="3" s="1"/>
  <c r="P102" i="3"/>
  <c r="R101" i="3"/>
  <c r="S101" i="3" s="1"/>
  <c r="P101" i="3"/>
  <c r="R100" i="3"/>
  <c r="S100" i="3" s="1"/>
  <c r="P100" i="3"/>
  <c r="R99" i="3"/>
  <c r="S99" i="3" s="1"/>
  <c r="P99" i="3"/>
  <c r="R98" i="3"/>
  <c r="S98" i="3" s="1"/>
  <c r="P98" i="3"/>
  <c r="R97" i="3"/>
  <c r="S97" i="3" s="1"/>
  <c r="P97" i="3"/>
  <c r="P96" i="3"/>
  <c r="Q95" i="3"/>
  <c r="M91" i="3"/>
  <c r="L91" i="3"/>
  <c r="N91" i="3" s="1"/>
  <c r="R86" i="3"/>
  <c r="S86" i="3" s="1"/>
  <c r="P86" i="3"/>
  <c r="R85" i="3"/>
  <c r="S85" i="3" s="1"/>
  <c r="P85" i="3"/>
  <c r="R84" i="3"/>
  <c r="S84" i="3" s="1"/>
  <c r="P84" i="3"/>
  <c r="R83" i="3"/>
  <c r="S83" i="3" s="1"/>
  <c r="P83" i="3"/>
  <c r="R82" i="3"/>
  <c r="S82" i="3" s="1"/>
  <c r="P82" i="3"/>
  <c r="R81" i="3"/>
  <c r="S81" i="3" s="1"/>
  <c r="P81" i="3"/>
  <c r="R80" i="3"/>
  <c r="S80" i="3" s="1"/>
  <c r="P80" i="3"/>
  <c r="R79" i="3"/>
  <c r="S79" i="3" s="1"/>
  <c r="P79" i="3"/>
  <c r="P78" i="3"/>
  <c r="Q77" i="3"/>
  <c r="Y136" i="3" s="1"/>
  <c r="M73" i="3"/>
  <c r="L73" i="3"/>
  <c r="N73" i="3" s="1"/>
  <c r="R66" i="3"/>
  <c r="S66" i="3" s="1"/>
  <c r="P66" i="3"/>
  <c r="R65" i="3"/>
  <c r="S65" i="3" s="1"/>
  <c r="P65" i="3"/>
  <c r="R64" i="3"/>
  <c r="S64" i="3" s="1"/>
  <c r="P64" i="3"/>
  <c r="R63" i="3"/>
  <c r="S63" i="3" s="1"/>
  <c r="P63" i="3"/>
  <c r="R62" i="3"/>
  <c r="S62" i="3" s="1"/>
  <c r="P62" i="3"/>
  <c r="R61" i="3"/>
  <c r="S61" i="3" s="1"/>
  <c r="P61" i="3"/>
  <c r="R60" i="3"/>
  <c r="S60" i="3" s="1"/>
  <c r="P60" i="3"/>
  <c r="R59" i="3"/>
  <c r="S59" i="3" s="1"/>
  <c r="P59" i="3"/>
  <c r="P58" i="3"/>
  <c r="Q57" i="3"/>
  <c r="X136" i="3" s="1"/>
  <c r="M53" i="3"/>
  <c r="L53" i="3"/>
  <c r="N53" i="3" s="1"/>
  <c r="R46" i="3"/>
  <c r="S46" i="3" s="1"/>
  <c r="P46" i="3"/>
  <c r="R45" i="3"/>
  <c r="S45" i="3" s="1"/>
  <c r="P45" i="3"/>
  <c r="R44" i="3"/>
  <c r="S44" i="3" s="1"/>
  <c r="P44" i="3"/>
  <c r="R43" i="3"/>
  <c r="S43" i="3" s="1"/>
  <c r="P43" i="3"/>
  <c r="R42" i="3"/>
  <c r="S42" i="3" s="1"/>
  <c r="P42" i="3"/>
  <c r="R41" i="3"/>
  <c r="S41" i="3" s="1"/>
  <c r="W114" i="3" s="1"/>
  <c r="P41" i="3"/>
  <c r="W22" i="3" s="1"/>
  <c r="R40" i="3"/>
  <c r="S40" i="3" s="1"/>
  <c r="P40" i="3"/>
  <c r="R39" i="3"/>
  <c r="W73" i="3" s="1"/>
  <c r="P39" i="3"/>
  <c r="W20" i="3" s="1"/>
  <c r="P38" i="3"/>
  <c r="W19" i="3" s="1"/>
  <c r="Q37" i="3"/>
  <c r="W136" i="3" s="1"/>
  <c r="M33" i="3"/>
  <c r="L33" i="3"/>
  <c r="N33" i="3" s="1"/>
  <c r="R27" i="3"/>
  <c r="S27" i="3" s="1"/>
  <c r="P27" i="3"/>
  <c r="R26" i="3"/>
  <c r="S26" i="3" s="1"/>
  <c r="P26" i="3"/>
  <c r="R25" i="3"/>
  <c r="S25" i="3" s="1"/>
  <c r="P25" i="3"/>
  <c r="R24" i="3"/>
  <c r="S24" i="3" s="1"/>
  <c r="P24" i="3"/>
  <c r="R23" i="3"/>
  <c r="V76" i="3" s="1"/>
  <c r="P23" i="3"/>
  <c r="V23" i="3" s="1"/>
  <c r="R22" i="3"/>
  <c r="S22" i="3" s="1"/>
  <c r="V114" i="3" s="1"/>
  <c r="P22" i="3"/>
  <c r="V22" i="3" s="1"/>
  <c r="R21" i="3"/>
  <c r="S21" i="3" s="1"/>
  <c r="V113" i="3" s="1"/>
  <c r="P21" i="3"/>
  <c r="V21" i="3" s="1"/>
  <c r="R20" i="3"/>
  <c r="S20" i="3" s="1"/>
  <c r="V112" i="3" s="1"/>
  <c r="P20" i="3"/>
  <c r="V20" i="3" s="1"/>
  <c r="P19" i="3"/>
  <c r="V19" i="3" s="1"/>
  <c r="Q18" i="3"/>
  <c r="V136" i="3" s="1"/>
  <c r="R842" i="2"/>
  <c r="Q842" i="2"/>
  <c r="Q840" i="2"/>
  <c r="R840" i="2" s="1"/>
  <c r="Q839" i="2"/>
  <c r="R839" i="2" s="1"/>
  <c r="Q838" i="2"/>
  <c r="R838" i="2" s="1"/>
  <c r="Q837" i="2"/>
  <c r="R837" i="2" s="1"/>
  <c r="Q836" i="2"/>
  <c r="R836" i="2" s="1"/>
  <c r="O836" i="2"/>
  <c r="O835" i="2"/>
  <c r="P834" i="2"/>
  <c r="S836" i="2" s="1"/>
  <c r="Q819" i="2"/>
  <c r="R819" i="2" s="1"/>
  <c r="Q818" i="2"/>
  <c r="R818" i="2" s="1"/>
  <c r="Q817" i="2"/>
  <c r="R817" i="2" s="1"/>
  <c r="Q816" i="2"/>
  <c r="R816" i="2" s="1"/>
  <c r="Q815" i="2"/>
  <c r="R815" i="2" s="1"/>
  <c r="O815" i="2"/>
  <c r="O814" i="2"/>
  <c r="P813" i="2"/>
  <c r="S815" i="2" s="1"/>
  <c r="R799" i="2"/>
  <c r="R798" i="2"/>
  <c r="Q797" i="2"/>
  <c r="R797" i="2" s="1"/>
  <c r="Q796" i="2"/>
  <c r="R796" i="2" s="1"/>
  <c r="Q795" i="2"/>
  <c r="R795" i="2" s="1"/>
  <c r="Q794" i="2"/>
  <c r="R794" i="2" s="1"/>
  <c r="O794" i="2"/>
  <c r="O793" i="2"/>
  <c r="P792" i="2"/>
  <c r="S794" i="2" s="1"/>
  <c r="N786" i="2"/>
  <c r="Q778" i="2"/>
  <c r="R778" i="2" s="1"/>
  <c r="Q777" i="2"/>
  <c r="R777" i="2" s="1"/>
  <c r="Q776" i="2"/>
  <c r="R776" i="2" s="1"/>
  <c r="Q775" i="2"/>
  <c r="R775" i="2" s="1"/>
  <c r="Q774" i="2"/>
  <c r="R774" i="2" s="1"/>
  <c r="Q773" i="2"/>
  <c r="R773" i="2" s="1"/>
  <c r="O773" i="2"/>
  <c r="O772" i="2"/>
  <c r="P771" i="2"/>
  <c r="Q772" i="2" s="1"/>
  <c r="R772" i="2" s="1"/>
  <c r="K765" i="2"/>
  <c r="Q755" i="2"/>
  <c r="R755" i="2" s="1"/>
  <c r="Q754" i="2"/>
  <c r="R754" i="2" s="1"/>
  <c r="Q753" i="2"/>
  <c r="R753" i="2" s="1"/>
  <c r="O753" i="2"/>
  <c r="Q752" i="2"/>
  <c r="R752" i="2" s="1"/>
  <c r="O752" i="2"/>
  <c r="O751" i="2"/>
  <c r="P750" i="2"/>
  <c r="S752" i="2" s="1"/>
  <c r="K744" i="2"/>
  <c r="Q734" i="2"/>
  <c r="R734" i="2" s="1"/>
  <c r="Q733" i="2"/>
  <c r="R733" i="2" s="1"/>
  <c r="Q732" i="2"/>
  <c r="R732" i="2" s="1"/>
  <c r="O732" i="2"/>
  <c r="Q731" i="2"/>
  <c r="R731" i="2" s="1"/>
  <c r="O731" i="2"/>
  <c r="Q730" i="2"/>
  <c r="R730" i="2" s="1"/>
  <c r="O730" i="2"/>
  <c r="O729" i="2"/>
  <c r="P728" i="2"/>
  <c r="S730" i="2" s="1"/>
  <c r="M722" i="2"/>
  <c r="N722" i="2" s="1"/>
  <c r="Q720" i="2"/>
  <c r="Q713" i="2"/>
  <c r="R713" i="2" s="1"/>
  <c r="Q712" i="2"/>
  <c r="R712" i="2" s="1"/>
  <c r="Q711" i="2"/>
  <c r="R711" i="2" s="1"/>
  <c r="O711" i="2"/>
  <c r="Q710" i="2"/>
  <c r="R710" i="2" s="1"/>
  <c r="O710" i="2"/>
  <c r="Q709" i="2"/>
  <c r="R709" i="2" s="1"/>
  <c r="O709" i="2"/>
  <c r="Q708" i="2"/>
  <c r="R708" i="2" s="1"/>
  <c r="O708" i="2"/>
  <c r="O707" i="2"/>
  <c r="P706" i="2"/>
  <c r="Q707" i="2" s="1"/>
  <c r="R707" i="2" s="1"/>
  <c r="M700" i="2"/>
  <c r="N700" i="2" s="1"/>
  <c r="P698" i="2"/>
  <c r="Q698" i="2"/>
  <c r="Q690" i="2"/>
  <c r="R690" i="2" s="1"/>
  <c r="Q689" i="2"/>
  <c r="R689" i="2" s="1"/>
  <c r="O689" i="2"/>
  <c r="Q688" i="2"/>
  <c r="R688" i="2" s="1"/>
  <c r="O688" i="2"/>
  <c r="Q687" i="2"/>
  <c r="R687" i="2" s="1"/>
  <c r="O687" i="2"/>
  <c r="Q686" i="2"/>
  <c r="R686" i="2" s="1"/>
  <c r="O686" i="2"/>
  <c r="Q685" i="2"/>
  <c r="R685" i="2" s="1"/>
  <c r="O685" i="2"/>
  <c r="O684" i="2"/>
  <c r="P683" i="2"/>
  <c r="S685" i="2" s="1"/>
  <c r="V680" i="2"/>
  <c r="K677" i="2"/>
  <c r="M677" i="2" s="1"/>
  <c r="N677" i="2" s="1"/>
  <c r="Q674" i="2"/>
  <c r="Q675" i="2" s="1"/>
  <c r="Q668" i="2"/>
  <c r="R668" i="2" s="1"/>
  <c r="O668" i="2"/>
  <c r="Q667" i="2"/>
  <c r="R667" i="2" s="1"/>
  <c r="O667" i="2"/>
  <c r="Q666" i="2"/>
  <c r="R666" i="2" s="1"/>
  <c r="O666" i="2"/>
  <c r="Q665" i="2"/>
  <c r="R665" i="2" s="1"/>
  <c r="O665" i="2"/>
  <c r="Q664" i="2"/>
  <c r="R664" i="2" s="1"/>
  <c r="O664" i="2"/>
  <c r="O663" i="2"/>
  <c r="P662" i="2"/>
  <c r="Q663" i="2" s="1"/>
  <c r="R663" i="2" s="1"/>
  <c r="L656" i="2"/>
  <c r="K656" i="2"/>
  <c r="M656" i="2" s="1"/>
  <c r="P654" i="2"/>
  <c r="Q653" i="2"/>
  <c r="Q654" i="2" s="1"/>
  <c r="Q646" i="2"/>
  <c r="R646" i="2" s="1"/>
  <c r="O646" i="2"/>
  <c r="Q645" i="2"/>
  <c r="R645" i="2" s="1"/>
  <c r="O645" i="2"/>
  <c r="Q644" i="2"/>
  <c r="R644" i="2" s="1"/>
  <c r="O644" i="2"/>
  <c r="Q643" i="2"/>
  <c r="R643" i="2" s="1"/>
  <c r="O643" i="2"/>
  <c r="Q642" i="2"/>
  <c r="R642" i="2" s="1"/>
  <c r="O642" i="2"/>
  <c r="O641" i="2"/>
  <c r="P640" i="2"/>
  <c r="Q641" i="2" s="1"/>
  <c r="R641" i="2" s="1"/>
  <c r="L634" i="2"/>
  <c r="K634" i="2"/>
  <c r="M634" i="2" s="1"/>
  <c r="P632" i="2"/>
  <c r="Q631" i="2"/>
  <c r="Q632" i="2" s="1"/>
  <c r="Q624" i="2"/>
  <c r="R624" i="2" s="1"/>
  <c r="O624" i="2"/>
  <c r="Q623" i="2"/>
  <c r="R623" i="2" s="1"/>
  <c r="O623" i="2"/>
  <c r="Q622" i="2"/>
  <c r="R622" i="2" s="1"/>
  <c r="O622" i="2"/>
  <c r="Q621" i="2"/>
  <c r="R621" i="2" s="1"/>
  <c r="O621" i="2"/>
  <c r="Q620" i="2"/>
  <c r="R620" i="2" s="1"/>
  <c r="O620" i="2"/>
  <c r="Q619" i="2"/>
  <c r="R619" i="2" s="1"/>
  <c r="O619" i="2"/>
  <c r="O618" i="2"/>
  <c r="P617" i="2"/>
  <c r="S619" i="2" s="1"/>
  <c r="L611" i="2"/>
  <c r="K611" i="2"/>
  <c r="M611" i="2" s="1"/>
  <c r="P609" i="2"/>
  <c r="Q608" i="2"/>
  <c r="Q609" i="2" s="1"/>
  <c r="R602" i="2"/>
  <c r="Q602" i="2"/>
  <c r="Q601" i="2"/>
  <c r="R601" i="2" s="1"/>
  <c r="O601" i="2"/>
  <c r="Q600" i="2"/>
  <c r="R600" i="2" s="1"/>
  <c r="O600" i="2"/>
  <c r="Q599" i="2"/>
  <c r="R599" i="2" s="1"/>
  <c r="O599" i="2"/>
  <c r="Q598" i="2"/>
  <c r="R598" i="2" s="1"/>
  <c r="O598" i="2"/>
  <c r="Q597" i="2"/>
  <c r="R597" i="2" s="1"/>
  <c r="O597" i="2"/>
  <c r="Q596" i="2"/>
  <c r="R596" i="2" s="1"/>
  <c r="O596" i="2"/>
  <c r="O595" i="2"/>
  <c r="P594" i="2"/>
  <c r="S596" i="2" s="1"/>
  <c r="L588" i="2"/>
  <c r="K588" i="2"/>
  <c r="M588" i="2" s="1"/>
  <c r="P586" i="2"/>
  <c r="Q585" i="2"/>
  <c r="Q586" i="2" s="1"/>
  <c r="Q578" i="2"/>
  <c r="R578" i="2" s="1"/>
  <c r="O578" i="2"/>
  <c r="Q577" i="2"/>
  <c r="R577" i="2" s="1"/>
  <c r="O577" i="2"/>
  <c r="Q576" i="2"/>
  <c r="R576" i="2" s="1"/>
  <c r="O576" i="2"/>
  <c r="Q575" i="2"/>
  <c r="R575" i="2" s="1"/>
  <c r="O575" i="2"/>
  <c r="Q574" i="2"/>
  <c r="R574" i="2" s="1"/>
  <c r="O574" i="2"/>
  <c r="Q573" i="2"/>
  <c r="R573" i="2" s="1"/>
  <c r="O573" i="2"/>
  <c r="O572" i="2"/>
  <c r="P571" i="2"/>
  <c r="S573" i="2" s="1"/>
  <c r="L565" i="2"/>
  <c r="K565" i="2"/>
  <c r="M565" i="2" s="1"/>
  <c r="P563" i="2"/>
  <c r="Q562" i="2"/>
  <c r="Q563" i="2" s="1"/>
  <c r="Q555" i="2"/>
  <c r="R555" i="2" s="1"/>
  <c r="O555" i="2"/>
  <c r="Q554" i="2"/>
  <c r="R554" i="2" s="1"/>
  <c r="O554" i="2"/>
  <c r="Q553" i="2"/>
  <c r="R553" i="2" s="1"/>
  <c r="O553" i="2"/>
  <c r="Q552" i="2"/>
  <c r="R552" i="2" s="1"/>
  <c r="O552" i="2"/>
  <c r="Q551" i="2"/>
  <c r="R551" i="2" s="1"/>
  <c r="O551" i="2"/>
  <c r="Q550" i="2"/>
  <c r="R550" i="2" s="1"/>
  <c r="O550" i="2"/>
  <c r="O549" i="2"/>
  <c r="P548" i="2"/>
  <c r="L542" i="2"/>
  <c r="K542" i="2"/>
  <c r="Q539" i="2" s="1"/>
  <c r="Q540" i="2" s="1"/>
  <c r="P540" i="2"/>
  <c r="Q532" i="2"/>
  <c r="R532" i="2" s="1"/>
  <c r="O532" i="2"/>
  <c r="Q531" i="2"/>
  <c r="R531" i="2" s="1"/>
  <c r="O531" i="2"/>
  <c r="Q530" i="2"/>
  <c r="R530" i="2" s="1"/>
  <c r="O530" i="2"/>
  <c r="Q529" i="2"/>
  <c r="R529" i="2" s="1"/>
  <c r="O529" i="2"/>
  <c r="Q528" i="2"/>
  <c r="R528" i="2" s="1"/>
  <c r="O528" i="2"/>
  <c r="Q527" i="2"/>
  <c r="R527" i="2" s="1"/>
  <c r="O527" i="2"/>
  <c r="O526" i="2"/>
  <c r="P525" i="2"/>
  <c r="S527" i="2" s="1"/>
  <c r="L519" i="2"/>
  <c r="K519" i="2"/>
  <c r="M519" i="2" s="1"/>
  <c r="P517" i="2"/>
  <c r="Q509" i="2"/>
  <c r="R509" i="2" s="1"/>
  <c r="O509" i="2"/>
  <c r="Q508" i="2"/>
  <c r="R508" i="2" s="1"/>
  <c r="O508" i="2"/>
  <c r="Q507" i="2"/>
  <c r="R507" i="2" s="1"/>
  <c r="O507" i="2"/>
  <c r="Q506" i="2"/>
  <c r="R506" i="2" s="1"/>
  <c r="O506" i="2"/>
  <c r="Q505" i="2"/>
  <c r="R505" i="2" s="1"/>
  <c r="O505" i="2"/>
  <c r="Q504" i="2"/>
  <c r="R504" i="2" s="1"/>
  <c r="O504" i="2"/>
  <c r="O503" i="2"/>
  <c r="P502" i="2"/>
  <c r="Q503" i="2" s="1"/>
  <c r="R503" i="2" s="1"/>
  <c r="L496" i="2"/>
  <c r="K496" i="2"/>
  <c r="Q493" i="2" s="1"/>
  <c r="Q494" i="2" s="1"/>
  <c r="P494" i="2"/>
  <c r="Q486" i="2"/>
  <c r="R486" i="2" s="1"/>
  <c r="O486" i="2"/>
  <c r="Q485" i="2"/>
  <c r="R485" i="2" s="1"/>
  <c r="O485" i="2"/>
  <c r="Q484" i="2"/>
  <c r="R484" i="2" s="1"/>
  <c r="O484" i="2"/>
  <c r="Q483" i="2"/>
  <c r="R483" i="2" s="1"/>
  <c r="O483" i="2"/>
  <c r="Q482" i="2"/>
  <c r="R482" i="2" s="1"/>
  <c r="O482" i="2"/>
  <c r="Q481" i="2"/>
  <c r="R481" i="2" s="1"/>
  <c r="O481" i="2"/>
  <c r="O480" i="2"/>
  <c r="P479" i="2"/>
  <c r="S481" i="2" s="1"/>
  <c r="L473" i="2"/>
  <c r="K473" i="2"/>
  <c r="M473" i="2" s="1"/>
  <c r="P471" i="2"/>
  <c r="Q470" i="2"/>
  <c r="Q471" i="2" s="1"/>
  <c r="Q463" i="2"/>
  <c r="R463" i="2" s="1"/>
  <c r="O463" i="2"/>
  <c r="Q462" i="2"/>
  <c r="R462" i="2" s="1"/>
  <c r="O462" i="2"/>
  <c r="Q461" i="2"/>
  <c r="R461" i="2" s="1"/>
  <c r="O461" i="2"/>
  <c r="Q460" i="2"/>
  <c r="R460" i="2" s="1"/>
  <c r="O460" i="2"/>
  <c r="Q459" i="2"/>
  <c r="R459" i="2" s="1"/>
  <c r="O459" i="2"/>
  <c r="Q458" i="2"/>
  <c r="R458" i="2" s="1"/>
  <c r="O458" i="2"/>
  <c r="O457" i="2"/>
  <c r="P456" i="2"/>
  <c r="S458" i="2" s="1"/>
  <c r="L450" i="2"/>
  <c r="K450" i="2"/>
  <c r="Q447" i="2" s="1"/>
  <c r="Q448" i="2" s="1"/>
  <c r="P448" i="2"/>
  <c r="Q440" i="2"/>
  <c r="R440" i="2" s="1"/>
  <c r="O440" i="2"/>
  <c r="Q439" i="2"/>
  <c r="R439" i="2" s="1"/>
  <c r="O439" i="2"/>
  <c r="Q438" i="2"/>
  <c r="R438" i="2" s="1"/>
  <c r="O438" i="2"/>
  <c r="Q437" i="2"/>
  <c r="R437" i="2" s="1"/>
  <c r="O437" i="2"/>
  <c r="Q436" i="2"/>
  <c r="R436" i="2" s="1"/>
  <c r="O436" i="2"/>
  <c r="Q435" i="2"/>
  <c r="R435" i="2" s="1"/>
  <c r="O435" i="2"/>
  <c r="O434" i="2"/>
  <c r="P433" i="2"/>
  <c r="S435" i="2" s="1"/>
  <c r="L427" i="2"/>
  <c r="K427" i="2"/>
  <c r="M427" i="2" s="1"/>
  <c r="P425" i="2"/>
  <c r="Q417" i="2"/>
  <c r="R417" i="2" s="1"/>
  <c r="O417" i="2"/>
  <c r="Q416" i="2"/>
  <c r="R416" i="2" s="1"/>
  <c r="O416" i="2"/>
  <c r="Q415" i="2"/>
  <c r="R415" i="2" s="1"/>
  <c r="O415" i="2"/>
  <c r="Q414" i="2"/>
  <c r="R414" i="2" s="1"/>
  <c r="O414" i="2"/>
  <c r="Q413" i="2"/>
  <c r="R413" i="2" s="1"/>
  <c r="O413" i="2"/>
  <c r="Q412" i="2"/>
  <c r="R412" i="2" s="1"/>
  <c r="O412" i="2"/>
  <c r="O411" i="2"/>
  <c r="P410" i="2"/>
  <c r="Q411" i="2" s="1"/>
  <c r="R411" i="2" s="1"/>
  <c r="L404" i="2"/>
  <c r="K404" i="2"/>
  <c r="Q401" i="2" s="1"/>
  <c r="Q402" i="2" s="1"/>
  <c r="P402" i="2"/>
  <c r="Q394" i="2"/>
  <c r="R394" i="2" s="1"/>
  <c r="O394" i="2"/>
  <c r="Q393" i="2"/>
  <c r="R393" i="2" s="1"/>
  <c r="O393" i="2"/>
  <c r="Q392" i="2"/>
  <c r="R392" i="2" s="1"/>
  <c r="O392" i="2"/>
  <c r="Q391" i="2"/>
  <c r="R391" i="2" s="1"/>
  <c r="O391" i="2"/>
  <c r="Q390" i="2"/>
  <c r="R390" i="2" s="1"/>
  <c r="O390" i="2"/>
  <c r="Q389" i="2"/>
  <c r="R389" i="2" s="1"/>
  <c r="O389" i="2"/>
  <c r="O388" i="2"/>
  <c r="P387" i="2"/>
  <c r="S389" i="2" s="1"/>
  <c r="L381" i="2"/>
  <c r="K381" i="2"/>
  <c r="M381" i="2" s="1"/>
  <c r="P379" i="2"/>
  <c r="Q371" i="2"/>
  <c r="R371" i="2" s="1"/>
  <c r="O371" i="2"/>
  <c r="Q370" i="2"/>
  <c r="R370" i="2" s="1"/>
  <c r="O370" i="2"/>
  <c r="Q369" i="2"/>
  <c r="R369" i="2" s="1"/>
  <c r="O369" i="2"/>
  <c r="Q368" i="2"/>
  <c r="R368" i="2" s="1"/>
  <c r="O368" i="2"/>
  <c r="Q367" i="2"/>
  <c r="R367" i="2" s="1"/>
  <c r="O367" i="2"/>
  <c r="Q366" i="2"/>
  <c r="R366" i="2" s="1"/>
  <c r="O366" i="2"/>
  <c r="O365" i="2"/>
  <c r="P364" i="2"/>
  <c r="S366" i="2" s="1"/>
  <c r="L358" i="2"/>
  <c r="K358" i="2"/>
  <c r="Q355" i="2" s="1"/>
  <c r="Q356" i="2" s="1"/>
  <c r="P356" i="2"/>
  <c r="Q348" i="2"/>
  <c r="R348" i="2" s="1"/>
  <c r="O348" i="2"/>
  <c r="Q347" i="2"/>
  <c r="R347" i="2" s="1"/>
  <c r="O347" i="2"/>
  <c r="Q346" i="2"/>
  <c r="R346" i="2" s="1"/>
  <c r="O346" i="2"/>
  <c r="Q345" i="2"/>
  <c r="R345" i="2" s="1"/>
  <c r="O345" i="2"/>
  <c r="Q344" i="2"/>
  <c r="R344" i="2" s="1"/>
  <c r="O344" i="2"/>
  <c r="Q343" i="2"/>
  <c r="R343" i="2" s="1"/>
  <c r="O343" i="2"/>
  <c r="O342" i="2"/>
  <c r="P341" i="2"/>
  <c r="S343" i="2" s="1"/>
  <c r="L335" i="2"/>
  <c r="K335" i="2"/>
  <c r="M335" i="2" s="1"/>
  <c r="P333" i="2"/>
  <c r="Q325" i="2"/>
  <c r="R325" i="2" s="1"/>
  <c r="O325" i="2"/>
  <c r="Q324" i="2"/>
  <c r="R324" i="2" s="1"/>
  <c r="O324" i="2"/>
  <c r="Q323" i="2"/>
  <c r="R323" i="2" s="1"/>
  <c r="O323" i="2"/>
  <c r="Q322" i="2"/>
  <c r="R322" i="2" s="1"/>
  <c r="O322" i="2"/>
  <c r="Q321" i="2"/>
  <c r="R321" i="2" s="1"/>
  <c r="O321" i="2"/>
  <c r="Q320" i="2"/>
  <c r="R320" i="2" s="1"/>
  <c r="O320" i="2"/>
  <c r="O319" i="2"/>
  <c r="P318" i="2"/>
  <c r="S320" i="2" s="1"/>
  <c r="L312" i="2"/>
  <c r="K312" i="2"/>
  <c r="Q309" i="2" s="1"/>
  <c r="Q310" i="2" s="1"/>
  <c r="P310" i="2"/>
  <c r="Q302" i="2"/>
  <c r="R302" i="2" s="1"/>
  <c r="O302" i="2"/>
  <c r="Q301" i="2"/>
  <c r="R301" i="2" s="1"/>
  <c r="O301" i="2"/>
  <c r="Q300" i="2"/>
  <c r="R300" i="2" s="1"/>
  <c r="O300" i="2"/>
  <c r="Q299" i="2"/>
  <c r="R299" i="2" s="1"/>
  <c r="O299" i="2"/>
  <c r="Q298" i="2"/>
  <c r="R298" i="2" s="1"/>
  <c r="O298" i="2"/>
  <c r="Q297" i="2"/>
  <c r="R297" i="2" s="1"/>
  <c r="O297" i="2"/>
  <c r="O296" i="2"/>
  <c r="P295" i="2"/>
  <c r="S297" i="2" s="1"/>
  <c r="L289" i="2"/>
  <c r="K289" i="2"/>
  <c r="M289" i="2" s="1"/>
  <c r="P287" i="2"/>
  <c r="Q279" i="2"/>
  <c r="R279" i="2" s="1"/>
  <c r="O279" i="2"/>
  <c r="Q278" i="2"/>
  <c r="R278" i="2" s="1"/>
  <c r="O278" i="2"/>
  <c r="Q277" i="2"/>
  <c r="R277" i="2" s="1"/>
  <c r="O277" i="2"/>
  <c r="Q276" i="2"/>
  <c r="R276" i="2" s="1"/>
  <c r="O276" i="2"/>
  <c r="Q275" i="2"/>
  <c r="R275" i="2" s="1"/>
  <c r="O275" i="2"/>
  <c r="Q274" i="2"/>
  <c r="R274" i="2" s="1"/>
  <c r="O274" i="2"/>
  <c r="O273" i="2"/>
  <c r="P272" i="2"/>
  <c r="S274" i="2" s="1"/>
  <c r="L266" i="2"/>
  <c r="K266" i="2"/>
  <c r="U263" i="2" s="1"/>
  <c r="U264" i="2" s="1"/>
  <c r="T264" i="2"/>
  <c r="Q261" i="2"/>
  <c r="R261" i="2" s="1"/>
  <c r="O261" i="2"/>
  <c r="Q260" i="2"/>
  <c r="R260" i="2" s="1"/>
  <c r="O260" i="2"/>
  <c r="Q259" i="2"/>
  <c r="R259" i="2" s="1"/>
  <c r="O259" i="2"/>
  <c r="Q258" i="2"/>
  <c r="R258" i="2" s="1"/>
  <c r="O258" i="2"/>
  <c r="Q257" i="2"/>
  <c r="R257" i="2" s="1"/>
  <c r="O257" i="2"/>
  <c r="Q256" i="2"/>
  <c r="R256" i="2" s="1"/>
  <c r="O256" i="2"/>
  <c r="O255" i="2"/>
  <c r="P254" i="2"/>
  <c r="AI125" i="2" s="1"/>
  <c r="T249" i="2"/>
  <c r="L249" i="2"/>
  <c r="K249" i="2"/>
  <c r="M249" i="2" s="1"/>
  <c r="Q244" i="2"/>
  <c r="R244" i="2" s="1"/>
  <c r="O244" i="2"/>
  <c r="Q243" i="2"/>
  <c r="R243" i="2" s="1"/>
  <c r="O243" i="2"/>
  <c r="Q242" i="2"/>
  <c r="R242" i="2" s="1"/>
  <c r="O242" i="2"/>
  <c r="Q241" i="2"/>
  <c r="R241" i="2" s="1"/>
  <c r="O241" i="2"/>
  <c r="Q240" i="2"/>
  <c r="R240" i="2" s="1"/>
  <c r="O240" i="2"/>
  <c r="Q239" i="2"/>
  <c r="R239" i="2" s="1"/>
  <c r="O239" i="2"/>
  <c r="O238" i="2"/>
  <c r="T237" i="2"/>
  <c r="P237" i="2"/>
  <c r="Q238" i="2" s="1"/>
  <c r="R238" i="2" s="1"/>
  <c r="T233" i="2"/>
  <c r="L233" i="2"/>
  <c r="K233" i="2"/>
  <c r="U232" i="2" s="1"/>
  <c r="U233" i="2" s="1"/>
  <c r="Q229" i="2"/>
  <c r="R229" i="2" s="1"/>
  <c r="O229" i="2"/>
  <c r="Q228" i="2"/>
  <c r="R228" i="2" s="1"/>
  <c r="O228" i="2"/>
  <c r="Q227" i="2"/>
  <c r="R227" i="2" s="1"/>
  <c r="O227" i="2"/>
  <c r="Q226" i="2"/>
  <c r="R226" i="2" s="1"/>
  <c r="O226" i="2"/>
  <c r="Q225" i="2"/>
  <c r="R225" i="2" s="1"/>
  <c r="O225" i="2"/>
  <c r="Q224" i="2"/>
  <c r="R224" i="2" s="1"/>
  <c r="O224" i="2"/>
  <c r="O223" i="2"/>
  <c r="T222" i="2"/>
  <c r="P222" i="2"/>
  <c r="AG125" i="2" s="1"/>
  <c r="T218" i="2"/>
  <c r="L218" i="2"/>
  <c r="K218" i="2"/>
  <c r="U207" i="2" s="1"/>
  <c r="Q214" i="2"/>
  <c r="R214" i="2" s="1"/>
  <c r="O214" i="2"/>
  <c r="Q213" i="2"/>
  <c r="R213" i="2" s="1"/>
  <c r="O213" i="2"/>
  <c r="Q212" i="2"/>
  <c r="R212" i="2" s="1"/>
  <c r="O212" i="2"/>
  <c r="Q211" i="2"/>
  <c r="R211" i="2" s="1"/>
  <c r="O211" i="2"/>
  <c r="Q210" i="2"/>
  <c r="R210" i="2" s="1"/>
  <c r="O210" i="2"/>
  <c r="Q209" i="2"/>
  <c r="R209" i="2" s="1"/>
  <c r="O209" i="2"/>
  <c r="O208" i="2"/>
  <c r="T207" i="2"/>
  <c r="P207" i="2"/>
  <c r="L203" i="2"/>
  <c r="K203" i="2"/>
  <c r="M203" i="2" s="1"/>
  <c r="T201" i="2"/>
  <c r="Q197" i="2"/>
  <c r="R197" i="2" s="1"/>
  <c r="O197" i="2"/>
  <c r="Q196" i="2"/>
  <c r="R196" i="2" s="1"/>
  <c r="O196" i="2"/>
  <c r="Q195" i="2"/>
  <c r="R195" i="2" s="1"/>
  <c r="O195" i="2"/>
  <c r="Q194" i="2"/>
  <c r="R194" i="2" s="1"/>
  <c r="O194" i="2"/>
  <c r="Q193" i="2"/>
  <c r="R193" i="2" s="1"/>
  <c r="O193" i="2"/>
  <c r="Q192" i="2"/>
  <c r="R192" i="2" s="1"/>
  <c r="O192" i="2"/>
  <c r="O191" i="2"/>
  <c r="P190" i="2"/>
  <c r="Q191" i="2" s="1"/>
  <c r="R191" i="2" s="1"/>
  <c r="L186" i="2"/>
  <c r="K186" i="2"/>
  <c r="M186" i="2" s="1"/>
  <c r="Q180" i="2"/>
  <c r="R180" i="2" s="1"/>
  <c r="O180" i="2"/>
  <c r="Q179" i="2"/>
  <c r="R179" i="2" s="1"/>
  <c r="O179" i="2"/>
  <c r="Q178" i="2"/>
  <c r="R178" i="2" s="1"/>
  <c r="O178" i="2"/>
  <c r="Q177" i="2"/>
  <c r="R177" i="2" s="1"/>
  <c r="O177" i="2"/>
  <c r="Q176" i="2"/>
  <c r="R176" i="2" s="1"/>
  <c r="O176" i="2"/>
  <c r="Q175" i="2"/>
  <c r="R175" i="2" s="1"/>
  <c r="O175" i="2"/>
  <c r="O174" i="2"/>
  <c r="P173" i="2"/>
  <c r="Q174" i="2" s="1"/>
  <c r="R174" i="2" s="1"/>
  <c r="L169" i="2"/>
  <c r="K169" i="2"/>
  <c r="M169" i="2" s="1"/>
  <c r="U166" i="2"/>
  <c r="Q164" i="2"/>
  <c r="R164" i="2" s="1"/>
  <c r="O164" i="2"/>
  <c r="Q163" i="2"/>
  <c r="R163" i="2" s="1"/>
  <c r="O163" i="2"/>
  <c r="Q162" i="2"/>
  <c r="R162" i="2" s="1"/>
  <c r="O162" i="2"/>
  <c r="Q161" i="2"/>
  <c r="R161" i="2" s="1"/>
  <c r="O161" i="2"/>
  <c r="Q160" i="2"/>
  <c r="R160" i="2" s="1"/>
  <c r="O160" i="2"/>
  <c r="Q159" i="2"/>
  <c r="R159" i="2" s="1"/>
  <c r="O159" i="2"/>
  <c r="O158" i="2"/>
  <c r="P157" i="2"/>
  <c r="Q158" i="2" s="1"/>
  <c r="R158" i="2" s="1"/>
  <c r="L153" i="2"/>
  <c r="K153" i="2"/>
  <c r="M153" i="2" s="1"/>
  <c r="Q147" i="2"/>
  <c r="R147" i="2" s="1"/>
  <c r="O147" i="2"/>
  <c r="Q146" i="2"/>
  <c r="R146" i="2" s="1"/>
  <c r="O146" i="2"/>
  <c r="Q145" i="2"/>
  <c r="R145" i="2" s="1"/>
  <c r="O145" i="2"/>
  <c r="Q144" i="2"/>
  <c r="R144" i="2" s="1"/>
  <c r="O144" i="2"/>
  <c r="Q143" i="2"/>
  <c r="R143" i="2" s="1"/>
  <c r="O143" i="2"/>
  <c r="Q142" i="2"/>
  <c r="R142" i="2" s="1"/>
  <c r="O142" i="2"/>
  <c r="O141" i="2"/>
  <c r="W140" i="2"/>
  <c r="V140" i="2"/>
  <c r="P140" i="2"/>
  <c r="Q141" i="2" s="1"/>
  <c r="R141" i="2" s="1"/>
  <c r="L136" i="2"/>
  <c r="K136" i="2"/>
  <c r="M136" i="2" s="1"/>
  <c r="Q130" i="2"/>
  <c r="R130" i="2" s="1"/>
  <c r="O130" i="2"/>
  <c r="Q129" i="2"/>
  <c r="R129" i="2" s="1"/>
  <c r="O129" i="2"/>
  <c r="Q128" i="2"/>
  <c r="R128" i="2" s="1"/>
  <c r="O128" i="2"/>
  <c r="Q127" i="2"/>
  <c r="R127" i="2" s="1"/>
  <c r="O127" i="2"/>
  <c r="Q126" i="2"/>
  <c r="R126" i="2" s="1"/>
  <c r="O126" i="2"/>
  <c r="AJ125" i="2"/>
  <c r="AB125" i="2"/>
  <c r="Q125" i="2"/>
  <c r="R125" i="2" s="1"/>
  <c r="O125" i="2"/>
  <c r="O124" i="2"/>
  <c r="P123" i="2"/>
  <c r="AA125" i="2" s="1"/>
  <c r="L119" i="2"/>
  <c r="K119" i="2"/>
  <c r="M119" i="2" s="1"/>
  <c r="Q113" i="2"/>
  <c r="R113" i="2" s="1"/>
  <c r="O113" i="2"/>
  <c r="Q112" i="2"/>
  <c r="R112" i="2" s="1"/>
  <c r="O112" i="2"/>
  <c r="Q111" i="2"/>
  <c r="R111" i="2" s="1"/>
  <c r="O111" i="2"/>
  <c r="Q110" i="2"/>
  <c r="R110" i="2" s="1"/>
  <c r="O110" i="2"/>
  <c r="Q109" i="2"/>
  <c r="R109" i="2" s="1"/>
  <c r="O109" i="2"/>
  <c r="Q108" i="2"/>
  <c r="R108" i="2" s="1"/>
  <c r="O108" i="2"/>
  <c r="O107" i="2"/>
  <c r="V106" i="2"/>
  <c r="P106" i="2"/>
  <c r="Z125" i="2" s="1"/>
  <c r="L102" i="2"/>
  <c r="K102" i="2"/>
  <c r="M102" i="2" s="1"/>
  <c r="Q97" i="2"/>
  <c r="R97" i="2" s="1"/>
  <c r="O97" i="2"/>
  <c r="Q96" i="2"/>
  <c r="R96" i="2" s="1"/>
  <c r="O96" i="2"/>
  <c r="Q95" i="2"/>
  <c r="R95" i="2" s="1"/>
  <c r="O95" i="2"/>
  <c r="Q94" i="2"/>
  <c r="R94" i="2" s="1"/>
  <c r="O94" i="2"/>
  <c r="Q93" i="2"/>
  <c r="R93" i="2" s="1"/>
  <c r="O93" i="2"/>
  <c r="Q92" i="2"/>
  <c r="R92" i="2" s="1"/>
  <c r="O92" i="2"/>
  <c r="O91" i="2"/>
  <c r="P90" i="2"/>
  <c r="Y125" i="2" s="1"/>
  <c r="L86" i="2"/>
  <c r="K86" i="2"/>
  <c r="M86" i="2" s="1"/>
  <c r="Q80" i="2"/>
  <c r="R80" i="2" s="1"/>
  <c r="O80" i="2"/>
  <c r="Q79" i="2"/>
  <c r="R79" i="2" s="1"/>
  <c r="O79" i="2"/>
  <c r="Q78" i="2"/>
  <c r="R78" i="2" s="1"/>
  <c r="O78" i="2"/>
  <c r="Q77" i="2"/>
  <c r="R77" i="2" s="1"/>
  <c r="O77" i="2"/>
  <c r="Q76" i="2"/>
  <c r="R76" i="2" s="1"/>
  <c r="O76" i="2"/>
  <c r="Q75" i="2"/>
  <c r="R75" i="2" s="1"/>
  <c r="O75" i="2"/>
  <c r="O74" i="2"/>
  <c r="P73" i="2"/>
  <c r="Q74" i="2" s="1"/>
  <c r="R74" i="2" s="1"/>
  <c r="V72" i="2"/>
  <c r="L69" i="2"/>
  <c r="K69" i="2"/>
  <c r="M69" i="2" s="1"/>
  <c r="N69" i="2" s="1"/>
  <c r="Q61" i="2"/>
  <c r="R61" i="2" s="1"/>
  <c r="O61" i="2"/>
  <c r="Q60" i="2"/>
  <c r="R60" i="2" s="1"/>
  <c r="O60" i="2"/>
  <c r="Q59" i="2"/>
  <c r="R59" i="2" s="1"/>
  <c r="O59" i="2"/>
  <c r="Q58" i="2"/>
  <c r="R58" i="2" s="1"/>
  <c r="O58" i="2"/>
  <c r="Q57" i="2"/>
  <c r="R57" i="2" s="1"/>
  <c r="O57" i="2"/>
  <c r="Q56" i="2"/>
  <c r="R56" i="2" s="1"/>
  <c r="O56" i="2"/>
  <c r="O55" i="2"/>
  <c r="P54" i="2"/>
  <c r="W125" i="2" s="1"/>
  <c r="L50" i="2"/>
  <c r="K50" i="2"/>
  <c r="M50" i="2" s="1"/>
  <c r="N50" i="2" s="1"/>
  <c r="Q43" i="2"/>
  <c r="R43" i="2" s="1"/>
  <c r="O43" i="2"/>
  <c r="Q42" i="2"/>
  <c r="R42" i="2" s="1"/>
  <c r="O42" i="2"/>
  <c r="Q41" i="2"/>
  <c r="R41" i="2" s="1"/>
  <c r="O41" i="2"/>
  <c r="Q40" i="2"/>
  <c r="R40" i="2" s="1"/>
  <c r="O40" i="2"/>
  <c r="V22" i="2" s="1"/>
  <c r="Q39" i="2"/>
  <c r="R39" i="2" s="1"/>
  <c r="V104" i="2" s="1"/>
  <c r="O39" i="2"/>
  <c r="Q38" i="2"/>
  <c r="R38" i="2" s="1"/>
  <c r="O38" i="2"/>
  <c r="O37" i="2"/>
  <c r="V19" i="2" s="1"/>
  <c r="P36" i="2"/>
  <c r="Q37" i="2" s="1"/>
  <c r="L31" i="2"/>
  <c r="K31" i="2"/>
  <c r="M31" i="2" s="1"/>
  <c r="Q25" i="2"/>
  <c r="R25" i="2" s="1"/>
  <c r="O25" i="2"/>
  <c r="Q24" i="2"/>
  <c r="U73" i="2" s="1"/>
  <c r="O24" i="2"/>
  <c r="Q23" i="2"/>
  <c r="R23" i="2" s="1"/>
  <c r="U106" i="2" s="1"/>
  <c r="O23" i="2"/>
  <c r="U23" i="2" s="1"/>
  <c r="Q22" i="2"/>
  <c r="R22" i="2" s="1"/>
  <c r="U105" i="2" s="1"/>
  <c r="O22" i="2"/>
  <c r="U22" i="2" s="1"/>
  <c r="Q21" i="2"/>
  <c r="U70" i="2" s="1"/>
  <c r="O21" i="2"/>
  <c r="Q20" i="2"/>
  <c r="U69" i="2" s="1"/>
  <c r="O20" i="2"/>
  <c r="U20" i="2" s="1"/>
  <c r="O19" i="2"/>
  <c r="U19" i="2" s="1"/>
  <c r="P18" i="2"/>
  <c r="Q19" i="2" s="1"/>
  <c r="O844" i="1"/>
  <c r="P843" i="1"/>
  <c r="P844" i="1" s="1"/>
  <c r="P836" i="1"/>
  <c r="Q836" i="1" s="1"/>
  <c r="N836" i="1"/>
  <c r="P835" i="1"/>
  <c r="Q835" i="1" s="1"/>
  <c r="N835" i="1"/>
  <c r="P834" i="1"/>
  <c r="Q834" i="1" s="1"/>
  <c r="N834" i="1"/>
  <c r="P833" i="1"/>
  <c r="Q833" i="1" s="1"/>
  <c r="N833" i="1"/>
  <c r="P832" i="1"/>
  <c r="Q832" i="1" s="1"/>
  <c r="N832" i="1"/>
  <c r="R831" i="1"/>
  <c r="P831" i="1"/>
  <c r="Q831" i="1" s="1"/>
  <c r="N831" i="1"/>
  <c r="P830" i="1"/>
  <c r="Q830" i="1" s="1"/>
  <c r="N830" i="1"/>
  <c r="O821" i="1"/>
  <c r="P820" i="1"/>
  <c r="P821" i="1" s="1"/>
  <c r="P813" i="1"/>
  <c r="Q813" i="1" s="1"/>
  <c r="N813" i="1"/>
  <c r="P812" i="1"/>
  <c r="Q812" i="1" s="1"/>
  <c r="N812" i="1"/>
  <c r="P811" i="1"/>
  <c r="Q811" i="1" s="1"/>
  <c r="N811" i="1"/>
  <c r="P810" i="1"/>
  <c r="Q810" i="1" s="1"/>
  <c r="N810" i="1"/>
  <c r="P809" i="1"/>
  <c r="Q809" i="1" s="1"/>
  <c r="N809" i="1"/>
  <c r="P808" i="1"/>
  <c r="Q808" i="1" s="1"/>
  <c r="N808" i="1"/>
  <c r="N807" i="1"/>
  <c r="O806" i="1"/>
  <c r="P807" i="1" s="1"/>
  <c r="Q807" i="1" s="1"/>
  <c r="O798" i="1"/>
  <c r="P797" i="1"/>
  <c r="P798" i="1" s="1"/>
  <c r="P790" i="1"/>
  <c r="Q790" i="1" s="1"/>
  <c r="N790" i="1"/>
  <c r="P789" i="1"/>
  <c r="Q789" i="1" s="1"/>
  <c r="N789" i="1"/>
  <c r="P788" i="1"/>
  <c r="Q788" i="1" s="1"/>
  <c r="N788" i="1"/>
  <c r="P787" i="1"/>
  <c r="Q787" i="1" s="1"/>
  <c r="N787" i="1"/>
  <c r="P786" i="1"/>
  <c r="Q786" i="1" s="1"/>
  <c r="N786" i="1"/>
  <c r="P785" i="1"/>
  <c r="Q785" i="1" s="1"/>
  <c r="N785" i="1"/>
  <c r="N784" i="1"/>
  <c r="O783" i="1"/>
  <c r="R785" i="1" s="1"/>
  <c r="L777" i="1"/>
  <c r="M777" i="1" s="1"/>
  <c r="O775" i="1"/>
  <c r="P774" i="1"/>
  <c r="P775" i="1" s="1"/>
  <c r="P767" i="1"/>
  <c r="Q767" i="1" s="1"/>
  <c r="N767" i="1"/>
  <c r="P766" i="1"/>
  <c r="Q766" i="1" s="1"/>
  <c r="N766" i="1"/>
  <c r="P765" i="1"/>
  <c r="Q765" i="1" s="1"/>
  <c r="N765" i="1"/>
  <c r="P764" i="1"/>
  <c r="Q764" i="1" s="1"/>
  <c r="N764" i="1"/>
  <c r="P763" i="1"/>
  <c r="Q763" i="1" s="1"/>
  <c r="N763" i="1"/>
  <c r="P762" i="1"/>
  <c r="Q762" i="1" s="1"/>
  <c r="N762" i="1"/>
  <c r="N761" i="1"/>
  <c r="O760" i="1"/>
  <c r="P761" i="1" s="1"/>
  <c r="Q761" i="1" s="1"/>
  <c r="L754" i="1"/>
  <c r="O752" i="1"/>
  <c r="P751" i="1"/>
  <c r="P752" i="1" s="1"/>
  <c r="P744" i="1"/>
  <c r="Q744" i="1" s="1"/>
  <c r="N744" i="1"/>
  <c r="P743" i="1"/>
  <c r="Q743" i="1" s="1"/>
  <c r="N743" i="1"/>
  <c r="P742" i="1"/>
  <c r="Q742" i="1" s="1"/>
  <c r="N742" i="1"/>
  <c r="P741" i="1"/>
  <c r="Q741" i="1" s="1"/>
  <c r="N741" i="1"/>
  <c r="P740" i="1"/>
  <c r="Q740" i="1" s="1"/>
  <c r="N740" i="1"/>
  <c r="P739" i="1"/>
  <c r="Q739" i="1" s="1"/>
  <c r="N739" i="1"/>
  <c r="N738" i="1"/>
  <c r="O737" i="1"/>
  <c r="R739" i="1" s="1"/>
  <c r="L731" i="1"/>
  <c r="M731" i="1" s="1"/>
  <c r="O729" i="1"/>
  <c r="P728" i="1"/>
  <c r="P729" i="1" s="1"/>
  <c r="P721" i="1"/>
  <c r="Q721" i="1" s="1"/>
  <c r="N721" i="1"/>
  <c r="P720" i="1"/>
  <c r="Q720" i="1" s="1"/>
  <c r="N720" i="1"/>
  <c r="P719" i="1"/>
  <c r="Q719" i="1" s="1"/>
  <c r="N719" i="1"/>
  <c r="P718" i="1"/>
  <c r="Q718" i="1" s="1"/>
  <c r="N718" i="1"/>
  <c r="P717" i="1"/>
  <c r="Q717" i="1" s="1"/>
  <c r="N717" i="1"/>
  <c r="P716" i="1"/>
  <c r="Q716" i="1" s="1"/>
  <c r="N716" i="1"/>
  <c r="N715" i="1"/>
  <c r="O714" i="1"/>
  <c r="P715" i="1" s="1"/>
  <c r="Q715" i="1" s="1"/>
  <c r="L708" i="1"/>
  <c r="O706" i="1"/>
  <c r="P698" i="1"/>
  <c r="Q698" i="1" s="1"/>
  <c r="N698" i="1"/>
  <c r="P697" i="1"/>
  <c r="Q697" i="1" s="1"/>
  <c r="N697" i="1"/>
  <c r="P696" i="1"/>
  <c r="Q696" i="1" s="1"/>
  <c r="N696" i="1"/>
  <c r="P695" i="1"/>
  <c r="Q695" i="1" s="1"/>
  <c r="N695" i="1"/>
  <c r="P694" i="1"/>
  <c r="Q694" i="1" s="1"/>
  <c r="N694" i="1"/>
  <c r="P693" i="1"/>
  <c r="Q693" i="1" s="1"/>
  <c r="N693" i="1"/>
  <c r="N692" i="1"/>
  <c r="O691" i="1"/>
  <c r="O683" i="1"/>
  <c r="P682" i="1"/>
  <c r="P683" i="1" s="1"/>
  <c r="P675" i="1"/>
  <c r="Q675" i="1" s="1"/>
  <c r="N675" i="1"/>
  <c r="P674" i="1"/>
  <c r="Q674" i="1" s="1"/>
  <c r="N674" i="1"/>
  <c r="P673" i="1"/>
  <c r="Q673" i="1" s="1"/>
  <c r="N673" i="1"/>
  <c r="P672" i="1"/>
  <c r="Q672" i="1" s="1"/>
  <c r="N672" i="1"/>
  <c r="P671" i="1"/>
  <c r="Q671" i="1" s="1"/>
  <c r="N671" i="1"/>
  <c r="P670" i="1"/>
  <c r="Q670" i="1" s="1"/>
  <c r="N670" i="1"/>
  <c r="N669" i="1"/>
  <c r="O668" i="1"/>
  <c r="P669" i="1" s="1"/>
  <c r="Q669" i="1" s="1"/>
  <c r="K662" i="1"/>
  <c r="J662" i="1"/>
  <c r="L662" i="1" s="1"/>
  <c r="O660" i="1"/>
  <c r="P659" i="1"/>
  <c r="P660" i="1" s="1"/>
  <c r="P652" i="1"/>
  <c r="Q652" i="1" s="1"/>
  <c r="N652" i="1"/>
  <c r="P651" i="1"/>
  <c r="Q651" i="1" s="1"/>
  <c r="N651" i="1"/>
  <c r="P650" i="1"/>
  <c r="Q650" i="1" s="1"/>
  <c r="N650" i="1"/>
  <c r="P649" i="1"/>
  <c r="Q649" i="1" s="1"/>
  <c r="N649" i="1"/>
  <c r="P648" i="1"/>
  <c r="Q648" i="1" s="1"/>
  <c r="N648" i="1"/>
  <c r="P647" i="1"/>
  <c r="Q647" i="1" s="1"/>
  <c r="N647" i="1"/>
  <c r="N646" i="1"/>
  <c r="O645" i="1"/>
  <c r="K639" i="1"/>
  <c r="J639" i="1"/>
  <c r="L639" i="1" s="1"/>
  <c r="O637" i="1"/>
  <c r="P629" i="1"/>
  <c r="Q629" i="1" s="1"/>
  <c r="N629" i="1"/>
  <c r="P628" i="1"/>
  <c r="Q628" i="1" s="1"/>
  <c r="N628" i="1"/>
  <c r="P627" i="1"/>
  <c r="Q627" i="1" s="1"/>
  <c r="N627" i="1"/>
  <c r="P626" i="1"/>
  <c r="Q626" i="1" s="1"/>
  <c r="N626" i="1"/>
  <c r="P625" i="1"/>
  <c r="Q625" i="1" s="1"/>
  <c r="N625" i="1"/>
  <c r="P624" i="1"/>
  <c r="Q624" i="1" s="1"/>
  <c r="N624" i="1"/>
  <c r="N623" i="1"/>
  <c r="O622" i="1"/>
  <c r="R624" i="1" s="1"/>
  <c r="K616" i="1"/>
  <c r="J616" i="1"/>
  <c r="L616" i="1" s="1"/>
  <c r="O614" i="1"/>
  <c r="P613" i="1"/>
  <c r="P614" i="1" s="1"/>
  <c r="P606" i="1"/>
  <c r="Q606" i="1" s="1"/>
  <c r="N606" i="1"/>
  <c r="P605" i="1"/>
  <c r="Q605" i="1" s="1"/>
  <c r="N605" i="1"/>
  <c r="P604" i="1"/>
  <c r="Q604" i="1" s="1"/>
  <c r="N604" i="1"/>
  <c r="P603" i="1"/>
  <c r="Q603" i="1" s="1"/>
  <c r="N603" i="1"/>
  <c r="P602" i="1"/>
  <c r="Q602" i="1" s="1"/>
  <c r="N602" i="1"/>
  <c r="P601" i="1"/>
  <c r="Q601" i="1" s="1"/>
  <c r="N601" i="1"/>
  <c r="N600" i="1"/>
  <c r="O599" i="1"/>
  <c r="K593" i="1"/>
  <c r="J593" i="1"/>
  <c r="L593" i="1" s="1"/>
  <c r="O591" i="1"/>
  <c r="P590" i="1"/>
  <c r="P591" i="1" s="1"/>
  <c r="P583" i="1"/>
  <c r="Q583" i="1" s="1"/>
  <c r="N583" i="1"/>
  <c r="P582" i="1"/>
  <c r="Q582" i="1" s="1"/>
  <c r="N582" i="1"/>
  <c r="P581" i="1"/>
  <c r="Q581" i="1" s="1"/>
  <c r="N581" i="1"/>
  <c r="P580" i="1"/>
  <c r="Q580" i="1" s="1"/>
  <c r="N580" i="1"/>
  <c r="P579" i="1"/>
  <c r="Q579" i="1" s="1"/>
  <c r="N579" i="1"/>
  <c r="P578" i="1"/>
  <c r="Q578" i="1" s="1"/>
  <c r="N578" i="1"/>
  <c r="N577" i="1"/>
  <c r="O576" i="1"/>
  <c r="P577" i="1" s="1"/>
  <c r="Q577" i="1" s="1"/>
  <c r="K570" i="1"/>
  <c r="J570" i="1"/>
  <c r="L570" i="1" s="1"/>
  <c r="O568" i="1"/>
  <c r="P567" i="1"/>
  <c r="P568" i="1" s="1"/>
  <c r="P560" i="1"/>
  <c r="Q560" i="1" s="1"/>
  <c r="N560" i="1"/>
  <c r="P559" i="1"/>
  <c r="Q559" i="1" s="1"/>
  <c r="N559" i="1"/>
  <c r="P558" i="1"/>
  <c r="Q558" i="1" s="1"/>
  <c r="N558" i="1"/>
  <c r="P557" i="1"/>
  <c r="Q557" i="1" s="1"/>
  <c r="N557" i="1"/>
  <c r="P556" i="1"/>
  <c r="Q556" i="1" s="1"/>
  <c r="N556" i="1"/>
  <c r="P555" i="1"/>
  <c r="Q555" i="1" s="1"/>
  <c r="N555" i="1"/>
  <c r="N554" i="1"/>
  <c r="O553" i="1"/>
  <c r="R555" i="1" s="1"/>
  <c r="K547" i="1"/>
  <c r="J547" i="1"/>
  <c r="L547" i="1" s="1"/>
  <c r="O545" i="1"/>
  <c r="P544" i="1"/>
  <c r="P545" i="1" s="1"/>
  <c r="P537" i="1"/>
  <c r="Q537" i="1" s="1"/>
  <c r="N537" i="1"/>
  <c r="P536" i="1"/>
  <c r="Q536" i="1" s="1"/>
  <c r="N536" i="1"/>
  <c r="P535" i="1"/>
  <c r="Q535" i="1" s="1"/>
  <c r="N535" i="1"/>
  <c r="P534" i="1"/>
  <c r="Q534" i="1" s="1"/>
  <c r="N534" i="1"/>
  <c r="P533" i="1"/>
  <c r="Q533" i="1" s="1"/>
  <c r="N533" i="1"/>
  <c r="P532" i="1"/>
  <c r="Q532" i="1" s="1"/>
  <c r="N532" i="1"/>
  <c r="N531" i="1"/>
  <c r="O530" i="1"/>
  <c r="R532" i="1" s="1"/>
  <c r="K524" i="1"/>
  <c r="J524" i="1"/>
  <c r="L524" i="1" s="1"/>
  <c r="M524" i="1" s="1"/>
  <c r="O522" i="1"/>
  <c r="P521" i="1"/>
  <c r="P522" i="1" s="1"/>
  <c r="P514" i="1"/>
  <c r="Q514" i="1" s="1"/>
  <c r="N514" i="1"/>
  <c r="P513" i="1"/>
  <c r="Q513" i="1" s="1"/>
  <c r="N513" i="1"/>
  <c r="P512" i="1"/>
  <c r="Q512" i="1" s="1"/>
  <c r="N512" i="1"/>
  <c r="P511" i="1"/>
  <c r="Q511" i="1" s="1"/>
  <c r="N511" i="1"/>
  <c r="P510" i="1"/>
  <c r="Q510" i="1" s="1"/>
  <c r="N510" i="1"/>
  <c r="P509" i="1"/>
  <c r="Q509" i="1" s="1"/>
  <c r="N509" i="1"/>
  <c r="N508" i="1"/>
  <c r="O507" i="1"/>
  <c r="R509" i="1" s="1"/>
  <c r="K501" i="1"/>
  <c r="J501" i="1"/>
  <c r="L501" i="1" s="1"/>
  <c r="O499" i="1"/>
  <c r="P498" i="1"/>
  <c r="P499" i="1" s="1"/>
  <c r="P491" i="1"/>
  <c r="Q491" i="1" s="1"/>
  <c r="N491" i="1"/>
  <c r="P490" i="1"/>
  <c r="Q490" i="1" s="1"/>
  <c r="N490" i="1"/>
  <c r="P489" i="1"/>
  <c r="Q489" i="1" s="1"/>
  <c r="N489" i="1"/>
  <c r="P488" i="1"/>
  <c r="Q488" i="1" s="1"/>
  <c r="N488" i="1"/>
  <c r="P487" i="1"/>
  <c r="Q487" i="1" s="1"/>
  <c r="N487" i="1"/>
  <c r="P486" i="1"/>
  <c r="Q486" i="1" s="1"/>
  <c r="N486" i="1"/>
  <c r="N485" i="1"/>
  <c r="O484" i="1"/>
  <c r="R486" i="1" s="1"/>
  <c r="K478" i="1"/>
  <c r="J478" i="1"/>
  <c r="L478" i="1" s="1"/>
  <c r="M478" i="1" s="1"/>
  <c r="O476" i="1"/>
  <c r="P468" i="1"/>
  <c r="Q468" i="1" s="1"/>
  <c r="N468" i="1"/>
  <c r="P467" i="1"/>
  <c r="Q467" i="1" s="1"/>
  <c r="N467" i="1"/>
  <c r="P466" i="1"/>
  <c r="Q466" i="1" s="1"/>
  <c r="N466" i="1"/>
  <c r="P465" i="1"/>
  <c r="Q465" i="1" s="1"/>
  <c r="N465" i="1"/>
  <c r="P464" i="1"/>
  <c r="Q464" i="1" s="1"/>
  <c r="N464" i="1"/>
  <c r="P463" i="1"/>
  <c r="Q463" i="1" s="1"/>
  <c r="N463" i="1"/>
  <c r="N462" i="1"/>
  <c r="O461" i="1"/>
  <c r="K455" i="1"/>
  <c r="J455" i="1"/>
  <c r="L455" i="1" s="1"/>
  <c r="O453" i="1"/>
  <c r="P452" i="1"/>
  <c r="P453" i="1" s="1"/>
  <c r="P445" i="1"/>
  <c r="Q445" i="1" s="1"/>
  <c r="N445" i="1"/>
  <c r="P444" i="1"/>
  <c r="Q444" i="1" s="1"/>
  <c r="N444" i="1"/>
  <c r="P443" i="1"/>
  <c r="Q443" i="1" s="1"/>
  <c r="N443" i="1"/>
  <c r="P442" i="1"/>
  <c r="Q442" i="1" s="1"/>
  <c r="N442" i="1"/>
  <c r="P441" i="1"/>
  <c r="Q441" i="1" s="1"/>
  <c r="N441" i="1"/>
  <c r="P440" i="1"/>
  <c r="Q440" i="1" s="1"/>
  <c r="N440" i="1"/>
  <c r="N439" i="1"/>
  <c r="O438" i="1"/>
  <c r="K432" i="1"/>
  <c r="J432" i="1"/>
  <c r="L432" i="1" s="1"/>
  <c r="O430" i="1"/>
  <c r="N422" i="1"/>
  <c r="P421" i="1"/>
  <c r="Q421" i="1" s="1"/>
  <c r="N421" i="1"/>
  <c r="P420" i="1"/>
  <c r="Q420" i="1" s="1"/>
  <c r="N420" i="1"/>
  <c r="P419" i="1"/>
  <c r="Q419" i="1" s="1"/>
  <c r="N419" i="1"/>
  <c r="P418" i="1"/>
  <c r="Q418" i="1" s="1"/>
  <c r="N418" i="1"/>
  <c r="P417" i="1"/>
  <c r="Q417" i="1" s="1"/>
  <c r="N417" i="1"/>
  <c r="N416" i="1"/>
  <c r="O415" i="1"/>
  <c r="P416" i="1" s="1"/>
  <c r="Q416" i="1" s="1"/>
  <c r="K409" i="1"/>
  <c r="J409" i="1"/>
  <c r="L409" i="1" s="1"/>
  <c r="M409" i="1" s="1"/>
  <c r="O407" i="1"/>
  <c r="P399" i="1"/>
  <c r="Q399" i="1" s="1"/>
  <c r="N399" i="1"/>
  <c r="P398" i="1"/>
  <c r="Q398" i="1" s="1"/>
  <c r="N398" i="1"/>
  <c r="P397" i="1"/>
  <c r="Q397" i="1" s="1"/>
  <c r="N397" i="1"/>
  <c r="P396" i="1"/>
  <c r="Q396" i="1" s="1"/>
  <c r="N396" i="1"/>
  <c r="P395" i="1"/>
  <c r="Q395" i="1" s="1"/>
  <c r="N395" i="1"/>
  <c r="P394" i="1"/>
  <c r="Q394" i="1" s="1"/>
  <c r="N394" i="1"/>
  <c r="N393" i="1"/>
  <c r="O392" i="1"/>
  <c r="P393" i="1" s="1"/>
  <c r="Q393" i="1" s="1"/>
  <c r="K386" i="1"/>
  <c r="J386" i="1"/>
  <c r="L386" i="1" s="1"/>
  <c r="O384" i="1"/>
  <c r="P376" i="1"/>
  <c r="Q376" i="1" s="1"/>
  <c r="N376" i="1"/>
  <c r="P375" i="1"/>
  <c r="Q375" i="1" s="1"/>
  <c r="N375" i="1"/>
  <c r="P374" i="1"/>
  <c r="Q374" i="1" s="1"/>
  <c r="N374" i="1"/>
  <c r="P373" i="1"/>
  <c r="Q373" i="1" s="1"/>
  <c r="N373" i="1"/>
  <c r="P372" i="1"/>
  <c r="Q372" i="1" s="1"/>
  <c r="N372" i="1"/>
  <c r="P371" i="1"/>
  <c r="Q371" i="1" s="1"/>
  <c r="N371" i="1"/>
  <c r="N370" i="1"/>
  <c r="O369" i="1"/>
  <c r="P370" i="1" s="1"/>
  <c r="Q370" i="1" s="1"/>
  <c r="K363" i="1"/>
  <c r="J363" i="1"/>
  <c r="P360" i="1" s="1"/>
  <c r="P361" i="1" s="1"/>
  <c r="O361" i="1"/>
  <c r="P353" i="1"/>
  <c r="Q353" i="1" s="1"/>
  <c r="N353" i="1"/>
  <c r="P352" i="1"/>
  <c r="Q352" i="1" s="1"/>
  <c r="N352" i="1"/>
  <c r="P351" i="1"/>
  <c r="Q351" i="1" s="1"/>
  <c r="N351" i="1"/>
  <c r="P350" i="1"/>
  <c r="Q350" i="1" s="1"/>
  <c r="N350" i="1"/>
  <c r="P349" i="1"/>
  <c r="Q349" i="1" s="1"/>
  <c r="N349" i="1"/>
  <c r="P348" i="1"/>
  <c r="Q348" i="1" s="1"/>
  <c r="N348" i="1"/>
  <c r="N347" i="1"/>
  <c r="O346" i="1"/>
  <c r="P347" i="1" s="1"/>
  <c r="Q347" i="1" s="1"/>
  <c r="K340" i="1"/>
  <c r="J340" i="1"/>
  <c r="L340" i="1" s="1"/>
  <c r="O338" i="1"/>
  <c r="P330" i="1"/>
  <c r="Q330" i="1" s="1"/>
  <c r="N330" i="1"/>
  <c r="P329" i="1"/>
  <c r="Q329" i="1" s="1"/>
  <c r="N329" i="1"/>
  <c r="P328" i="1"/>
  <c r="Q328" i="1" s="1"/>
  <c r="N328" i="1"/>
  <c r="P327" i="1"/>
  <c r="Q327" i="1" s="1"/>
  <c r="N327" i="1"/>
  <c r="P326" i="1"/>
  <c r="Q326" i="1" s="1"/>
  <c r="N326" i="1"/>
  <c r="P325" i="1"/>
  <c r="Q325" i="1" s="1"/>
  <c r="N325" i="1"/>
  <c r="N324" i="1"/>
  <c r="O323" i="1"/>
  <c r="K317" i="1"/>
  <c r="J317" i="1"/>
  <c r="P314" i="1" s="1"/>
  <c r="P315" i="1" s="1"/>
  <c r="O315" i="1"/>
  <c r="P307" i="1"/>
  <c r="Q307" i="1" s="1"/>
  <c r="N307" i="1"/>
  <c r="P306" i="1"/>
  <c r="Q306" i="1" s="1"/>
  <c r="N306" i="1"/>
  <c r="P305" i="1"/>
  <c r="Q305" i="1" s="1"/>
  <c r="N305" i="1"/>
  <c r="P304" i="1"/>
  <c r="Q304" i="1" s="1"/>
  <c r="N304" i="1"/>
  <c r="P303" i="1"/>
  <c r="Q303" i="1" s="1"/>
  <c r="N303" i="1"/>
  <c r="P302" i="1"/>
  <c r="Q302" i="1" s="1"/>
  <c r="N302" i="1"/>
  <c r="N301" i="1"/>
  <c r="O300" i="1"/>
  <c r="P301" i="1" s="1"/>
  <c r="Q301" i="1" s="1"/>
  <c r="K294" i="1"/>
  <c r="J294" i="1"/>
  <c r="L294" i="1" s="1"/>
  <c r="M294" i="1" s="1"/>
  <c r="O292" i="1"/>
  <c r="P284" i="1"/>
  <c r="Q284" i="1" s="1"/>
  <c r="N284" i="1"/>
  <c r="P283" i="1"/>
  <c r="Q283" i="1" s="1"/>
  <c r="N283" i="1"/>
  <c r="P282" i="1"/>
  <c r="Q282" i="1" s="1"/>
  <c r="N282" i="1"/>
  <c r="P281" i="1"/>
  <c r="Q281" i="1" s="1"/>
  <c r="N281" i="1"/>
  <c r="P280" i="1"/>
  <c r="Q280" i="1" s="1"/>
  <c r="N280" i="1"/>
  <c r="P279" i="1"/>
  <c r="Q279" i="1" s="1"/>
  <c r="N279" i="1"/>
  <c r="N278" i="1"/>
  <c r="O277" i="1"/>
  <c r="R279" i="1" s="1"/>
  <c r="K271" i="1"/>
  <c r="J271" i="1"/>
  <c r="L271" i="1" s="1"/>
  <c r="O269" i="1"/>
  <c r="P268" i="1"/>
  <c r="P269" i="1" s="1"/>
  <c r="P261" i="1"/>
  <c r="Q261" i="1" s="1"/>
  <c r="N261" i="1"/>
  <c r="P260" i="1"/>
  <c r="Q260" i="1" s="1"/>
  <c r="N260" i="1"/>
  <c r="P259" i="1"/>
  <c r="Q259" i="1" s="1"/>
  <c r="N259" i="1"/>
  <c r="P258" i="1"/>
  <c r="Q258" i="1" s="1"/>
  <c r="N258" i="1"/>
  <c r="P257" i="1"/>
  <c r="Q257" i="1" s="1"/>
  <c r="N257" i="1"/>
  <c r="P256" i="1"/>
  <c r="Q256" i="1" s="1"/>
  <c r="N256" i="1"/>
  <c r="N255" i="1"/>
  <c r="O254" i="1"/>
  <c r="R256" i="1" s="1"/>
  <c r="K248" i="1"/>
  <c r="J248" i="1"/>
  <c r="L248" i="1" s="1"/>
  <c r="M248" i="1" s="1"/>
  <c r="S247" i="1"/>
  <c r="T246" i="1"/>
  <c r="T247" i="1" s="1"/>
  <c r="P246" i="1"/>
  <c r="Q246" i="1" s="1"/>
  <c r="N246" i="1"/>
  <c r="P245" i="1"/>
  <c r="Q245" i="1" s="1"/>
  <c r="N245" i="1"/>
  <c r="P244" i="1"/>
  <c r="Q244" i="1" s="1"/>
  <c r="N244" i="1"/>
  <c r="P243" i="1"/>
  <c r="Q243" i="1" s="1"/>
  <c r="N243" i="1"/>
  <c r="P242" i="1"/>
  <c r="Q242" i="1" s="1"/>
  <c r="N242" i="1"/>
  <c r="P241" i="1"/>
  <c r="Q241" i="1" s="1"/>
  <c r="N241" i="1"/>
  <c r="P240" i="1"/>
  <c r="Q240" i="1" s="1"/>
  <c r="N240" i="1"/>
  <c r="O239" i="1"/>
  <c r="S235" i="1"/>
  <c r="K235" i="1"/>
  <c r="J235" i="1"/>
  <c r="L235" i="1" s="1"/>
  <c r="P229" i="1"/>
  <c r="Q229" i="1" s="1"/>
  <c r="N229" i="1"/>
  <c r="P228" i="1"/>
  <c r="Q228" i="1" s="1"/>
  <c r="N228" i="1"/>
  <c r="P227" i="1"/>
  <c r="Q227" i="1" s="1"/>
  <c r="N227" i="1"/>
  <c r="P226" i="1"/>
  <c r="Q226" i="1" s="1"/>
  <c r="N226" i="1"/>
  <c r="P225" i="1"/>
  <c r="Q225" i="1" s="1"/>
  <c r="N225" i="1"/>
  <c r="P224" i="1"/>
  <c r="Q224" i="1" s="1"/>
  <c r="N224" i="1"/>
  <c r="N223" i="1"/>
  <c r="S222" i="1"/>
  <c r="O222" i="1"/>
  <c r="P223" i="1" s="1"/>
  <c r="Q223" i="1" s="1"/>
  <c r="S218" i="1"/>
  <c r="K218" i="1"/>
  <c r="J218" i="1"/>
  <c r="T206" i="1" s="1"/>
  <c r="T217" i="1"/>
  <c r="T218" i="1" s="1"/>
  <c r="P213" i="1"/>
  <c r="Q213" i="1" s="1"/>
  <c r="N213" i="1"/>
  <c r="P212" i="1"/>
  <c r="Q212" i="1" s="1"/>
  <c r="N212" i="1"/>
  <c r="P211" i="1"/>
  <c r="Q211" i="1" s="1"/>
  <c r="N211" i="1"/>
  <c r="P210" i="1"/>
  <c r="Q210" i="1" s="1"/>
  <c r="N210" i="1"/>
  <c r="P209" i="1"/>
  <c r="Q209" i="1" s="1"/>
  <c r="N209" i="1"/>
  <c r="P208" i="1"/>
  <c r="Q208" i="1" s="1"/>
  <c r="N208" i="1"/>
  <c r="N207" i="1"/>
  <c r="S206" i="1"/>
  <c r="O206" i="1"/>
  <c r="AF119" i="1" s="1"/>
  <c r="K202" i="1"/>
  <c r="J202" i="1"/>
  <c r="L202" i="1" s="1"/>
  <c r="M202" i="1" s="1"/>
  <c r="S201" i="1"/>
  <c r="P196" i="1"/>
  <c r="Q196" i="1" s="1"/>
  <c r="N196" i="1"/>
  <c r="P195" i="1"/>
  <c r="Q195" i="1" s="1"/>
  <c r="N195" i="1"/>
  <c r="P194" i="1"/>
  <c r="Q194" i="1" s="1"/>
  <c r="N194" i="1"/>
  <c r="P193" i="1"/>
  <c r="Q193" i="1" s="1"/>
  <c r="N193" i="1"/>
  <c r="P192" i="1"/>
  <c r="Q192" i="1" s="1"/>
  <c r="N192" i="1"/>
  <c r="P191" i="1"/>
  <c r="Q191" i="1" s="1"/>
  <c r="N191" i="1"/>
  <c r="N190" i="1"/>
  <c r="S189" i="1"/>
  <c r="O189" i="1"/>
  <c r="P190" i="1" s="1"/>
  <c r="Q190" i="1" s="1"/>
  <c r="S185" i="1"/>
  <c r="K185" i="1"/>
  <c r="J185" i="1"/>
  <c r="L185" i="1" s="1"/>
  <c r="P183" i="1"/>
  <c r="Q183" i="1" s="1"/>
  <c r="N183" i="1"/>
  <c r="P182" i="1"/>
  <c r="Q182" i="1" s="1"/>
  <c r="N182" i="1"/>
  <c r="P181" i="1"/>
  <c r="Q181" i="1" s="1"/>
  <c r="N181" i="1"/>
  <c r="P180" i="1"/>
  <c r="Q180" i="1" s="1"/>
  <c r="N180" i="1"/>
  <c r="P179" i="1"/>
  <c r="Q179" i="1" s="1"/>
  <c r="N179" i="1"/>
  <c r="P178" i="1"/>
  <c r="Q178" i="1" s="1"/>
  <c r="N178" i="1"/>
  <c r="N177" i="1"/>
  <c r="O176" i="1"/>
  <c r="P177" i="1" s="1"/>
  <c r="Q177" i="1" s="1"/>
  <c r="K172" i="1"/>
  <c r="J172" i="1"/>
  <c r="L172" i="1" s="1"/>
  <c r="P168" i="1"/>
  <c r="Q168" i="1" s="1"/>
  <c r="N168" i="1"/>
  <c r="P167" i="1"/>
  <c r="Q167" i="1" s="1"/>
  <c r="N167" i="1"/>
  <c r="P166" i="1"/>
  <c r="Q166" i="1" s="1"/>
  <c r="N166" i="1"/>
  <c r="P165" i="1"/>
  <c r="Q165" i="1" s="1"/>
  <c r="N165" i="1"/>
  <c r="P164" i="1"/>
  <c r="Q164" i="1" s="1"/>
  <c r="N164" i="1"/>
  <c r="P163" i="1"/>
  <c r="Q163" i="1" s="1"/>
  <c r="N163" i="1"/>
  <c r="N162" i="1"/>
  <c r="O161" i="1"/>
  <c r="K157" i="1"/>
  <c r="J157" i="1"/>
  <c r="L157" i="1" s="1"/>
  <c r="M157" i="1" s="1"/>
  <c r="P152" i="1"/>
  <c r="Q152" i="1" s="1"/>
  <c r="N152" i="1"/>
  <c r="P151" i="1"/>
  <c r="Q151" i="1" s="1"/>
  <c r="N151" i="1"/>
  <c r="P150" i="1"/>
  <c r="Q150" i="1" s="1"/>
  <c r="N150" i="1"/>
  <c r="P149" i="1"/>
  <c r="Q149" i="1" s="1"/>
  <c r="N149" i="1"/>
  <c r="P148" i="1"/>
  <c r="Q148" i="1" s="1"/>
  <c r="N148" i="1"/>
  <c r="P147" i="1"/>
  <c r="Q147" i="1" s="1"/>
  <c r="N147" i="1"/>
  <c r="N146" i="1"/>
  <c r="O145" i="1"/>
  <c r="P146" i="1" s="1"/>
  <c r="Q146" i="1" s="1"/>
  <c r="K141" i="1"/>
  <c r="J141" i="1"/>
  <c r="L141" i="1" s="1"/>
  <c r="P138" i="1"/>
  <c r="Q138" i="1" s="1"/>
  <c r="N138" i="1"/>
  <c r="P137" i="1"/>
  <c r="Q137" i="1" s="1"/>
  <c r="N137" i="1"/>
  <c r="P136" i="1"/>
  <c r="Q136" i="1" s="1"/>
  <c r="N136" i="1"/>
  <c r="P135" i="1"/>
  <c r="Q135" i="1" s="1"/>
  <c r="N135" i="1"/>
  <c r="P134" i="1"/>
  <c r="Q134" i="1" s="1"/>
  <c r="N134" i="1"/>
  <c r="P133" i="1"/>
  <c r="Q133" i="1" s="1"/>
  <c r="N133" i="1"/>
  <c r="N132" i="1"/>
  <c r="O131" i="1"/>
  <c r="K127" i="1"/>
  <c r="J127" i="1"/>
  <c r="L127" i="1" s="1"/>
  <c r="P123" i="1"/>
  <c r="Q123" i="1" s="1"/>
  <c r="N123" i="1"/>
  <c r="P122" i="1"/>
  <c r="Q122" i="1" s="1"/>
  <c r="N122" i="1"/>
  <c r="P121" i="1"/>
  <c r="Q121" i="1" s="1"/>
  <c r="N121" i="1"/>
  <c r="P120" i="1"/>
  <c r="Q120" i="1" s="1"/>
  <c r="N120" i="1"/>
  <c r="AI119" i="1"/>
  <c r="AH119" i="1"/>
  <c r="P119" i="1"/>
  <c r="Q119" i="1" s="1"/>
  <c r="N119" i="1"/>
  <c r="P118" i="1"/>
  <c r="Q118" i="1" s="1"/>
  <c r="N118" i="1"/>
  <c r="N117" i="1"/>
  <c r="O116" i="1"/>
  <c r="P117" i="1" s="1"/>
  <c r="Q117" i="1" s="1"/>
  <c r="K112" i="1"/>
  <c r="J112" i="1"/>
  <c r="L112" i="1" s="1"/>
  <c r="M112" i="1" s="1"/>
  <c r="P108" i="1"/>
  <c r="Q108" i="1" s="1"/>
  <c r="N108" i="1"/>
  <c r="P107" i="1"/>
  <c r="Q107" i="1" s="1"/>
  <c r="N107" i="1"/>
  <c r="P106" i="1"/>
  <c r="Q106" i="1" s="1"/>
  <c r="N106" i="1"/>
  <c r="P105" i="1"/>
  <c r="Q105" i="1" s="1"/>
  <c r="N105" i="1"/>
  <c r="P104" i="1"/>
  <c r="Q104" i="1" s="1"/>
  <c r="N104" i="1"/>
  <c r="P103" i="1"/>
  <c r="Q103" i="1" s="1"/>
  <c r="N103" i="1"/>
  <c r="N102" i="1"/>
  <c r="O101" i="1"/>
  <c r="K97" i="1"/>
  <c r="J97" i="1"/>
  <c r="L97" i="1" s="1"/>
  <c r="P90" i="1"/>
  <c r="Q90" i="1" s="1"/>
  <c r="N90" i="1"/>
  <c r="P89" i="1"/>
  <c r="Q89" i="1" s="1"/>
  <c r="N89" i="1"/>
  <c r="P88" i="1"/>
  <c r="Q88" i="1" s="1"/>
  <c r="N88" i="1"/>
  <c r="P87" i="1"/>
  <c r="Q87" i="1" s="1"/>
  <c r="N87" i="1"/>
  <c r="P86" i="1"/>
  <c r="Q86" i="1" s="1"/>
  <c r="N86" i="1"/>
  <c r="P85" i="1"/>
  <c r="Q85" i="1" s="1"/>
  <c r="N85" i="1"/>
  <c r="N84" i="1"/>
  <c r="O83" i="1"/>
  <c r="X119" i="1" s="1"/>
  <c r="K79" i="1"/>
  <c r="J79" i="1"/>
  <c r="L79" i="1" s="1"/>
  <c r="P75" i="1"/>
  <c r="Q75" i="1" s="1"/>
  <c r="N75" i="1"/>
  <c r="P74" i="1"/>
  <c r="Q74" i="1" s="1"/>
  <c r="N74" i="1"/>
  <c r="P73" i="1"/>
  <c r="Q73" i="1" s="1"/>
  <c r="N73" i="1"/>
  <c r="P72" i="1"/>
  <c r="Q72" i="1" s="1"/>
  <c r="N72" i="1"/>
  <c r="P71" i="1"/>
  <c r="Q71" i="1" s="1"/>
  <c r="N71" i="1"/>
  <c r="P70" i="1"/>
  <c r="Q70" i="1" s="1"/>
  <c r="N70" i="1"/>
  <c r="N69" i="1"/>
  <c r="O68" i="1"/>
  <c r="K64" i="1"/>
  <c r="J64" i="1"/>
  <c r="L64" i="1" s="1"/>
  <c r="P59" i="1"/>
  <c r="Q59" i="1" s="1"/>
  <c r="N59" i="1"/>
  <c r="P58" i="1"/>
  <c r="Q58" i="1" s="1"/>
  <c r="N58" i="1"/>
  <c r="P57" i="1"/>
  <c r="Q57" i="1" s="1"/>
  <c r="N57" i="1"/>
  <c r="P56" i="1"/>
  <c r="Q56" i="1" s="1"/>
  <c r="N56" i="1"/>
  <c r="P55" i="1"/>
  <c r="Q55" i="1" s="1"/>
  <c r="N55" i="1"/>
  <c r="P54" i="1"/>
  <c r="Q54" i="1" s="1"/>
  <c r="N54" i="1"/>
  <c r="N53" i="1"/>
  <c r="O52" i="1"/>
  <c r="P53" i="1" s="1"/>
  <c r="Q53" i="1" s="1"/>
  <c r="K48" i="1"/>
  <c r="J48" i="1"/>
  <c r="L48" i="1" s="1"/>
  <c r="P43" i="1"/>
  <c r="Q43" i="1" s="1"/>
  <c r="N43" i="1"/>
  <c r="P42" i="1"/>
  <c r="Q42" i="1" s="1"/>
  <c r="N42" i="1"/>
  <c r="P41" i="1"/>
  <c r="Q41" i="1" s="1"/>
  <c r="N41" i="1"/>
  <c r="P40" i="1"/>
  <c r="U66" i="1" s="1"/>
  <c r="N40" i="1"/>
  <c r="P39" i="1"/>
  <c r="Q39" i="1" s="1"/>
  <c r="N39" i="1"/>
  <c r="P38" i="1"/>
  <c r="U64" i="1" s="1"/>
  <c r="N38" i="1"/>
  <c r="U20" i="1" s="1"/>
  <c r="N37" i="1"/>
  <c r="U19" i="1" s="1"/>
  <c r="O36" i="1"/>
  <c r="K31" i="1"/>
  <c r="J31" i="1"/>
  <c r="L31" i="1" s="1"/>
  <c r="P25" i="1"/>
  <c r="Q25" i="1" s="1"/>
  <c r="N25" i="1"/>
  <c r="P24" i="1"/>
  <c r="Q24" i="1" s="1"/>
  <c r="N24" i="1"/>
  <c r="P23" i="1"/>
  <c r="T67" i="1" s="1"/>
  <c r="N23" i="1"/>
  <c r="P22" i="1"/>
  <c r="Q22" i="1" s="1"/>
  <c r="T102" i="1" s="1"/>
  <c r="N22" i="1"/>
  <c r="P21" i="1"/>
  <c r="T65" i="1" s="1"/>
  <c r="N21" i="1"/>
  <c r="T21" i="1" s="1"/>
  <c r="P20" i="1"/>
  <c r="T64" i="1" s="1"/>
  <c r="N20" i="1"/>
  <c r="T20" i="1" s="1"/>
  <c r="N19" i="1"/>
  <c r="T19" i="1" s="1"/>
  <c r="O18" i="1"/>
  <c r="T119" i="1" s="1"/>
  <c r="Q203" i="5" l="1"/>
  <c r="Q204" i="5" s="1"/>
  <c r="AC23" i="4"/>
  <c r="M210" i="4"/>
  <c r="L256" i="4"/>
  <c r="P506" i="4"/>
  <c r="P507" i="4" s="1"/>
  <c r="P368" i="4"/>
  <c r="P369" i="4" s="1"/>
  <c r="V82" i="5"/>
  <c r="Q32" i="5"/>
  <c r="Q33" i="5" s="1"/>
  <c r="N35" i="5"/>
  <c r="N122" i="5"/>
  <c r="Q129" i="5"/>
  <c r="R129" i="5" s="1"/>
  <c r="O632" i="3"/>
  <c r="S708" i="2"/>
  <c r="AG119" i="1"/>
  <c r="M141" i="1"/>
  <c r="M340" i="1"/>
  <c r="M501" i="1"/>
  <c r="M593" i="1"/>
  <c r="M79" i="1"/>
  <c r="L317" i="1"/>
  <c r="M317" i="1" s="1"/>
  <c r="M662" i="1"/>
  <c r="M48" i="1"/>
  <c r="P636" i="1"/>
  <c r="P637" i="1" s="1"/>
  <c r="AB119" i="1"/>
  <c r="T189" i="1"/>
  <c r="M172" i="1"/>
  <c r="T200" i="1"/>
  <c r="T201" i="1" s="1"/>
  <c r="M455" i="1"/>
  <c r="U665" i="1"/>
  <c r="R762" i="1"/>
  <c r="U775" i="1" s="1"/>
  <c r="Q40" i="1"/>
  <c r="U102" i="1" s="1"/>
  <c r="R808" i="1"/>
  <c r="M271" i="1"/>
  <c r="M547" i="1"/>
  <c r="P623" i="1"/>
  <c r="Q623" i="1" s="1"/>
  <c r="R371" i="1"/>
  <c r="M432" i="1"/>
  <c r="T234" i="1"/>
  <c r="T235" i="1" s="1"/>
  <c r="M386" i="1"/>
  <c r="M235" i="1"/>
  <c r="M616" i="1"/>
  <c r="O540" i="3"/>
  <c r="O309" i="3"/>
  <c r="R537" i="3"/>
  <c r="R538" i="3" s="1"/>
  <c r="O517" i="3"/>
  <c r="O147" i="3"/>
  <c r="O263" i="3"/>
  <c r="R514" i="3"/>
  <c r="R515" i="3" s="1"/>
  <c r="R376" i="3"/>
  <c r="R377" i="3" s="1"/>
  <c r="O206" i="3"/>
  <c r="O494" i="3"/>
  <c r="O73" i="3"/>
  <c r="R19" i="3"/>
  <c r="S19" i="3" s="1"/>
  <c r="V111" i="3" s="1"/>
  <c r="R491" i="3"/>
  <c r="R492" i="3" s="1"/>
  <c r="R353" i="3"/>
  <c r="R354" i="3" s="1"/>
  <c r="O169" i="3"/>
  <c r="O356" i="3"/>
  <c r="R445" i="3"/>
  <c r="R446" i="3" s="1"/>
  <c r="O284" i="3"/>
  <c r="R887" i="3"/>
  <c r="R888" i="3" s="1"/>
  <c r="AG136" i="3"/>
  <c r="V242" i="3"/>
  <c r="V243" i="3" s="1"/>
  <c r="T666" i="3"/>
  <c r="R787" i="3"/>
  <c r="S787" i="3" s="1"/>
  <c r="AF136" i="3"/>
  <c r="V73" i="3"/>
  <c r="V223" i="3"/>
  <c r="V224" i="3" s="1"/>
  <c r="W75" i="3"/>
  <c r="O226" i="3"/>
  <c r="O563" i="3"/>
  <c r="O129" i="3"/>
  <c r="T854" i="3"/>
  <c r="O245" i="3"/>
  <c r="O379" i="3"/>
  <c r="T571" i="3"/>
  <c r="T640" i="3"/>
  <c r="R152" i="3"/>
  <c r="S152" i="3" s="1"/>
  <c r="R831" i="3"/>
  <c r="S831" i="3" s="1"/>
  <c r="O33" i="3"/>
  <c r="R330" i="3"/>
  <c r="R331" i="3" s="1"/>
  <c r="O471" i="3"/>
  <c r="R583" i="3"/>
  <c r="R584" i="3" s="1"/>
  <c r="R799" i="3"/>
  <c r="R800" i="3" s="1"/>
  <c r="R843" i="3"/>
  <c r="R844" i="3" s="1"/>
  <c r="O188" i="3"/>
  <c r="R306" i="3"/>
  <c r="R307" i="3" s="1"/>
  <c r="O333" i="3"/>
  <c r="O448" i="3"/>
  <c r="R560" i="3"/>
  <c r="R561" i="3" s="1"/>
  <c r="N473" i="2"/>
  <c r="U237" i="2"/>
  <c r="N289" i="2"/>
  <c r="N31" i="2"/>
  <c r="N203" i="2"/>
  <c r="S664" i="2"/>
  <c r="N186" i="2"/>
  <c r="N656" i="2"/>
  <c r="M233" i="2"/>
  <c r="N233" i="2" s="1"/>
  <c r="N102" i="2"/>
  <c r="AE125" i="2"/>
  <c r="N136" i="2"/>
  <c r="S504" i="2"/>
  <c r="N519" i="2"/>
  <c r="N565" i="2"/>
  <c r="S412" i="2"/>
  <c r="Q572" i="2"/>
  <c r="R572" i="2" s="1"/>
  <c r="N249" i="2"/>
  <c r="N153" i="2"/>
  <c r="Q549" i="2"/>
  <c r="R549" i="2" s="1"/>
  <c r="S550" i="2"/>
  <c r="N609" i="3"/>
  <c r="O609" i="3" s="1"/>
  <c r="R606" i="3"/>
  <c r="R607" i="3" s="1"/>
  <c r="P37" i="1"/>
  <c r="Q37" i="1" s="1"/>
  <c r="U99" i="1" s="1"/>
  <c r="U119" i="1"/>
  <c r="R601" i="1"/>
  <c r="P600" i="1"/>
  <c r="Q600" i="1" s="1"/>
  <c r="O110" i="3"/>
  <c r="R174" i="3"/>
  <c r="S174" i="3" s="1"/>
  <c r="N425" i="3"/>
  <c r="O425" i="3" s="1"/>
  <c r="R422" i="3"/>
  <c r="R423" i="3" s="1"/>
  <c r="P164" i="4"/>
  <c r="Q164" i="4" s="1"/>
  <c r="AB23" i="4"/>
  <c r="Q161" i="5"/>
  <c r="Q162" i="5" s="1"/>
  <c r="M164" i="5"/>
  <c r="N164" i="5" s="1"/>
  <c r="Q255" i="2"/>
  <c r="R255" i="2" s="1"/>
  <c r="R58" i="3"/>
  <c r="S58" i="3" s="1"/>
  <c r="AB136" i="3"/>
  <c r="R134" i="3"/>
  <c r="S134" i="3" s="1"/>
  <c r="P230" i="4"/>
  <c r="P231" i="4" s="1"/>
  <c r="L233" i="4"/>
  <c r="M233" i="4" s="1"/>
  <c r="P324" i="1"/>
  <c r="Q324" i="1" s="1"/>
  <c r="R325" i="1"/>
  <c r="R693" i="1"/>
  <c r="P692" i="1"/>
  <c r="Q692" i="1" s="1"/>
  <c r="L302" i="4"/>
  <c r="M302" i="4" s="1"/>
  <c r="P299" i="4"/>
  <c r="P300" i="4" s="1"/>
  <c r="R193" i="3"/>
  <c r="S193" i="3" s="1"/>
  <c r="T292" i="3"/>
  <c r="R291" i="3"/>
  <c r="S291" i="3" s="1"/>
  <c r="S172" i="5"/>
  <c r="Q171" i="5"/>
  <c r="R171" i="5" s="1"/>
  <c r="M570" i="1"/>
  <c r="O91" i="3"/>
  <c r="N402" i="3"/>
  <c r="O402" i="3" s="1"/>
  <c r="R399" i="3"/>
  <c r="R400" i="3" s="1"/>
  <c r="T594" i="3"/>
  <c r="R593" i="3"/>
  <c r="S593" i="3" s="1"/>
  <c r="P286" i="4"/>
  <c r="Q286" i="4" s="1"/>
  <c r="R287" i="4"/>
  <c r="P132" i="1"/>
  <c r="Q132" i="1" s="1"/>
  <c r="AA119" i="1"/>
  <c r="Z136" i="3"/>
  <c r="R96" i="3"/>
  <c r="S96" i="3" s="1"/>
  <c r="AF125" i="2"/>
  <c r="Q208" i="2"/>
  <c r="R208" i="2" s="1"/>
  <c r="M97" i="1"/>
  <c r="P102" i="1"/>
  <c r="Q102" i="1" s="1"/>
  <c r="Y119" i="1"/>
  <c r="P162" i="1"/>
  <c r="Q162" i="1" s="1"/>
  <c r="AC119" i="1"/>
  <c r="W119" i="1"/>
  <c r="P69" i="1"/>
  <c r="Q69" i="1" s="1"/>
  <c r="Q98" i="5"/>
  <c r="Q99" i="5" s="1"/>
  <c r="M101" i="5"/>
  <c r="N101" i="5" s="1"/>
  <c r="P65" i="4"/>
  <c r="Q65" i="4" s="1"/>
  <c r="V23" i="4"/>
  <c r="M256" i="4"/>
  <c r="R616" i="3"/>
  <c r="S616" i="3" s="1"/>
  <c r="Q20" i="1"/>
  <c r="T100" i="1" s="1"/>
  <c r="P531" i="1"/>
  <c r="Q531" i="1" s="1"/>
  <c r="Q365" i="2"/>
  <c r="R365" i="2" s="1"/>
  <c r="Q526" i="2"/>
  <c r="R526" i="2" s="1"/>
  <c r="Q835" i="2"/>
  <c r="R835" i="2" s="1"/>
  <c r="R78" i="3"/>
  <c r="S78" i="3" s="1"/>
  <c r="R875" i="3"/>
  <c r="S875" i="3" s="1"/>
  <c r="R241" i="4"/>
  <c r="R264" i="4"/>
  <c r="Q150" i="5"/>
  <c r="R150" i="5" s="1"/>
  <c r="Q213" i="5"/>
  <c r="R213" i="5" s="1"/>
  <c r="N143" i="5"/>
  <c r="S66" i="5"/>
  <c r="T72" i="5"/>
  <c r="P554" i="1"/>
  <c r="Q554" i="1" s="1"/>
  <c r="L218" i="1"/>
  <c r="M218" i="1" s="1"/>
  <c r="L363" i="1"/>
  <c r="M363" i="1" s="1"/>
  <c r="P485" i="1"/>
  <c r="Q485" i="1" s="1"/>
  <c r="P508" i="1"/>
  <c r="Q508" i="1" s="1"/>
  <c r="R578" i="1"/>
  <c r="P738" i="1"/>
  <c r="Q738" i="1" s="1"/>
  <c r="Q273" i="2"/>
  <c r="R273" i="2" s="1"/>
  <c r="W661" i="3"/>
  <c r="S109" i="5"/>
  <c r="X824" i="3"/>
  <c r="Q480" i="2"/>
  <c r="R480" i="2" s="1"/>
  <c r="R417" i="1"/>
  <c r="P429" i="1"/>
  <c r="P430" i="1" s="1"/>
  <c r="Q793" i="2"/>
  <c r="R793" i="2" s="1"/>
  <c r="R691" i="3"/>
  <c r="S691" i="3" s="1"/>
  <c r="T766" i="3"/>
  <c r="Z23" i="4"/>
  <c r="R218" i="4"/>
  <c r="P447" i="4"/>
  <c r="Q447" i="4" s="1"/>
  <c r="V208" i="5"/>
  <c r="Q23" i="1"/>
  <c r="T103" i="1" s="1"/>
  <c r="R38" i="3"/>
  <c r="AH125" i="2"/>
  <c r="U72" i="2"/>
  <c r="M127" i="1"/>
  <c r="R670" i="1"/>
  <c r="Q223" i="2"/>
  <c r="R223" i="2" s="1"/>
  <c r="O53" i="3"/>
  <c r="AA136" i="3"/>
  <c r="R740" i="3"/>
  <c r="S740" i="3" s="1"/>
  <c r="AA23" i="4"/>
  <c r="P493" i="4"/>
  <c r="Q493" i="4" s="1"/>
  <c r="Q255" i="5"/>
  <c r="R255" i="5" s="1"/>
  <c r="L532" i="4"/>
  <c r="M532" i="4" s="1"/>
  <c r="P278" i="1"/>
  <c r="Q278" i="1" s="1"/>
  <c r="M31" i="1"/>
  <c r="M64" i="1"/>
  <c r="M185" i="1"/>
  <c r="R21" i="2"/>
  <c r="U104" i="2" s="1"/>
  <c r="N86" i="2"/>
  <c r="N169" i="2"/>
  <c r="N381" i="2"/>
  <c r="Q457" i="2"/>
  <c r="R457" i="2" s="1"/>
  <c r="M93" i="4"/>
  <c r="S43" i="5"/>
  <c r="R706" i="3"/>
  <c r="R707" i="3" s="1"/>
  <c r="AC125" i="2"/>
  <c r="U200" i="2"/>
  <c r="U201" i="2" s="1"/>
  <c r="U248" i="2"/>
  <c r="U249" i="2" s="1"/>
  <c r="U217" i="2"/>
  <c r="U218" i="2" s="1"/>
  <c r="Q342" i="2"/>
  <c r="R342" i="2" s="1"/>
  <c r="N588" i="2"/>
  <c r="N634" i="2"/>
  <c r="Q729" i="2"/>
  <c r="R729" i="2" s="1"/>
  <c r="Q91" i="2"/>
  <c r="R91" i="2" s="1"/>
  <c r="U165" i="2"/>
  <c r="N427" i="2"/>
  <c r="N611" i="2"/>
  <c r="M218" i="2"/>
  <c r="N218" i="2" s="1"/>
  <c r="Q388" i="2"/>
  <c r="R388" i="2" s="1"/>
  <c r="Q751" i="2"/>
  <c r="R751" i="2" s="1"/>
  <c r="Q319" i="2"/>
  <c r="R319" i="2" s="1"/>
  <c r="Q595" i="2"/>
  <c r="R595" i="2" s="1"/>
  <c r="Q124" i="2"/>
  <c r="R124" i="2" s="1"/>
  <c r="Q814" i="2"/>
  <c r="R814" i="2" s="1"/>
  <c r="Q434" i="2"/>
  <c r="R434" i="2" s="1"/>
  <c r="R24" i="2"/>
  <c r="U107" i="2" s="1"/>
  <c r="Q55" i="2"/>
  <c r="R55" i="2" s="1"/>
  <c r="V125" i="2"/>
  <c r="N335" i="2"/>
  <c r="S773" i="2"/>
  <c r="V784" i="2" s="1"/>
  <c r="Q296" i="2"/>
  <c r="R296" i="2" s="1"/>
  <c r="W612" i="3"/>
  <c r="V637" i="2"/>
  <c r="Q119" i="5"/>
  <c r="Q120" i="5" s="1"/>
  <c r="U619" i="1"/>
  <c r="M80" i="5"/>
  <c r="N80" i="5" s="1"/>
  <c r="M58" i="5"/>
  <c r="N58" i="5" s="1"/>
  <c r="N658" i="3"/>
  <c r="O658" i="3" s="1"/>
  <c r="R629" i="3"/>
  <c r="R630" i="3" s="1"/>
  <c r="M639" i="1"/>
  <c r="M708" i="1"/>
  <c r="P705" i="1"/>
  <c r="P706" i="1" s="1"/>
  <c r="Q21" i="1"/>
  <c r="T101" i="1" s="1"/>
  <c r="Q38" i="1"/>
  <c r="U100" i="1" s="1"/>
  <c r="Z119" i="1"/>
  <c r="P207" i="1"/>
  <c r="Q207" i="1" s="1"/>
  <c r="P291" i="1"/>
  <c r="P292" i="1" s="1"/>
  <c r="P337" i="1"/>
  <c r="P338" i="1" s="1"/>
  <c r="P383" i="1"/>
  <c r="P384" i="1" s="1"/>
  <c r="M685" i="1"/>
  <c r="R440" i="1"/>
  <c r="P439" i="1"/>
  <c r="Q439" i="1" s="1"/>
  <c r="V58" i="2"/>
  <c r="R37" i="2"/>
  <c r="V102" i="2" s="1"/>
  <c r="R394" i="1"/>
  <c r="P19" i="1"/>
  <c r="T66" i="1"/>
  <c r="M754" i="1"/>
  <c r="R302" i="1"/>
  <c r="AD119" i="1"/>
  <c r="R348" i="1"/>
  <c r="AE119" i="1"/>
  <c r="T222" i="1"/>
  <c r="P255" i="1"/>
  <c r="Q255" i="1" s="1"/>
  <c r="R19" i="2"/>
  <c r="U102" i="2" s="1"/>
  <c r="U58" i="2"/>
  <c r="T184" i="1"/>
  <c r="T185" i="1" s="1"/>
  <c r="P406" i="1"/>
  <c r="P407" i="1" s="1"/>
  <c r="P475" i="1"/>
  <c r="P476" i="1" s="1"/>
  <c r="V119" i="1"/>
  <c r="P84" i="1"/>
  <c r="Q84" i="1" s="1"/>
  <c r="P462" i="1"/>
  <c r="Q462" i="1" s="1"/>
  <c r="R463" i="1"/>
  <c r="R647" i="1"/>
  <c r="P646" i="1"/>
  <c r="Q646" i="1" s="1"/>
  <c r="V70" i="2"/>
  <c r="V277" i="3"/>
  <c r="V278" i="3" s="1"/>
  <c r="U71" i="2"/>
  <c r="U222" i="2"/>
  <c r="V261" i="3"/>
  <c r="V262" i="3" s="1"/>
  <c r="P200" i="4"/>
  <c r="Q200" i="4" s="1"/>
  <c r="AD23" i="4"/>
  <c r="U125" i="2"/>
  <c r="S642" i="2"/>
  <c r="Q140" i="5"/>
  <c r="Q141" i="5" s="1"/>
  <c r="R716" i="1"/>
  <c r="R20" i="2"/>
  <c r="U103" i="2" s="1"/>
  <c r="M266" i="2"/>
  <c r="N266" i="2" s="1"/>
  <c r="M312" i="2"/>
  <c r="N312" i="2" s="1"/>
  <c r="M358" i="2"/>
  <c r="N358" i="2" s="1"/>
  <c r="M404" i="2"/>
  <c r="N404" i="2" s="1"/>
  <c r="M450" i="2"/>
  <c r="N450" i="2" s="1"/>
  <c r="M496" i="2"/>
  <c r="N496" i="2" s="1"/>
  <c r="M542" i="2"/>
  <c r="N542" i="2" s="1"/>
  <c r="Q618" i="2"/>
  <c r="R618" i="2" s="1"/>
  <c r="S23" i="3"/>
  <c r="V115" i="3" s="1"/>
  <c r="S39" i="3"/>
  <c r="W112" i="3" s="1"/>
  <c r="AH136" i="3"/>
  <c r="N868" i="3"/>
  <c r="R865" i="3"/>
  <c r="R866" i="3" s="1"/>
  <c r="P784" i="1"/>
  <c r="Q784" i="1" s="1"/>
  <c r="X125" i="2"/>
  <c r="Q286" i="2"/>
  <c r="Q287" i="2" s="1"/>
  <c r="Q332" i="2"/>
  <c r="Q333" i="2" s="1"/>
  <c r="Q378" i="2"/>
  <c r="Q379" i="2" s="1"/>
  <c r="Q424" i="2"/>
  <c r="Q425" i="2" s="1"/>
  <c r="Q516" i="2"/>
  <c r="Q517" i="2" s="1"/>
  <c r="AI136" i="3"/>
  <c r="Q684" i="2"/>
  <c r="R684" i="2" s="1"/>
  <c r="V74" i="3"/>
  <c r="Q107" i="2"/>
  <c r="R107" i="2" s="1"/>
  <c r="V75" i="3"/>
  <c r="P98" i="4"/>
  <c r="Q98" i="4" s="1"/>
  <c r="X23" i="4"/>
  <c r="N684" i="3"/>
  <c r="O684" i="3" s="1"/>
  <c r="R681" i="3"/>
  <c r="R682" i="3" s="1"/>
  <c r="AD125" i="2"/>
  <c r="N780" i="3"/>
  <c r="O780" i="3" s="1"/>
  <c r="R777" i="3"/>
  <c r="R778" i="3" s="1"/>
  <c r="R716" i="3"/>
  <c r="S716" i="3" s="1"/>
  <c r="R730" i="3"/>
  <c r="R731" i="3" s="1"/>
  <c r="R809" i="3"/>
  <c r="S809" i="3" s="1"/>
  <c r="R821" i="3"/>
  <c r="R822" i="3" s="1"/>
  <c r="T317" i="3"/>
  <c r="T341" i="3"/>
  <c r="T364" i="3"/>
  <c r="T387" i="3"/>
  <c r="T410" i="3"/>
  <c r="T433" i="3"/>
  <c r="T456" i="3"/>
  <c r="T479" i="3"/>
  <c r="T502" i="3"/>
  <c r="T525" i="3"/>
  <c r="T548" i="3"/>
  <c r="P117" i="4"/>
  <c r="Q117" i="4" s="1"/>
  <c r="L143" i="4"/>
  <c r="M143" i="4" s="1"/>
  <c r="R310" i="4"/>
  <c r="R356" i="4"/>
  <c r="R402" i="4"/>
  <c r="Q65" i="5"/>
  <c r="R65" i="5" s="1"/>
  <c r="T190" i="4"/>
  <c r="T191" i="4" s="1"/>
  <c r="P332" i="4"/>
  <c r="Q332" i="4" s="1"/>
  <c r="P378" i="4"/>
  <c r="Q378" i="4" s="1"/>
  <c r="P424" i="4"/>
  <c r="Q424" i="4" s="1"/>
  <c r="P470" i="4"/>
  <c r="Q470" i="4" s="1"/>
  <c r="Q192" i="5"/>
  <c r="R192" i="5" s="1"/>
  <c r="Q234" i="5"/>
  <c r="R234" i="5" s="1"/>
  <c r="S20" i="5"/>
  <c r="S88" i="5"/>
  <c r="U23" i="4"/>
  <c r="P322" i="4"/>
  <c r="P323" i="4" s="1"/>
  <c r="P460" i="4"/>
  <c r="P461" i="4" s="1"/>
  <c r="Q182" i="5"/>
  <c r="Q183" i="5" s="1"/>
  <c r="Q224" i="5"/>
  <c r="Q225" i="5" s="1"/>
  <c r="Q266" i="5"/>
  <c r="Q267" i="5" s="1"/>
  <c r="U58" i="1" l="1"/>
  <c r="V61" i="3"/>
  <c r="S38" i="3"/>
  <c r="W111" i="3" s="1"/>
  <c r="W61" i="3"/>
  <c r="Q19" i="1"/>
  <c r="T99" i="1" s="1"/>
  <c r="T58" i="1"/>
</calcChain>
</file>

<file path=xl/sharedStrings.xml><?xml version="1.0" encoding="utf-8"?>
<sst xmlns="http://schemas.openxmlformats.org/spreadsheetml/2006/main" count="4914" uniqueCount="136">
  <si>
    <t>Generación 0202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</si>
  <si>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</si>
  <si>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</si>
  <si>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</si>
  <si>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</si>
  <si>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</si>
  <si>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</si>
  <si>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</si>
  <si>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</si>
  <si>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</si>
  <si>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</si>
  <si>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</si>
  <si>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0202</t>
  </si>
  <si>
    <t>Ciclos</t>
  </si>
  <si>
    <t>0301</t>
  </si>
  <si>
    <t>1 a 2</t>
  </si>
  <si>
    <t>0302</t>
  </si>
  <si>
    <t>2 a 3</t>
  </si>
  <si>
    <t>0401</t>
  </si>
  <si>
    <t>3 a 4</t>
  </si>
  <si>
    <t>0402</t>
  </si>
  <si>
    <t>0501</t>
  </si>
  <si>
    <t xml:space="preserve"> </t>
  </si>
  <si>
    <t>0502</t>
  </si>
  <si>
    <t>0601</t>
  </si>
  <si>
    <t>0602</t>
  </si>
  <si>
    <t>0701</t>
  </si>
  <si>
    <t>0702</t>
  </si>
  <si>
    <t>0801</t>
  </si>
  <si>
    <t>0802</t>
  </si>
  <si>
    <t>4 a 5</t>
  </si>
  <si>
    <t>5 a 6</t>
  </si>
  <si>
    <t>Generación 0301</t>
  </si>
  <si>
    <t>6 a 7</t>
  </si>
  <si>
    <t>7 a 8</t>
  </si>
  <si>
    <t>8 a 9</t>
  </si>
  <si>
    <t>Generación 0302</t>
  </si>
  <si>
    <t>Índice de Retención</t>
  </si>
  <si>
    <t>Generación 0401</t>
  </si>
  <si>
    <t>0901</t>
  </si>
  <si>
    <t>Generación 0402</t>
  </si>
  <si>
    <t>Índice de Deserción</t>
  </si>
  <si>
    <t>0902</t>
  </si>
  <si>
    <t>1001</t>
  </si>
  <si>
    <t>1002</t>
  </si>
  <si>
    <t>1101</t>
  </si>
  <si>
    <t>Generación 0501</t>
  </si>
  <si>
    <t>Generación 0502</t>
  </si>
  <si>
    <t>Índice de retencion del 1º al 2º Ciclo (Año)</t>
  </si>
  <si>
    <t xml:space="preserve">Promedio </t>
  </si>
  <si>
    <t>Generación 0601</t>
  </si>
  <si>
    <t>Generación 0602</t>
  </si>
  <si>
    <t>1102</t>
  </si>
  <si>
    <t>1201</t>
  </si>
  <si>
    <t>Generación 0701</t>
  </si>
  <si>
    <t>Generación 0702</t>
  </si>
  <si>
    <t>Titulados</t>
  </si>
  <si>
    <t>Tit. Terminal</t>
  </si>
  <si>
    <t>Tit. Egreso</t>
  </si>
  <si>
    <t>Generación 0801</t>
  </si>
  <si>
    <t>Titulación vs Ingreso</t>
  </si>
  <si>
    <t>Titulación vs Egreso</t>
  </si>
  <si>
    <t>1202</t>
  </si>
  <si>
    <t>1301</t>
  </si>
  <si>
    <t>1302</t>
  </si>
  <si>
    <t>1401</t>
  </si>
  <si>
    <t>Generación 0802</t>
  </si>
  <si>
    <t>Generación 0901</t>
  </si>
  <si>
    <t>Generación 0902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</si>
  <si>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</si>
  <si>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</si>
  <si>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</si>
  <si>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</si>
  <si>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</si>
  <si>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</si>
  <si>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</si>
  <si>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</si>
  <si>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</si>
  <si>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</si>
  <si>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Total de Egresados</t>
  </si>
  <si>
    <t>1402</t>
  </si>
  <si>
    <t>1501</t>
  </si>
  <si>
    <t>1502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</si>
  <si>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</si>
  <si>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</si>
  <si>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</si>
  <si>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</si>
  <si>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</si>
  <si>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</si>
  <si>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</si>
  <si>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</si>
  <si>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</si>
  <si>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</si>
  <si>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</si>
  <si>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</si>
  <si>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</si>
  <si>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</si>
  <si>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Gen 502</t>
  </si>
  <si>
    <t>Gen 0601</t>
  </si>
  <si>
    <t>Gen 0602</t>
  </si>
  <si>
    <t>ET</t>
  </si>
  <si>
    <t>TE</t>
  </si>
  <si>
    <t>Rezago</t>
  </si>
  <si>
    <t>Titulacion</t>
  </si>
  <si>
    <t>Titulados:</t>
  </si>
  <si>
    <t>.</t>
  </si>
  <si>
    <t>9º</t>
  </si>
  <si>
    <t>10º</t>
  </si>
  <si>
    <t>10°</t>
  </si>
  <si>
    <t>B 2006</t>
  </si>
  <si>
    <t>A 2007</t>
  </si>
  <si>
    <t>B 2007</t>
  </si>
  <si>
    <t>A 2008</t>
  </si>
  <si>
    <t>B 2008</t>
  </si>
  <si>
    <t>a</t>
  </si>
  <si>
    <t>Retención</t>
  </si>
  <si>
    <t>A 2009</t>
  </si>
  <si>
    <t>b</t>
  </si>
  <si>
    <t>B 2009</t>
  </si>
  <si>
    <t>A 2010</t>
  </si>
  <si>
    <t>B 2010</t>
  </si>
  <si>
    <t>A 2011</t>
  </si>
  <si>
    <t>b 2011</t>
  </si>
  <si>
    <t>A 2012</t>
  </si>
  <si>
    <t>B 2012</t>
  </si>
  <si>
    <t>A 2013</t>
  </si>
  <si>
    <t>B 2013</t>
  </si>
  <si>
    <t>A 2014</t>
  </si>
  <si>
    <t>B 2014</t>
  </si>
  <si>
    <t>2301</t>
  </si>
  <si>
    <t>2302</t>
  </si>
  <si>
    <t>2401</t>
  </si>
  <si>
    <t>2402</t>
  </si>
  <si>
    <t>2501</t>
  </si>
  <si>
    <t>2502</t>
  </si>
  <si>
    <t>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</si>
</sst>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_-;\-* #,##0_-;_-* &quot;-&quot;??_-;_-@"/>
    <numFmt numFmtId="166" formatCode="0.0"/>
  </numFmts>
  <fonts count="19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20"/>
      <name val="Arial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008000"/>
        <bgColor rgb="FF008000"/>
      </patternFill>
    </fill>
    <fill>
      <patternFill patternType="solid">
        <fgColor rgb="FFBFBFBF"/>
        <bgColor rgb="FFBFBFBF"/>
      </patternFill>
    </fill>
    <fill>
      <patternFill patternType="solid">
        <fgColor rgb="FFDBE5F1"/>
        <bgColor rgb="FFDBE5F1"/>
      </patternFill>
    </fill>
    <fill>
      <patternFill patternType="solid">
        <fgColor rgb="FFFF0000"/>
        <bgColor rgb="FFFF0000"/>
      </patternFill>
    </fill>
    <fill>
      <patternFill patternType="solid">
        <fgColor rgb="FF548DD4"/>
        <bgColor rgb="FF548DD4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 applyFont="1" applyAlignment="1"/>
    <xf numFmtId="10" fontId="1" fillId="0" borderId="0" xfId="0" applyNumberFormat="1" applyFont="1"/>
    <xf numFmtId="1" fontId="1" fillId="0" borderId="0" xfId="0" applyNumberFormat="1" applyFont="1"/>
    <xf numFmtId="9" fontId="1" fillId="0" borderId="0" xfId="0" applyNumberFormat="1" applyFont="1"/>
    <xf numFmtId="0" fontId="2" fillId="0" borderId="0" xfId="0" applyFont="1"/>
    <xf numFmtId="9" fontId="2" fillId="0" borderId="0" xfId="0" applyNumberFormat="1" applyFont="1"/>
    <xf numFmtId="0" fontId="3" fillId="0" borderId="0" xfId="0" applyFont="1" applyAlignment="1">
      <alignment horizontal="center"/>
    </xf>
    <xf numFmtId="1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9" fontId="3" fillId="0" borderId="0" xfId="0" applyNumberFormat="1" applyFont="1"/>
    <xf numFmtId="0" fontId="3" fillId="0" borderId="1" xfId="0" applyFont="1" applyBorder="1"/>
    <xf numFmtId="0" fontId="1" fillId="0" borderId="1" xfId="0" applyFont="1" applyBorder="1"/>
    <xf numFmtId="0" fontId="3" fillId="2" borderId="1" xfId="0" applyFont="1" applyFill="1" applyBorder="1"/>
    <xf numFmtId="10" fontId="1" fillId="0" borderId="2" xfId="0" applyNumberFormat="1" applyFont="1" applyBorder="1"/>
    <xf numFmtId="10" fontId="1" fillId="0" borderId="3" xfId="0" applyNumberFormat="1" applyFont="1" applyBorder="1"/>
    <xf numFmtId="0" fontId="1" fillId="0" borderId="3" xfId="0" applyFont="1" applyBorder="1"/>
    <xf numFmtId="10" fontId="1" fillId="0" borderId="4" xfId="0" applyNumberFormat="1" applyFont="1" applyBorder="1"/>
    <xf numFmtId="9" fontId="3" fillId="0" borderId="5" xfId="0" applyNumberFormat="1" applyFont="1" applyBorder="1"/>
    <xf numFmtId="49" fontId="1" fillId="0" borderId="1" xfId="0" applyNumberFormat="1" applyFont="1" applyBorder="1" applyAlignment="1">
      <alignment horizontal="right"/>
    </xf>
    <xf numFmtId="1" fontId="3" fillId="3" borderId="6" xfId="0" applyNumberFormat="1" applyFont="1" applyFill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0" fontId="3" fillId="0" borderId="1" xfId="0" applyFont="1" applyBorder="1" applyAlignment="1">
      <alignment horizontal="right"/>
    </xf>
    <xf numFmtId="0" fontId="1" fillId="2" borderId="6" xfId="0" applyFont="1" applyFill="1" applyBorder="1"/>
    <xf numFmtId="0" fontId="2" fillId="2" borderId="6" xfId="0" applyFont="1" applyFill="1" applyBorder="1"/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right"/>
    </xf>
    <xf numFmtId="49" fontId="1" fillId="0" borderId="7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0" xfId="0" applyFont="1"/>
    <xf numFmtId="9" fontId="4" fillId="0" borderId="0" xfId="0" applyNumberFormat="1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4" borderId="6" xfId="0" applyFont="1" applyFill="1" applyBorder="1"/>
    <xf numFmtId="164" fontId="1" fillId="4" borderId="6" xfId="0" applyNumberFormat="1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center" wrapText="1"/>
    </xf>
    <xf numFmtId="165" fontId="1" fillId="4" borderId="6" xfId="0" applyNumberFormat="1" applyFont="1" applyFill="1" applyBorder="1"/>
    <xf numFmtId="0" fontId="1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10" fontId="11" fillId="0" borderId="10" xfId="0" applyNumberFormat="1" applyFont="1" applyBorder="1"/>
    <xf numFmtId="10" fontId="11" fillId="0" borderId="11" xfId="0" applyNumberFormat="1" applyFont="1" applyBorder="1"/>
    <xf numFmtId="0" fontId="11" fillId="0" borderId="11" xfId="0" applyFont="1" applyBorder="1"/>
    <xf numFmtId="10" fontId="11" fillId="0" borderId="4" xfId="0" applyNumberFormat="1" applyFont="1" applyBorder="1"/>
    <xf numFmtId="1" fontId="12" fillId="6" borderId="12" xfId="0" applyNumberFormat="1" applyFont="1" applyFill="1" applyBorder="1" applyAlignment="1">
      <alignment horizontal="center" vertical="center"/>
    </xf>
    <xf numFmtId="1" fontId="11" fillId="0" borderId="2" xfId="0" applyNumberFormat="1" applyFont="1" applyBorder="1"/>
    <xf numFmtId="10" fontId="11" fillId="0" borderId="5" xfId="0" applyNumberFormat="1" applyFont="1" applyBorder="1"/>
    <xf numFmtId="10" fontId="11" fillId="0" borderId="0" xfId="0" applyNumberFormat="1" applyFont="1"/>
    <xf numFmtId="0" fontId="11" fillId="0" borderId="13" xfId="0" applyFont="1" applyBorder="1"/>
    <xf numFmtId="10" fontId="11" fillId="0" borderId="14" xfId="0" applyNumberFormat="1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0" fontId="11" fillId="0" borderId="9" xfId="0" applyNumberFormat="1" applyFont="1" applyBorder="1" applyAlignment="1">
      <alignment horizontal="center"/>
    </xf>
    <xf numFmtId="9" fontId="12" fillId="0" borderId="0" xfId="0" applyNumberFormat="1" applyFont="1"/>
    <xf numFmtId="0" fontId="11" fillId="0" borderId="0" xfId="0" applyFont="1"/>
    <xf numFmtId="10" fontId="11" fillId="0" borderId="15" xfId="0" applyNumberFormat="1" applyFont="1" applyBorder="1"/>
    <xf numFmtId="0" fontId="11" fillId="6" borderId="12" xfId="0" applyFont="1" applyFill="1" applyBorder="1" applyAlignment="1">
      <alignment horizontal="center" vertical="center"/>
    </xf>
    <xf numFmtId="164" fontId="11" fillId="0" borderId="10" xfId="0" applyNumberFormat="1" applyFont="1" applyBorder="1"/>
    <xf numFmtId="10" fontId="11" fillId="0" borderId="13" xfId="0" applyNumberFormat="1" applyFont="1" applyBorder="1"/>
    <xf numFmtId="164" fontId="11" fillId="0" borderId="5" xfId="0" applyNumberFormat="1" applyFont="1" applyBorder="1"/>
    <xf numFmtId="10" fontId="1" fillId="0" borderId="13" xfId="0" applyNumberFormat="1" applyFont="1" applyBorder="1"/>
    <xf numFmtId="0" fontId="11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64" fontId="11" fillId="0" borderId="14" xfId="0" applyNumberFormat="1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/>
    </xf>
    <xf numFmtId="10" fontId="11" fillId="0" borderId="16" xfId="0" applyNumberFormat="1" applyFont="1" applyBorder="1"/>
    <xf numFmtId="10" fontId="11" fillId="0" borderId="8" xfId="0" applyNumberFormat="1" applyFont="1" applyBorder="1"/>
    <xf numFmtId="0" fontId="11" fillId="0" borderId="8" xfId="0" applyFont="1" applyBorder="1"/>
    <xf numFmtId="10" fontId="1" fillId="0" borderId="8" xfId="0" applyNumberFormat="1" applyFont="1" applyBorder="1"/>
    <xf numFmtId="0" fontId="1" fillId="0" borderId="8" xfId="0" applyFont="1" applyBorder="1"/>
    <xf numFmtId="0" fontId="1" fillId="0" borderId="14" xfId="0" applyFont="1" applyBorder="1"/>
    <xf numFmtId="0" fontId="9" fillId="0" borderId="1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0" fontId="11" fillId="0" borderId="15" xfId="0" applyNumberFormat="1" applyFont="1" applyBorder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10" fontId="1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1" fillId="2" borderId="6" xfId="0" applyNumberFormat="1" applyFont="1" applyFill="1" applyBorder="1"/>
    <xf numFmtId="0" fontId="1" fillId="7" borderId="6" xfId="0" applyFont="1" applyFill="1" applyBorder="1"/>
    <xf numFmtId="9" fontId="3" fillId="7" borderId="6" xfId="0" applyNumberFormat="1" applyFont="1" applyFill="1" applyBorder="1"/>
    <xf numFmtId="0" fontId="3" fillId="7" borderId="6" xfId="0" applyFont="1" applyFill="1" applyBorder="1"/>
    <xf numFmtId="9" fontId="1" fillId="7" borderId="6" xfId="0" applyNumberFormat="1" applyFont="1" applyFill="1" applyBorder="1"/>
    <xf numFmtId="166" fontId="1" fillId="7" borderId="6" xfId="0" applyNumberFormat="1" applyFont="1" applyFill="1" applyBorder="1"/>
    <xf numFmtId="49" fontId="1" fillId="2" borderId="6" xfId="0" applyNumberFormat="1" applyFont="1" applyFill="1" applyBorder="1" applyAlignment="1">
      <alignment horizontal="right"/>
    </xf>
    <xf numFmtId="0" fontId="1" fillId="8" borderId="6" xfId="0" applyFont="1" applyFill="1" applyBorder="1"/>
    <xf numFmtId="0" fontId="11" fillId="6" borderId="17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164" fontId="11" fillId="0" borderId="0" xfId="0" applyNumberFormat="1" applyFont="1"/>
    <xf numFmtId="10" fontId="13" fillId="0" borderId="4" xfId="0" applyNumberFormat="1" applyFont="1" applyBorder="1"/>
    <xf numFmtId="0" fontId="10" fillId="0" borderId="18" xfId="0" applyFont="1" applyBorder="1" applyAlignment="1">
      <alignment horizontal="center"/>
    </xf>
    <xf numFmtId="49" fontId="1" fillId="7" borderId="1" xfId="0" applyNumberFormat="1" applyFont="1" applyFill="1" applyBorder="1" applyAlignment="1">
      <alignment horizontal="right"/>
    </xf>
    <xf numFmtId="10" fontId="1" fillId="7" borderId="6" xfId="0" applyNumberFormat="1" applyFont="1" applyFill="1" applyBorder="1"/>
    <xf numFmtId="1" fontId="3" fillId="7" borderId="6" xfId="0" applyNumberFormat="1" applyFont="1" applyFill="1" applyBorder="1"/>
    <xf numFmtId="164" fontId="1" fillId="7" borderId="6" xfId="0" applyNumberFormat="1" applyFont="1" applyFill="1" applyBorder="1"/>
    <xf numFmtId="0" fontId="4" fillId="0" borderId="0" xfId="0" applyFont="1"/>
    <xf numFmtId="0" fontId="11" fillId="10" borderId="1" xfId="0" applyFont="1" applyFill="1" applyBorder="1" applyAlignment="1">
      <alignment horizontal="center" vertical="center"/>
    </xf>
    <xf numFmtId="9" fontId="0" fillId="0" borderId="0" xfId="0" applyNumberFormat="1" applyFont="1" applyAlignment="1"/>
    <xf numFmtId="10" fontId="0" fillId="0" borderId="0" xfId="0" applyNumberFormat="1" applyFont="1" applyAlignment="1"/>
    <xf numFmtId="164" fontId="0" fillId="0" borderId="0" xfId="0" applyNumberFormat="1" applyFont="1" applyAlignment="1"/>
    <xf numFmtId="0" fontId="0" fillId="0" borderId="0" xfId="0" applyFont="1" applyAlignment="1"/>
    <xf numFmtId="1" fontId="0" fillId="0" borderId="0" xfId="0" applyNumberFormat="1" applyFont="1" applyAlignment="1"/>
    <xf numFmtId="0" fontId="14" fillId="0" borderId="11" xfId="0" applyFont="1" applyBorder="1" applyAlignment="1">
      <alignment horizontal="center"/>
    </xf>
    <xf numFmtId="0" fontId="0" fillId="0" borderId="0" xfId="0" applyFont="1" applyAlignment="1"/>
    <xf numFmtId="164" fontId="14" fillId="0" borderId="8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1" fillId="6" borderId="11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10" fontId="11" fillId="0" borderId="6" xfId="0" applyNumberFormat="1" applyFont="1" applyBorder="1"/>
    <xf numFmtId="164" fontId="11" fillId="0" borderId="6" xfId="0" applyNumberFormat="1" applyFont="1" applyBorder="1"/>
    <xf numFmtId="10" fontId="11" fillId="0" borderId="13" xfId="0" applyNumberFormat="1" applyFont="1" applyBorder="1" applyAlignment="1">
      <alignment horizontal="center" vertical="center"/>
    </xf>
    <xf numFmtId="10" fontId="11" fillId="0" borderId="19" xfId="0" applyNumberFormat="1" applyFont="1" applyBorder="1" applyAlignment="1">
      <alignment horizontal="center" vertical="center"/>
    </xf>
    <xf numFmtId="10" fontId="11" fillId="0" borderId="18" xfId="0" applyNumberFormat="1" applyFont="1" applyBorder="1" applyAlignment="1">
      <alignment horizont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10" fontId="11" fillId="0" borderId="9" xfId="0" applyNumberFormat="1" applyFont="1" applyFill="1" applyBorder="1" applyAlignment="1">
      <alignment horizontal="center"/>
    </xf>
    <xf numFmtId="10" fontId="11" fillId="0" borderId="14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7" fillId="0" borderId="8" xfId="0" applyFont="1" applyBorder="1" applyAlignment="1"/>
    <xf numFmtId="0" fontId="11" fillId="0" borderId="1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6" fillId="0" borderId="0" xfId="0" applyFont="1" applyAlignment="1"/>
    <xf numFmtId="0" fontId="0" fillId="0" borderId="0" xfId="0" applyFont="1" applyAlignment="1"/>
    <xf numFmtId="10" fontId="3" fillId="0" borderId="10" xfId="0" applyNumberFormat="1" applyFont="1" applyBorder="1" applyAlignment="1">
      <alignment horizontal="center"/>
    </xf>
    <xf numFmtId="10" fontId="3" fillId="0" borderId="16" xfId="0" applyNumberFormat="1" applyFont="1" applyBorder="1" applyAlignment="1">
      <alignment horizontal="center"/>
    </xf>
    <xf numFmtId="10" fontId="3" fillId="0" borderId="15" xfId="0" applyNumberFormat="1" applyFont="1" applyBorder="1" applyAlignment="1">
      <alignment horizontal="center"/>
    </xf>
    <xf numFmtId="10" fontId="3" fillId="0" borderId="14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11" fillId="0" borderId="0" xfId="0" applyNumberFormat="1" applyFont="1"/>
    <xf numFmtId="10" fontId="11" fillId="0" borderId="4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0" fontId="11" fillId="0" borderId="13" xfId="0" applyNumberFormat="1" applyFont="1" applyBorder="1" applyAlignment="1">
      <alignment horizontal="center"/>
    </xf>
    <xf numFmtId="1" fontId="11" fillId="0" borderId="0" xfId="0" applyNumberFormat="1" applyFont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10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6" borderId="15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/>
    <xf numFmtId="0" fontId="1" fillId="0" borderId="0" xfId="0" applyFont="1" applyAlignment="1"/>
    <xf numFmtId="0" fontId="6" fillId="0" borderId="8" xfId="0" applyFont="1" applyBorder="1" applyAlignment="1"/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Fill="1"/>
    <xf numFmtId="0" fontId="0" fillId="0" borderId="0" xfId="0" applyFont="1" applyFill="1" applyAlignment="1"/>
    <xf numFmtId="0" fontId="11" fillId="0" borderId="6" xfId="0" applyFont="1" applyFill="1" applyBorder="1" applyAlignment="1">
      <alignment horizontal="center" vertical="center"/>
    </xf>
    <xf numFmtId="0" fontId="0" fillId="0" borderId="0" xfId="0" applyFont="1" applyAlignment="1"/>
    <xf numFmtId="10" fontId="3" fillId="0" borderId="20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10" fontId="3" fillId="0" borderId="22" xfId="0" applyNumberFormat="1" applyFont="1" applyBorder="1" applyAlignment="1">
      <alignment horizontal="center"/>
    </xf>
    <xf numFmtId="164" fontId="11" fillId="0" borderId="23" xfId="0" applyNumberFormat="1" applyFont="1" applyBorder="1" applyAlignment="1">
      <alignment horizontal="center" vertical="center"/>
    </xf>
    <xf numFmtId="0" fontId="0" fillId="0" borderId="0" xfId="0" applyFont="1" applyAlignment="1"/>
    <xf numFmtId="10" fontId="11" fillId="0" borderId="19" xfId="0" applyNumberFormat="1" applyFont="1" applyBorder="1" applyAlignment="1">
      <alignment horizontal="center"/>
    </xf>
    <xf numFmtId="0" fontId="11" fillId="0" borderId="6" xfId="0" applyFont="1" applyBorder="1"/>
    <xf numFmtId="164" fontId="18" fillId="0" borderId="8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/>
    <xf numFmtId="10" fontId="3" fillId="0" borderId="7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wrapText="1"/>
    </xf>
    <xf numFmtId="0" fontId="17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9" fillId="2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7" fillId="0" borderId="9" xfId="0" applyFont="1" applyBorder="1" applyAlignment="1"/>
    <xf numFmtId="0" fontId="6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1" xfId="0" applyFont="1" applyBorder="1"/>
    <xf numFmtId="0" fontId="7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877113-DD2B-492E-B423-EA0568FC5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610921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12EEFE-8105-4026-9135-07CF74CE7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529006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F9862A-201B-4C0A-AE46-AB1DD3C38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A5F2F4-B48B-47CD-ADAE-C9538140D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FC6765-3545-4F1A-BFA1-7B8366523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AJ20875"/>
  <sheetViews>
    <sheetView topLeftCell="A859" zoomScaleNormal="100" workbookViewId="0">
      <selection activeCell="O890" sqref="O890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162" customWidth="1"/>
    <col min="11" max="17" width="12.85546875" customWidth="1"/>
    <col min="18" max="18" width="10" customWidth="1"/>
    <col min="19" max="19" width="10.7109375" customWidth="1"/>
    <col min="20" max="20" width="11.5703125" customWidth="1"/>
    <col min="21" max="36" width="10" customWidth="1"/>
  </cols>
  <sheetData>
    <row r="1" spans="1:36" s="174" customFormat="1" ht="15" customHeight="1">
      <c r="J1" s="162"/>
    </row>
    <row r="2" spans="1:36" s="174" customFormat="1" ht="15" customHeight="1">
      <c r="J2" s="162"/>
    </row>
    <row r="3" spans="1:36" s="174" customFormat="1" ht="15" customHeight="1">
      <c r="J3" s="162"/>
    </row>
    <row r="4" spans="1:36" s="174" customFormat="1" ht="15" customHeight="1">
      <c r="J4" s="162"/>
    </row>
    <row r="5" spans="1:36" s="174" customFormat="1" ht="15" customHeight="1">
      <c r="J5" s="162"/>
    </row>
    <row r="6" spans="1:36" s="174" customFormat="1" ht="15" customHeight="1">
      <c r="J6" s="162"/>
    </row>
    <row r="7" spans="1:36" s="174" customFormat="1" ht="15" customHeight="1">
      <c r="J7" s="162"/>
    </row>
    <row r="8" spans="1:36" s="174" customFormat="1" ht="15" customHeight="1">
      <c r="J8" s="162"/>
    </row>
    <row r="9" spans="1:36" s="174" customFormat="1" ht="15" customHeight="1">
      <c r="J9" s="162"/>
    </row>
    <row r="10" spans="1:36" s="174" customFormat="1" ht="15" customHeight="1">
      <c r="J10" s="162"/>
    </row>
    <row r="11" spans="1:36" s="174" customFormat="1" ht="15" customHeight="1">
      <c r="J11" s="162"/>
    </row>
    <row r="12" spans="1:36" s="174" customFormat="1" ht="15" customHeight="1">
      <c r="J12" s="162"/>
    </row>
    <row r="13" spans="1:36" s="174" customFormat="1" ht="15" customHeight="1">
      <c r="J13" s="162"/>
    </row>
    <row r="14" spans="1:36" ht="12.75" customHeight="1">
      <c r="K14" s="1"/>
      <c r="L14" s="1"/>
      <c r="N14" s="1"/>
      <c r="O14" s="2"/>
      <c r="P14" s="2"/>
      <c r="Q14" s="1"/>
      <c r="U14" s="3"/>
      <c r="V14" s="3"/>
      <c r="W14" s="3"/>
      <c r="X14" s="3"/>
      <c r="Y14" s="3"/>
      <c r="Z14" s="3"/>
      <c r="AA14" s="3"/>
      <c r="AB14" s="3"/>
      <c r="AC14" s="3"/>
      <c r="AE14" s="3"/>
      <c r="AF14" s="3"/>
      <c r="AG14" s="3"/>
      <c r="AH14" s="3"/>
      <c r="AI14" s="3"/>
      <c r="AJ14" s="3"/>
    </row>
    <row r="15" spans="1:36" ht="12.75" customHeight="1">
      <c r="A15" s="4" t="s">
        <v>0</v>
      </c>
      <c r="K15" s="1"/>
      <c r="L15" s="1"/>
      <c r="N15" s="1"/>
      <c r="O15" s="2"/>
      <c r="P15" s="2"/>
      <c r="Q15" s="1"/>
      <c r="U15" s="5"/>
      <c r="V15" s="5"/>
      <c r="W15" s="5"/>
      <c r="X15" s="5"/>
      <c r="Y15" s="5"/>
      <c r="Z15" s="5"/>
      <c r="AA15" s="5"/>
      <c r="AB15" s="3"/>
      <c r="AC15" s="3"/>
      <c r="AE15" s="5"/>
      <c r="AF15" s="5"/>
      <c r="AG15" s="5"/>
      <c r="AH15" s="5"/>
      <c r="AI15" s="5"/>
      <c r="AJ15" s="5"/>
    </row>
    <row r="16" spans="1:36" ht="25.5" customHeight="1">
      <c r="B16" s="199" t="s">
        <v>1</v>
      </c>
      <c r="C16" s="200"/>
      <c r="D16" s="200"/>
      <c r="E16" s="200"/>
      <c r="F16" s="200"/>
      <c r="G16" s="200"/>
      <c r="H16" s="200"/>
      <c r="I16" s="200"/>
      <c r="K16" s="7" t="s">
        <v>2</v>
      </c>
      <c r="L16" s="7" t="s">
        <v>3</v>
      </c>
      <c r="M16" s="8" t="s">
        <v>4</v>
      </c>
      <c r="N16" s="7" t="s">
        <v>5</v>
      </c>
      <c r="O16" s="9" t="s">
        <v>6</v>
      </c>
      <c r="P16" s="9" t="s">
        <v>7</v>
      </c>
      <c r="Q16" s="10" t="s">
        <v>8</v>
      </c>
      <c r="T16" s="11" t="s">
        <v>5</v>
      </c>
      <c r="U16" s="3"/>
      <c r="V16" s="3"/>
      <c r="W16" s="3"/>
      <c r="X16" s="3"/>
      <c r="Y16" s="3"/>
      <c r="Z16" s="3"/>
      <c r="AA16" s="3"/>
      <c r="AB16" s="3"/>
      <c r="AC16" s="3"/>
      <c r="AE16" s="3"/>
      <c r="AF16" s="3"/>
      <c r="AG16" s="3"/>
      <c r="AH16" s="3"/>
      <c r="AI16" s="3"/>
      <c r="AJ16" s="3"/>
    </row>
    <row r="17" spans="1:36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63" t="s">
        <v>10</v>
      </c>
      <c r="K17" s="15"/>
      <c r="L17" s="16"/>
      <c r="M17" s="17"/>
      <c r="N17" s="18"/>
      <c r="O17" s="2"/>
      <c r="P17" s="2"/>
      <c r="Q17" s="1"/>
      <c r="T17" s="19" t="s">
        <v>11</v>
      </c>
      <c r="U17" s="11"/>
      <c r="V17" s="11"/>
      <c r="W17" s="11"/>
      <c r="X17" s="11"/>
      <c r="Y17" s="11"/>
      <c r="Z17" s="11"/>
      <c r="AA17" s="11"/>
      <c r="AB17" s="3"/>
      <c r="AC17" s="3"/>
      <c r="AE17" s="11"/>
      <c r="AF17" s="11"/>
      <c r="AG17" s="11"/>
      <c r="AH17" s="11"/>
      <c r="AI17" s="11"/>
      <c r="AJ17" s="11"/>
    </row>
    <row r="18" spans="1:36" ht="12.75" customHeight="1">
      <c r="A18" s="20" t="s">
        <v>12</v>
      </c>
      <c r="B18" s="13">
        <v>22</v>
      </c>
      <c r="C18" s="13"/>
      <c r="D18" s="13"/>
      <c r="E18" s="13"/>
      <c r="F18" s="13"/>
      <c r="G18" s="13"/>
      <c r="H18" s="13"/>
      <c r="I18" s="13"/>
      <c r="J18" s="164"/>
      <c r="K18" s="15"/>
      <c r="L18" s="16"/>
      <c r="M18" s="17"/>
      <c r="N18" s="18"/>
      <c r="O18" s="21">
        <f>B18</f>
        <v>22</v>
      </c>
      <c r="P18" s="2"/>
      <c r="Q18" s="1"/>
      <c r="S18" s="22" t="s">
        <v>13</v>
      </c>
      <c r="T18" s="23" t="s">
        <v>12</v>
      </c>
      <c r="U18" s="23" t="s">
        <v>14</v>
      </c>
      <c r="V18" s="24"/>
      <c r="W18" s="24"/>
      <c r="X18" s="24"/>
      <c r="Y18" s="24"/>
      <c r="Z18" s="24"/>
      <c r="AA18" s="24"/>
      <c r="AB18" s="3"/>
      <c r="AC18" s="3"/>
      <c r="AE18" s="24"/>
      <c r="AF18" s="24"/>
      <c r="AG18" s="24"/>
      <c r="AH18" s="24"/>
      <c r="AI18" s="24"/>
      <c r="AJ18" s="24"/>
    </row>
    <row r="19" spans="1:36" ht="12.75" customHeight="1">
      <c r="A19" s="20" t="s">
        <v>14</v>
      </c>
      <c r="C19" s="25">
        <v>16</v>
      </c>
      <c r="J19" s="164"/>
      <c r="K19" s="1"/>
      <c r="L19" s="1"/>
      <c r="N19" s="1">
        <f>C19/B18</f>
        <v>0.72727272727272729</v>
      </c>
      <c r="O19" s="21">
        <v>16</v>
      </c>
      <c r="P19" s="26">
        <f t="shared" ref="P19:P25" si="0">O19/O18</f>
        <v>0.72727272727272729</v>
      </c>
      <c r="Q19" s="1">
        <f t="shared" ref="Q19:Q25" si="1">100%-P19</f>
        <v>0.27272727272727271</v>
      </c>
      <c r="S19" s="27" t="s">
        <v>15</v>
      </c>
      <c r="T19" s="26">
        <f t="shared" ref="T19:T21" si="2">N19</f>
        <v>0.72727272727272729</v>
      </c>
      <c r="U19" s="3">
        <f t="shared" ref="U19:U20" si="3">N37</f>
        <v>0.78947368421052633</v>
      </c>
      <c r="V19" s="3"/>
      <c r="W19" s="3"/>
      <c r="X19" s="3"/>
      <c r="Y19" s="3"/>
      <c r="Z19" s="3"/>
      <c r="AA19" s="3"/>
      <c r="AB19" s="3"/>
      <c r="AC19" s="3"/>
      <c r="AE19" s="3"/>
      <c r="AF19" s="3"/>
      <c r="AG19" s="3"/>
      <c r="AH19" s="3"/>
      <c r="AI19" s="3"/>
      <c r="AJ19" s="3"/>
    </row>
    <row r="20" spans="1:36" ht="12.75" customHeight="1">
      <c r="A20" s="20" t="s">
        <v>16</v>
      </c>
      <c r="D20" s="25">
        <v>14</v>
      </c>
      <c r="J20" s="164"/>
      <c r="K20" s="1"/>
      <c r="L20" s="1"/>
      <c r="N20" s="1">
        <f>D20/C19</f>
        <v>0.875</v>
      </c>
      <c r="O20" s="21">
        <v>14</v>
      </c>
      <c r="P20" s="26">
        <f t="shared" si="0"/>
        <v>0.875</v>
      </c>
      <c r="Q20" s="1">
        <f t="shared" si="1"/>
        <v>0.125</v>
      </c>
      <c r="S20" s="27" t="s">
        <v>17</v>
      </c>
      <c r="T20" s="26">
        <f t="shared" si="2"/>
        <v>0.875</v>
      </c>
      <c r="U20" s="3">
        <f t="shared" si="3"/>
        <v>0.93333333333333335</v>
      </c>
      <c r="AB20" s="3"/>
      <c r="AC20" s="3"/>
    </row>
    <row r="21" spans="1:36" ht="12.75" customHeight="1">
      <c r="A21" s="20" t="s">
        <v>18</v>
      </c>
      <c r="E21" s="25">
        <v>14</v>
      </c>
      <c r="J21" s="164"/>
      <c r="K21" s="1"/>
      <c r="L21" s="1"/>
      <c r="N21" s="1">
        <f>E21/D20</f>
        <v>1</v>
      </c>
      <c r="O21" s="21">
        <v>14</v>
      </c>
      <c r="P21" s="26">
        <f t="shared" si="0"/>
        <v>1</v>
      </c>
      <c r="Q21" s="1">
        <f t="shared" si="1"/>
        <v>0</v>
      </c>
      <c r="S21" s="27" t="s">
        <v>19</v>
      </c>
      <c r="T21" s="26">
        <f t="shared" si="2"/>
        <v>1</v>
      </c>
      <c r="AB21" s="3"/>
      <c r="AC21" s="3"/>
    </row>
    <row r="22" spans="1:36" ht="12.75" customHeight="1">
      <c r="A22" s="20" t="s">
        <v>20</v>
      </c>
      <c r="F22" s="25">
        <v>12</v>
      </c>
      <c r="J22" s="164"/>
      <c r="K22" s="1"/>
      <c r="L22" s="1"/>
      <c r="N22" s="1">
        <f>F22/E21</f>
        <v>0.8571428571428571</v>
      </c>
      <c r="O22" s="21">
        <v>13</v>
      </c>
      <c r="P22" s="26">
        <f t="shared" si="0"/>
        <v>0.9285714285714286</v>
      </c>
      <c r="Q22" s="1">
        <f t="shared" si="1"/>
        <v>7.1428571428571397E-2</v>
      </c>
      <c r="S22" s="27"/>
      <c r="T22" s="26"/>
      <c r="AB22" s="3"/>
      <c r="AC22" s="3"/>
    </row>
    <row r="23" spans="1:36" ht="12.75" customHeight="1">
      <c r="A23" s="20" t="s">
        <v>21</v>
      </c>
      <c r="G23" s="25">
        <v>12</v>
      </c>
      <c r="H23" s="25" t="s">
        <v>22</v>
      </c>
      <c r="J23" s="164"/>
      <c r="K23" s="1"/>
      <c r="L23" s="1"/>
      <c r="N23" s="1">
        <f>G23/F22</f>
        <v>1</v>
      </c>
      <c r="O23" s="21">
        <v>13</v>
      </c>
      <c r="P23" s="26">
        <f t="shared" si="0"/>
        <v>1</v>
      </c>
      <c r="Q23" s="1">
        <f t="shared" si="1"/>
        <v>0</v>
      </c>
      <c r="S23" s="27"/>
      <c r="T23" s="26"/>
      <c r="AB23" s="3"/>
      <c r="AC23" s="3"/>
    </row>
    <row r="24" spans="1:36" ht="12.75" customHeight="1">
      <c r="A24" s="20" t="s">
        <v>23</v>
      </c>
      <c r="H24" s="25">
        <v>12</v>
      </c>
      <c r="J24" s="164"/>
      <c r="K24" s="1"/>
      <c r="L24" s="1"/>
      <c r="N24" s="1">
        <f>H24/G23</f>
        <v>1</v>
      </c>
      <c r="O24" s="21">
        <v>12</v>
      </c>
      <c r="P24" s="26">
        <f t="shared" si="0"/>
        <v>0.92307692307692313</v>
      </c>
      <c r="Q24" s="1">
        <f t="shared" si="1"/>
        <v>7.6923076923076872E-2</v>
      </c>
      <c r="S24" s="27"/>
      <c r="T24" s="26"/>
      <c r="AB24" s="3"/>
      <c r="AC24" s="3"/>
    </row>
    <row r="25" spans="1:36" ht="12.75" customHeight="1">
      <c r="A25" s="20" t="s">
        <v>24</v>
      </c>
      <c r="I25" s="25">
        <v>12</v>
      </c>
      <c r="J25" s="165">
        <v>11</v>
      </c>
      <c r="K25" s="1"/>
      <c r="L25" s="1"/>
      <c r="N25" s="1">
        <f>I25/H24</f>
        <v>1</v>
      </c>
      <c r="O25" s="21">
        <v>12</v>
      </c>
      <c r="P25" s="26">
        <f t="shared" si="0"/>
        <v>1</v>
      </c>
      <c r="Q25" s="1">
        <f t="shared" si="1"/>
        <v>0</v>
      </c>
      <c r="S25" s="27"/>
      <c r="T25" s="26"/>
      <c r="AB25" s="3"/>
      <c r="AC25" s="3"/>
    </row>
    <row r="26" spans="1:36" ht="12.75" customHeight="1">
      <c r="A26" s="20" t="s">
        <v>25</v>
      </c>
      <c r="J26" s="165"/>
      <c r="K26" s="1"/>
      <c r="L26" s="1"/>
      <c r="N26" s="1"/>
      <c r="O26" s="21"/>
      <c r="P26" s="26"/>
      <c r="Q26" s="1"/>
      <c r="S26" s="27"/>
      <c r="T26" s="26"/>
      <c r="AB26" s="3"/>
      <c r="AC26" s="3"/>
    </row>
    <row r="27" spans="1:36" ht="12.75" customHeight="1">
      <c r="A27" s="20" t="s">
        <v>26</v>
      </c>
      <c r="H27" s="25">
        <v>1</v>
      </c>
      <c r="J27" s="165"/>
      <c r="K27" s="1"/>
      <c r="L27" s="1"/>
      <c r="N27" s="1"/>
      <c r="O27" s="21">
        <v>1</v>
      </c>
      <c r="P27" s="26"/>
      <c r="Q27" s="1"/>
      <c r="S27" s="27"/>
      <c r="T27" s="26"/>
      <c r="AB27" s="3"/>
      <c r="AC27" s="3"/>
    </row>
    <row r="28" spans="1:36" ht="12.75" customHeight="1">
      <c r="A28" s="20" t="s">
        <v>27</v>
      </c>
      <c r="J28" s="165"/>
      <c r="K28" s="1"/>
      <c r="L28" s="1"/>
      <c r="N28" s="1"/>
      <c r="O28" s="21"/>
      <c r="P28" s="26"/>
      <c r="Q28" s="1"/>
      <c r="S28" s="27"/>
      <c r="T28" s="26"/>
      <c r="AB28" s="3"/>
      <c r="AC28" s="3"/>
    </row>
    <row r="29" spans="1:36" ht="12.75" customHeight="1">
      <c r="A29" s="20" t="s">
        <v>28</v>
      </c>
      <c r="I29" s="25">
        <v>1</v>
      </c>
      <c r="J29" s="165"/>
      <c r="K29" s="1"/>
      <c r="L29" s="1"/>
      <c r="N29" s="1"/>
      <c r="O29" s="21">
        <v>1</v>
      </c>
      <c r="P29" s="26"/>
      <c r="Q29" s="1"/>
      <c r="S29" s="27"/>
      <c r="T29" s="26"/>
      <c r="AB29" s="3"/>
      <c r="AC29" s="3"/>
    </row>
    <row r="30" spans="1:36" ht="12.75" customHeight="1">
      <c r="A30" s="20" t="s">
        <v>29</v>
      </c>
      <c r="I30" s="25">
        <v>1</v>
      </c>
      <c r="J30" s="165">
        <v>1</v>
      </c>
      <c r="K30" s="1"/>
      <c r="L30" s="1"/>
      <c r="N30" s="1"/>
      <c r="O30" s="21">
        <v>1</v>
      </c>
      <c r="P30" s="26"/>
      <c r="Q30" s="1"/>
      <c r="S30" s="27"/>
      <c r="T30" s="26"/>
      <c r="AB30" s="3"/>
      <c r="AC30" s="3"/>
    </row>
    <row r="31" spans="1:36" ht="12.75" customHeight="1">
      <c r="J31" s="166">
        <f>SUM(J25:J30)</f>
        <v>12</v>
      </c>
      <c r="K31" s="1">
        <f>J25/B18</f>
        <v>0.5</v>
      </c>
      <c r="L31" s="1">
        <f>J31/B18</f>
        <v>0.54545454545454541</v>
      </c>
      <c r="M31" s="1">
        <f>L31-K31</f>
        <v>4.5454545454545414E-2</v>
      </c>
      <c r="N31" s="1"/>
      <c r="O31" s="2"/>
      <c r="P31" s="2"/>
      <c r="Q31" s="1"/>
      <c r="S31" s="27" t="s">
        <v>30</v>
      </c>
      <c r="T31" s="26"/>
      <c r="AB31" s="3"/>
      <c r="AC31" s="3"/>
    </row>
    <row r="32" spans="1:36" ht="12.75" customHeight="1">
      <c r="J32" s="167"/>
      <c r="K32" s="1"/>
      <c r="L32" s="1"/>
      <c r="N32" s="1"/>
      <c r="O32" s="2"/>
      <c r="P32" s="2"/>
      <c r="Q32" s="1"/>
      <c r="S32" s="27" t="s">
        <v>31</v>
      </c>
      <c r="T32" s="26"/>
      <c r="AB32" s="3"/>
      <c r="AC32" s="3"/>
    </row>
    <row r="33" spans="1:29" ht="12.75" customHeight="1">
      <c r="A33" s="29" t="s">
        <v>32</v>
      </c>
      <c r="K33" s="1"/>
      <c r="L33" s="1"/>
      <c r="N33" s="1"/>
      <c r="O33" s="2"/>
      <c r="P33" s="2"/>
      <c r="Q33" s="1"/>
      <c r="S33" s="23" t="s">
        <v>33</v>
      </c>
      <c r="T33" s="26"/>
      <c r="AB33" s="3"/>
      <c r="AC33" s="3"/>
    </row>
    <row r="34" spans="1:29" ht="25.5" customHeight="1">
      <c r="B34" s="6" t="s">
        <v>1</v>
      </c>
      <c r="C34" s="6"/>
      <c r="D34" s="6"/>
      <c r="E34" s="6"/>
      <c r="F34" s="6"/>
      <c r="G34" s="6"/>
      <c r="H34" s="6"/>
      <c r="I34" s="6"/>
      <c r="K34" s="7" t="s">
        <v>2</v>
      </c>
      <c r="L34" s="7" t="s">
        <v>3</v>
      </c>
      <c r="M34" s="8" t="s">
        <v>4</v>
      </c>
      <c r="N34" s="7" t="s">
        <v>5</v>
      </c>
      <c r="O34" s="9" t="s">
        <v>6</v>
      </c>
      <c r="P34" s="9" t="s">
        <v>7</v>
      </c>
      <c r="Q34" s="10" t="s">
        <v>8</v>
      </c>
      <c r="S34" s="23" t="s">
        <v>34</v>
      </c>
      <c r="T34" s="30"/>
      <c r="AB34" s="3"/>
      <c r="AC34" s="3"/>
    </row>
    <row r="35" spans="1:29" ht="12.75" customHeight="1">
      <c r="A35" s="12" t="s">
        <v>9</v>
      </c>
      <c r="B35" s="13">
        <v>1</v>
      </c>
      <c r="C35" s="13">
        <v>2</v>
      </c>
      <c r="D35" s="13">
        <v>3</v>
      </c>
      <c r="E35" s="13">
        <v>4</v>
      </c>
      <c r="F35" s="13">
        <v>5</v>
      </c>
      <c r="G35" s="13">
        <v>6</v>
      </c>
      <c r="H35" s="13">
        <v>7</v>
      </c>
      <c r="I35" s="13">
        <v>8</v>
      </c>
      <c r="J35" s="163" t="s">
        <v>10</v>
      </c>
      <c r="K35" s="15"/>
      <c r="L35" s="16"/>
      <c r="M35" s="17"/>
      <c r="N35" s="18"/>
      <c r="O35" s="2"/>
      <c r="P35" s="2"/>
      <c r="Q35" s="1"/>
      <c r="S35" s="23" t="s">
        <v>35</v>
      </c>
      <c r="T35" s="30"/>
      <c r="AB35" s="3"/>
      <c r="AC35" s="3"/>
    </row>
    <row r="36" spans="1:29" ht="12.75" customHeight="1">
      <c r="A36" s="20" t="s">
        <v>14</v>
      </c>
      <c r="B36" s="25">
        <v>19</v>
      </c>
      <c r="J36" s="164"/>
      <c r="K36" s="1"/>
      <c r="L36" s="1"/>
      <c r="N36" s="1"/>
      <c r="O36" s="21">
        <f>B36</f>
        <v>19</v>
      </c>
      <c r="P36" s="2"/>
      <c r="Q36" s="1"/>
      <c r="T36" s="30"/>
      <c r="AB36" s="3"/>
      <c r="AC36" s="3"/>
    </row>
    <row r="37" spans="1:29" ht="12.75" customHeight="1">
      <c r="A37" s="20" t="s">
        <v>16</v>
      </c>
      <c r="C37" s="25">
        <v>15</v>
      </c>
      <c r="J37" s="164"/>
      <c r="K37" s="1"/>
      <c r="L37" s="1"/>
      <c r="N37" s="1">
        <f>C37/B36</f>
        <v>0.78947368421052633</v>
      </c>
      <c r="O37" s="21">
        <v>15</v>
      </c>
      <c r="P37" s="26">
        <f t="shared" ref="P37:P43" si="4">O37/O36</f>
        <v>0.78947368421052633</v>
      </c>
      <c r="Q37" s="1">
        <f t="shared" ref="Q37:Q43" si="5">100%-P37</f>
        <v>0.21052631578947367</v>
      </c>
      <c r="S37" s="31"/>
      <c r="T37" s="24"/>
      <c r="AB37" s="3"/>
      <c r="AC37" s="3"/>
    </row>
    <row r="38" spans="1:29" ht="12.75" customHeight="1">
      <c r="A38" s="20" t="s">
        <v>18</v>
      </c>
      <c r="D38" s="25">
        <v>14</v>
      </c>
      <c r="J38" s="164"/>
      <c r="K38" s="1"/>
      <c r="L38" s="1"/>
      <c r="N38" s="1">
        <f>D38/C37</f>
        <v>0.93333333333333335</v>
      </c>
      <c r="O38" s="21">
        <v>15</v>
      </c>
      <c r="P38" s="26">
        <f t="shared" si="4"/>
        <v>1</v>
      </c>
      <c r="Q38" s="1">
        <f t="shared" si="5"/>
        <v>0</v>
      </c>
      <c r="S38" s="31"/>
      <c r="T38" s="24"/>
      <c r="AB38" s="3"/>
      <c r="AC38" s="3"/>
    </row>
    <row r="39" spans="1:29" ht="12.75" customHeight="1">
      <c r="A39" s="20" t="s">
        <v>20</v>
      </c>
      <c r="E39" s="25">
        <v>12</v>
      </c>
      <c r="J39" s="164"/>
      <c r="K39" s="1"/>
      <c r="L39" s="1"/>
      <c r="N39" s="1">
        <f>E39/D38</f>
        <v>0.8571428571428571</v>
      </c>
      <c r="O39" s="21">
        <v>12</v>
      </c>
      <c r="P39" s="26">
        <f t="shared" si="4"/>
        <v>0.8</v>
      </c>
      <c r="Q39" s="1">
        <f t="shared" si="5"/>
        <v>0.19999999999999996</v>
      </c>
      <c r="S39" s="31"/>
      <c r="T39" s="24"/>
      <c r="AB39" s="3"/>
      <c r="AC39" s="3"/>
    </row>
    <row r="40" spans="1:29" ht="12.75" customHeight="1">
      <c r="A40" s="20" t="s">
        <v>21</v>
      </c>
      <c r="F40" s="25">
        <v>11</v>
      </c>
      <c r="J40" s="164"/>
      <c r="K40" s="1"/>
      <c r="L40" s="1"/>
      <c r="N40" s="1">
        <f>F40/E39</f>
        <v>0.91666666666666663</v>
      </c>
      <c r="O40" s="21">
        <v>12</v>
      </c>
      <c r="P40" s="26">
        <f t="shared" si="4"/>
        <v>1</v>
      </c>
      <c r="Q40" s="1">
        <f t="shared" si="5"/>
        <v>0</v>
      </c>
      <c r="S40" s="31"/>
      <c r="T40" s="24"/>
      <c r="AB40" s="3"/>
      <c r="AC40" s="3"/>
    </row>
    <row r="41" spans="1:29" ht="12.75" customHeight="1">
      <c r="A41" s="20" t="s">
        <v>23</v>
      </c>
      <c r="G41" s="25">
        <v>11</v>
      </c>
      <c r="J41" s="164"/>
      <c r="K41" s="1"/>
      <c r="L41" s="1"/>
      <c r="N41" s="1">
        <f>G41/F40</f>
        <v>1</v>
      </c>
      <c r="O41" s="21">
        <v>11</v>
      </c>
      <c r="P41" s="26">
        <f t="shared" si="4"/>
        <v>0.91666666666666663</v>
      </c>
      <c r="Q41" s="1">
        <f t="shared" si="5"/>
        <v>8.333333333333337E-2</v>
      </c>
      <c r="S41" s="31"/>
      <c r="T41" s="24"/>
      <c r="AB41" s="3"/>
      <c r="AC41" s="3"/>
    </row>
    <row r="42" spans="1:29" ht="12.75" customHeight="1">
      <c r="A42" s="20" t="s">
        <v>24</v>
      </c>
      <c r="H42" s="25">
        <v>11</v>
      </c>
      <c r="J42" s="165"/>
      <c r="K42" s="1"/>
      <c r="L42" s="1"/>
      <c r="N42" s="1">
        <f>H42/G41</f>
        <v>1</v>
      </c>
      <c r="O42" s="21">
        <v>11</v>
      </c>
      <c r="P42" s="26">
        <f t="shared" si="4"/>
        <v>1</v>
      </c>
      <c r="Q42" s="1">
        <f t="shared" si="5"/>
        <v>0</v>
      </c>
      <c r="S42" s="31"/>
      <c r="T42" s="24"/>
      <c r="AB42" s="3"/>
      <c r="AC42" s="3"/>
    </row>
    <row r="43" spans="1:29" ht="12.75" customHeight="1">
      <c r="A43" s="32" t="s">
        <v>25</v>
      </c>
      <c r="B43" s="28"/>
      <c r="C43" s="28"/>
      <c r="D43" s="28"/>
      <c r="E43" s="28"/>
      <c r="F43" s="28"/>
      <c r="G43" s="28"/>
      <c r="H43" s="28"/>
      <c r="I43" s="25">
        <v>11</v>
      </c>
      <c r="J43" s="165">
        <v>10</v>
      </c>
      <c r="K43" s="1"/>
      <c r="L43" s="1"/>
      <c r="N43" s="1">
        <f>I43/H42</f>
        <v>1</v>
      </c>
      <c r="O43" s="21">
        <v>1</v>
      </c>
      <c r="P43" s="26">
        <f t="shared" si="4"/>
        <v>9.0909090909090912E-2</v>
      </c>
      <c r="Q43" s="1">
        <f t="shared" si="5"/>
        <v>0.90909090909090906</v>
      </c>
      <c r="S43" s="31"/>
      <c r="T43" s="24"/>
      <c r="AB43" s="3"/>
      <c r="AC43" s="3"/>
    </row>
    <row r="44" spans="1:29" ht="12.75" customHeight="1">
      <c r="A44" s="20" t="s">
        <v>26</v>
      </c>
      <c r="I44" s="25">
        <v>1</v>
      </c>
      <c r="J44" s="165">
        <v>1</v>
      </c>
      <c r="K44" s="1"/>
      <c r="L44" s="1"/>
      <c r="N44" s="1"/>
      <c r="O44" s="21">
        <v>1</v>
      </c>
      <c r="P44" s="26"/>
      <c r="Q44" s="1"/>
      <c r="S44" s="31"/>
      <c r="T44" s="24"/>
      <c r="AB44" s="3"/>
      <c r="AC44" s="3"/>
    </row>
    <row r="45" spans="1:29" ht="12.75" customHeight="1">
      <c r="A45" s="20" t="s">
        <v>27</v>
      </c>
      <c r="D45" s="25">
        <v>1</v>
      </c>
      <c r="J45" s="165"/>
      <c r="K45" s="1"/>
      <c r="L45" s="1"/>
      <c r="N45" s="1"/>
      <c r="O45" s="21">
        <v>1</v>
      </c>
      <c r="P45" s="26"/>
      <c r="Q45" s="1"/>
      <c r="S45" s="31"/>
      <c r="T45" s="24"/>
      <c r="AB45" s="3"/>
      <c r="AC45" s="3"/>
    </row>
    <row r="46" spans="1:29" ht="12.75" customHeight="1">
      <c r="A46" s="20" t="s">
        <v>28</v>
      </c>
      <c r="E46" s="25">
        <v>1</v>
      </c>
      <c r="J46" s="165"/>
      <c r="K46" s="1"/>
      <c r="L46" s="1"/>
      <c r="N46" s="1"/>
      <c r="O46" s="21">
        <v>1</v>
      </c>
      <c r="P46" s="26"/>
      <c r="Q46" s="1"/>
      <c r="S46" s="31"/>
      <c r="T46" s="24"/>
      <c r="AB46" s="3"/>
      <c r="AC46" s="3"/>
    </row>
    <row r="47" spans="1:29" ht="12.75" customHeight="1">
      <c r="A47" s="20" t="s">
        <v>29</v>
      </c>
      <c r="J47" s="165"/>
      <c r="K47" s="1"/>
      <c r="L47" s="1"/>
      <c r="N47" s="1"/>
      <c r="O47" s="21"/>
      <c r="P47" s="26"/>
      <c r="Q47" s="1"/>
      <c r="S47" s="31"/>
      <c r="T47" s="24"/>
      <c r="AB47" s="3"/>
      <c r="AC47" s="3"/>
    </row>
    <row r="48" spans="1:29" ht="12.75" customHeight="1">
      <c r="J48" s="166">
        <f>SUM(J43)</f>
        <v>10</v>
      </c>
      <c r="K48" s="1">
        <f>J43/B36</f>
        <v>0.52631578947368418</v>
      </c>
      <c r="L48" s="1">
        <f>J48/B36</f>
        <v>0.52631578947368418</v>
      </c>
      <c r="M48" s="1">
        <f>L48-K48</f>
        <v>0</v>
      </c>
      <c r="N48" s="1"/>
      <c r="O48" s="2"/>
      <c r="P48" s="2"/>
      <c r="Q48" s="1"/>
      <c r="S48" s="31"/>
      <c r="T48" s="24"/>
      <c r="AB48" s="3"/>
      <c r="AC48" s="3"/>
    </row>
    <row r="49" spans="1:29" ht="12.75" customHeight="1">
      <c r="A49" s="4" t="s">
        <v>36</v>
      </c>
      <c r="K49" s="1"/>
      <c r="L49" s="1"/>
      <c r="N49" s="1"/>
      <c r="O49" s="2"/>
      <c r="P49" s="2"/>
      <c r="Q49" s="1"/>
      <c r="T49" s="3"/>
      <c r="AB49" s="3"/>
      <c r="AC49" s="3"/>
    </row>
    <row r="50" spans="1:29" ht="25.5" customHeight="1">
      <c r="B50" s="6" t="s">
        <v>1</v>
      </c>
      <c r="C50" s="6"/>
      <c r="D50" s="6"/>
      <c r="E50" s="6"/>
      <c r="F50" s="6"/>
      <c r="G50" s="6"/>
      <c r="H50" s="6"/>
      <c r="I50" s="6"/>
      <c r="K50" s="7" t="s">
        <v>2</v>
      </c>
      <c r="L50" s="7" t="s">
        <v>3</v>
      </c>
      <c r="M50" s="8" t="s">
        <v>4</v>
      </c>
      <c r="N50" s="7" t="s">
        <v>5</v>
      </c>
      <c r="O50" s="9" t="s">
        <v>6</v>
      </c>
      <c r="P50" s="9" t="s">
        <v>7</v>
      </c>
      <c r="Q50" s="10" t="s">
        <v>8</v>
      </c>
      <c r="S50" s="33"/>
      <c r="T50" s="11"/>
      <c r="AB50" s="3"/>
      <c r="AC50" s="3"/>
    </row>
    <row r="51" spans="1:29" ht="12.75" customHeight="1">
      <c r="A51" s="12" t="s">
        <v>9</v>
      </c>
      <c r="B51" s="13">
        <v>1</v>
      </c>
      <c r="C51" s="13">
        <v>2</v>
      </c>
      <c r="D51" s="13">
        <v>3</v>
      </c>
      <c r="E51" s="13">
        <v>4</v>
      </c>
      <c r="F51" s="13">
        <v>5</v>
      </c>
      <c r="G51" s="13">
        <v>6</v>
      </c>
      <c r="H51" s="13">
        <v>7</v>
      </c>
      <c r="I51" s="13">
        <v>8</v>
      </c>
      <c r="J51" s="163" t="s">
        <v>10</v>
      </c>
      <c r="K51" s="15"/>
      <c r="L51" s="16"/>
      <c r="M51" s="17"/>
      <c r="N51" s="18"/>
      <c r="O51" s="2"/>
      <c r="P51" s="2"/>
      <c r="Q51" s="1"/>
      <c r="T51" s="3"/>
      <c r="AB51" s="3"/>
      <c r="AC51" s="3"/>
    </row>
    <row r="52" spans="1:29" ht="12.75" customHeight="1">
      <c r="A52" s="20" t="s">
        <v>16</v>
      </c>
      <c r="B52" s="25">
        <v>33</v>
      </c>
      <c r="J52" s="164"/>
      <c r="K52" s="1"/>
      <c r="L52" s="1"/>
      <c r="N52" s="1"/>
      <c r="O52" s="21">
        <f>B52</f>
        <v>33</v>
      </c>
      <c r="P52" s="2"/>
      <c r="Q52" s="1"/>
      <c r="S52" s="34"/>
      <c r="T52" s="11" t="s">
        <v>37</v>
      </c>
      <c r="AB52" s="3"/>
      <c r="AC52" s="3"/>
    </row>
    <row r="53" spans="1:29" ht="12.75" customHeight="1">
      <c r="A53" s="20" t="s">
        <v>18</v>
      </c>
      <c r="C53" s="25">
        <v>23</v>
      </c>
      <c r="J53" s="164"/>
      <c r="K53" s="1"/>
      <c r="L53" s="1"/>
      <c r="N53" s="1">
        <f>C53/B52</f>
        <v>0.69696969696969702</v>
      </c>
      <c r="O53" s="21">
        <v>24</v>
      </c>
      <c r="P53" s="26">
        <f t="shared" ref="P53:P59" si="6">O53/O52</f>
        <v>0.72727272727272729</v>
      </c>
      <c r="Q53" s="1">
        <f t="shared" ref="Q53:Q59" si="7">100%-P53</f>
        <v>0.27272727272727271</v>
      </c>
      <c r="T53" s="19" t="s">
        <v>11</v>
      </c>
      <c r="AB53" s="3"/>
      <c r="AC53" s="3"/>
    </row>
    <row r="54" spans="1:29" ht="12.75" customHeight="1">
      <c r="A54" s="20" t="s">
        <v>20</v>
      </c>
      <c r="D54" s="25">
        <v>20</v>
      </c>
      <c r="J54" s="164"/>
      <c r="K54" s="1"/>
      <c r="L54" s="1"/>
      <c r="N54" s="1">
        <f>D54/C53</f>
        <v>0.86956521739130432</v>
      </c>
      <c r="O54" s="21">
        <v>23</v>
      </c>
      <c r="P54" s="26">
        <f t="shared" si="6"/>
        <v>0.95833333333333337</v>
      </c>
      <c r="Q54" s="1">
        <f t="shared" si="7"/>
        <v>4.166666666666663E-2</v>
      </c>
      <c r="T54" s="19"/>
      <c r="AB54" s="3"/>
      <c r="AC54" s="3"/>
    </row>
    <row r="55" spans="1:29" ht="12.75" customHeight="1">
      <c r="A55" s="20" t="s">
        <v>21</v>
      </c>
      <c r="E55" s="25">
        <v>18</v>
      </c>
      <c r="J55" s="164"/>
      <c r="K55" s="1"/>
      <c r="L55" s="1"/>
      <c r="N55" s="1">
        <f>E55/D54</f>
        <v>0.9</v>
      </c>
      <c r="O55" s="21">
        <v>23</v>
      </c>
      <c r="P55" s="26">
        <f t="shared" si="6"/>
        <v>1</v>
      </c>
      <c r="Q55" s="1">
        <f t="shared" si="7"/>
        <v>0</v>
      </c>
      <c r="T55" s="19"/>
      <c r="AB55" s="3"/>
      <c r="AC55" s="3"/>
    </row>
    <row r="56" spans="1:29" ht="12.75" customHeight="1">
      <c r="A56" s="20" t="s">
        <v>23</v>
      </c>
      <c r="F56" s="25">
        <v>18</v>
      </c>
      <c r="J56" s="164"/>
      <c r="K56" s="1"/>
      <c r="L56" s="1"/>
      <c r="N56" s="1">
        <f>F56/E55</f>
        <v>1</v>
      </c>
      <c r="O56" s="21">
        <v>22</v>
      </c>
      <c r="P56" s="26">
        <f t="shared" si="6"/>
        <v>0.95652173913043481</v>
      </c>
      <c r="Q56" s="1">
        <f t="shared" si="7"/>
        <v>4.3478260869565188E-2</v>
      </c>
      <c r="S56" s="22" t="s">
        <v>13</v>
      </c>
      <c r="T56" s="23" t="s">
        <v>12</v>
      </c>
      <c r="U56" s="23" t="s">
        <v>14</v>
      </c>
      <c r="AB56" s="3"/>
      <c r="AC56" s="3"/>
    </row>
    <row r="57" spans="1:29" ht="12.75" customHeight="1">
      <c r="A57" s="20" t="s">
        <v>24</v>
      </c>
      <c r="G57" s="25">
        <v>16</v>
      </c>
      <c r="J57" s="165"/>
      <c r="K57" s="1"/>
      <c r="L57" s="1"/>
      <c r="N57" s="1">
        <f>G57/F56</f>
        <v>0.88888888888888884</v>
      </c>
      <c r="O57" s="21">
        <v>20</v>
      </c>
      <c r="P57" s="26">
        <f t="shared" si="6"/>
        <v>0.90909090909090906</v>
      </c>
      <c r="Q57" s="1">
        <f t="shared" si="7"/>
        <v>9.0909090909090939E-2</v>
      </c>
      <c r="S57" s="22"/>
      <c r="T57" s="35"/>
      <c r="U57" s="35"/>
      <c r="AB57" s="3"/>
      <c r="AC57" s="3"/>
    </row>
    <row r="58" spans="1:29" ht="12.75" customHeight="1">
      <c r="A58" s="20" t="s">
        <v>25</v>
      </c>
      <c r="H58" s="25">
        <v>14</v>
      </c>
      <c r="J58" s="165"/>
      <c r="K58" s="1"/>
      <c r="L58" s="1"/>
      <c r="N58" s="1">
        <f>H58/G57</f>
        <v>0.875</v>
      </c>
      <c r="O58" s="21">
        <v>19</v>
      </c>
      <c r="P58" s="26">
        <f t="shared" si="6"/>
        <v>0.95</v>
      </c>
      <c r="Q58" s="1">
        <f t="shared" si="7"/>
        <v>5.0000000000000044E-2</v>
      </c>
      <c r="S58" s="27" t="s">
        <v>15</v>
      </c>
      <c r="T58" s="26">
        <f>P19</f>
        <v>0.72727272727272729</v>
      </c>
      <c r="U58" s="26">
        <f>P37</f>
        <v>0.78947368421052633</v>
      </c>
      <c r="AB58" s="3"/>
      <c r="AC58" s="3"/>
    </row>
    <row r="59" spans="1:29" ht="12.75" customHeight="1">
      <c r="A59" s="20" t="s">
        <v>26</v>
      </c>
      <c r="I59" s="25">
        <v>12</v>
      </c>
      <c r="J59" s="165">
        <v>10</v>
      </c>
      <c r="K59" s="1"/>
      <c r="L59" s="1"/>
      <c r="N59" s="1">
        <f>I59/H58</f>
        <v>0.8571428571428571</v>
      </c>
      <c r="O59" s="21">
        <v>18</v>
      </c>
      <c r="P59" s="26">
        <f t="shared" si="6"/>
        <v>0.94736842105263153</v>
      </c>
      <c r="Q59" s="1">
        <f t="shared" si="7"/>
        <v>5.2631578947368474E-2</v>
      </c>
      <c r="S59" s="27"/>
      <c r="T59" s="26"/>
      <c r="U59" s="26"/>
      <c r="AB59" s="3"/>
      <c r="AC59" s="3"/>
    </row>
    <row r="60" spans="1:29" ht="12.75" customHeight="1">
      <c r="A60" s="20" t="s">
        <v>27</v>
      </c>
      <c r="I60" s="25">
        <v>5</v>
      </c>
      <c r="J60" s="165">
        <v>4</v>
      </c>
      <c r="K60" s="1"/>
      <c r="L60" s="1"/>
      <c r="N60" s="1"/>
      <c r="O60" s="21">
        <v>7</v>
      </c>
      <c r="P60" s="26"/>
      <c r="Q60" s="1"/>
      <c r="S60" s="27"/>
      <c r="T60" s="26"/>
      <c r="U60" s="26"/>
      <c r="AB60" s="3"/>
      <c r="AC60" s="3"/>
    </row>
    <row r="61" spans="1:29" ht="12.75" customHeight="1">
      <c r="A61" s="20" t="s">
        <v>28</v>
      </c>
      <c r="H61" s="25">
        <v>1</v>
      </c>
      <c r="J61" s="165"/>
      <c r="K61" s="1"/>
      <c r="L61" s="1"/>
      <c r="N61" s="1"/>
      <c r="O61" s="21">
        <v>1</v>
      </c>
      <c r="P61" s="26"/>
      <c r="Q61" s="1"/>
      <c r="S61" s="27"/>
      <c r="T61" s="26"/>
      <c r="U61" s="26"/>
      <c r="AB61" s="3"/>
      <c r="AC61" s="3"/>
    </row>
    <row r="62" spans="1:29" ht="12.75" customHeight="1">
      <c r="A62" s="20" t="s">
        <v>29</v>
      </c>
      <c r="I62" s="25">
        <v>1</v>
      </c>
      <c r="J62" s="165">
        <v>1</v>
      </c>
      <c r="K62" s="1"/>
      <c r="L62" s="1"/>
      <c r="N62" s="1"/>
      <c r="O62" s="21">
        <v>1</v>
      </c>
      <c r="P62" s="26"/>
      <c r="Q62" s="1"/>
      <c r="S62" s="27"/>
      <c r="T62" s="26"/>
      <c r="U62" s="26"/>
      <c r="AB62" s="3"/>
      <c r="AC62" s="3"/>
    </row>
    <row r="63" spans="1:29" ht="12.75" customHeight="1">
      <c r="A63" s="31"/>
      <c r="J63" s="165"/>
      <c r="K63" s="1"/>
      <c r="L63" s="1"/>
      <c r="N63" s="1"/>
      <c r="O63" s="21"/>
      <c r="P63" s="26"/>
      <c r="Q63" s="1"/>
      <c r="S63" s="27"/>
      <c r="T63" s="26"/>
      <c r="U63" s="26"/>
      <c r="AB63" s="3"/>
      <c r="AC63" s="3"/>
    </row>
    <row r="64" spans="1:29" ht="12.75" customHeight="1">
      <c r="J64" s="166">
        <f>SUM(J59:J62)</f>
        <v>15</v>
      </c>
      <c r="K64" s="1">
        <f>J59/B52</f>
        <v>0.30303030303030304</v>
      </c>
      <c r="L64" s="1">
        <f>J64/B52</f>
        <v>0.45454545454545453</v>
      </c>
      <c r="M64" s="1">
        <f>L64-K64</f>
        <v>0.15151515151515149</v>
      </c>
      <c r="N64" s="1"/>
      <c r="O64" s="2"/>
      <c r="P64" s="2"/>
      <c r="Q64" s="1"/>
      <c r="S64" s="27" t="s">
        <v>17</v>
      </c>
      <c r="T64" s="26">
        <f t="shared" ref="T64:T67" si="8">P20</f>
        <v>0.875</v>
      </c>
      <c r="U64" s="26">
        <f>P38</f>
        <v>1</v>
      </c>
      <c r="AB64" s="3"/>
      <c r="AC64" s="3"/>
    </row>
    <row r="65" spans="1:29" ht="12.75" customHeight="1">
      <c r="A65" s="4" t="s">
        <v>38</v>
      </c>
      <c r="K65" s="1"/>
      <c r="L65" s="1"/>
      <c r="N65" s="1"/>
      <c r="O65" s="2"/>
      <c r="P65" s="2"/>
      <c r="Q65" s="1"/>
      <c r="S65" s="27" t="s">
        <v>19</v>
      </c>
      <c r="T65" s="26">
        <f t="shared" si="8"/>
        <v>1</v>
      </c>
      <c r="AB65" s="3"/>
      <c r="AC65" s="3"/>
    </row>
    <row r="66" spans="1:29" ht="25.5" customHeight="1">
      <c r="B66" s="6" t="s">
        <v>1</v>
      </c>
      <c r="C66" s="6"/>
      <c r="D66" s="6"/>
      <c r="E66" s="6"/>
      <c r="F66" s="6"/>
      <c r="G66" s="6"/>
      <c r="H66" s="6"/>
      <c r="I66" s="6"/>
      <c r="K66" s="7" t="s">
        <v>2</v>
      </c>
      <c r="L66" s="7" t="s">
        <v>3</v>
      </c>
      <c r="M66" s="8" t="s">
        <v>4</v>
      </c>
      <c r="N66" s="7" t="s">
        <v>5</v>
      </c>
      <c r="O66" s="9" t="s">
        <v>6</v>
      </c>
      <c r="P66" s="9" t="s">
        <v>7</v>
      </c>
      <c r="Q66" s="10" t="s">
        <v>8</v>
      </c>
      <c r="S66" s="27" t="s">
        <v>31</v>
      </c>
      <c r="T66" s="26">
        <f t="shared" si="8"/>
        <v>0.9285714285714286</v>
      </c>
      <c r="U66" s="26">
        <f>P40</f>
        <v>1</v>
      </c>
      <c r="AB66" s="3"/>
      <c r="AC66" s="3"/>
    </row>
    <row r="67" spans="1:29" ht="12.75" customHeight="1">
      <c r="A67" s="12" t="s">
        <v>9</v>
      </c>
      <c r="B67" s="13">
        <v>1</v>
      </c>
      <c r="C67" s="13">
        <v>2</v>
      </c>
      <c r="D67" s="13">
        <v>3</v>
      </c>
      <c r="E67" s="13">
        <v>4</v>
      </c>
      <c r="F67" s="13">
        <v>5</v>
      </c>
      <c r="G67" s="13">
        <v>6</v>
      </c>
      <c r="H67" s="13">
        <v>7</v>
      </c>
      <c r="I67" s="13">
        <v>8</v>
      </c>
      <c r="J67" s="163" t="s">
        <v>10</v>
      </c>
      <c r="K67" s="15"/>
      <c r="L67" s="16"/>
      <c r="M67" s="17"/>
      <c r="N67" s="18"/>
      <c r="O67" s="2"/>
      <c r="P67" s="2"/>
      <c r="Q67" s="1"/>
      <c r="S67" s="27" t="s">
        <v>33</v>
      </c>
      <c r="T67" s="26">
        <f t="shared" si="8"/>
        <v>1</v>
      </c>
      <c r="AB67" s="3"/>
      <c r="AC67" s="3"/>
    </row>
    <row r="68" spans="1:29" ht="12.75" customHeight="1">
      <c r="A68" s="20" t="s">
        <v>18</v>
      </c>
      <c r="B68" s="25">
        <v>7</v>
      </c>
      <c r="J68" s="164"/>
      <c r="K68" s="1"/>
      <c r="L68" s="1"/>
      <c r="N68" s="1"/>
      <c r="O68" s="21">
        <f>B68</f>
        <v>7</v>
      </c>
      <c r="P68" s="2"/>
      <c r="Q68" s="1"/>
      <c r="S68" s="23" t="s">
        <v>34</v>
      </c>
      <c r="T68" s="26"/>
      <c r="AB68" s="3"/>
      <c r="AC68" s="3"/>
    </row>
    <row r="69" spans="1:29" ht="12.75" customHeight="1">
      <c r="A69" s="20" t="s">
        <v>20</v>
      </c>
      <c r="C69" s="25">
        <v>6</v>
      </c>
      <c r="J69" s="164"/>
      <c r="K69" s="1"/>
      <c r="L69" s="1"/>
      <c r="N69" s="1">
        <f>C69/B68</f>
        <v>0.8571428571428571</v>
      </c>
      <c r="O69" s="21">
        <v>6</v>
      </c>
      <c r="P69" s="26">
        <f t="shared" ref="P69:P75" si="9">O69/O68</f>
        <v>0.8571428571428571</v>
      </c>
      <c r="Q69" s="1">
        <f t="shared" ref="Q69:Q75" si="10">100%-P69</f>
        <v>0.1428571428571429</v>
      </c>
      <c r="S69" s="23" t="s">
        <v>35</v>
      </c>
      <c r="T69" s="26"/>
      <c r="AB69" s="3"/>
      <c r="AC69" s="3"/>
    </row>
    <row r="70" spans="1:29" ht="12.75" customHeight="1">
      <c r="A70" s="20" t="s">
        <v>21</v>
      </c>
      <c r="D70" s="25">
        <v>5</v>
      </c>
      <c r="J70" s="164"/>
      <c r="K70" s="1"/>
      <c r="L70" s="1"/>
      <c r="N70" s="1">
        <f>D70/C69</f>
        <v>0.83333333333333337</v>
      </c>
      <c r="O70" s="21">
        <v>5</v>
      </c>
      <c r="P70" s="26">
        <f t="shared" si="9"/>
        <v>0.83333333333333337</v>
      </c>
      <c r="Q70" s="1">
        <f t="shared" si="10"/>
        <v>0.16666666666666663</v>
      </c>
      <c r="S70" s="23"/>
      <c r="T70" s="26"/>
      <c r="AB70" s="3"/>
      <c r="AC70" s="3"/>
    </row>
    <row r="71" spans="1:29" ht="12.75" customHeight="1">
      <c r="A71" s="20" t="s">
        <v>23</v>
      </c>
      <c r="E71" s="25">
        <v>4</v>
      </c>
      <c r="J71" s="164"/>
      <c r="K71" s="1"/>
      <c r="L71" s="1"/>
      <c r="N71" s="1">
        <f>E71/D70</f>
        <v>0.8</v>
      </c>
      <c r="O71" s="21">
        <v>5</v>
      </c>
      <c r="P71" s="26">
        <f t="shared" si="9"/>
        <v>1</v>
      </c>
      <c r="Q71" s="1">
        <f t="shared" si="10"/>
        <v>0</v>
      </c>
      <c r="S71" s="20"/>
      <c r="T71" s="26"/>
      <c r="AB71" s="3"/>
      <c r="AC71" s="3"/>
    </row>
    <row r="72" spans="1:29" ht="12.75" customHeight="1">
      <c r="A72" s="20" t="s">
        <v>24</v>
      </c>
      <c r="F72" s="25">
        <v>4</v>
      </c>
      <c r="J72" s="165"/>
      <c r="K72" s="1"/>
      <c r="L72" s="1"/>
      <c r="N72" s="1">
        <f>F72/E71</f>
        <v>1</v>
      </c>
      <c r="O72" s="21">
        <v>6</v>
      </c>
      <c r="P72" s="26">
        <f t="shared" si="9"/>
        <v>1.2</v>
      </c>
      <c r="Q72" s="1">
        <f t="shared" si="10"/>
        <v>-0.19999999999999996</v>
      </c>
      <c r="S72" s="20"/>
      <c r="T72" s="26"/>
      <c r="AB72" s="3"/>
      <c r="AC72" s="3"/>
    </row>
    <row r="73" spans="1:29" ht="12.75" customHeight="1">
      <c r="A73" s="20" t="s">
        <v>25</v>
      </c>
      <c r="G73" s="25">
        <v>4</v>
      </c>
      <c r="J73" s="165"/>
      <c r="K73" s="1"/>
      <c r="L73" s="1"/>
      <c r="N73" s="1">
        <f>G73/F72</f>
        <v>1</v>
      </c>
      <c r="O73" s="21">
        <v>6</v>
      </c>
      <c r="P73" s="26">
        <f t="shared" si="9"/>
        <v>1</v>
      </c>
      <c r="Q73" s="1">
        <f t="shared" si="10"/>
        <v>0</v>
      </c>
      <c r="S73" s="20"/>
      <c r="T73" s="3"/>
      <c r="AB73" s="3"/>
      <c r="AC73" s="3"/>
    </row>
    <row r="74" spans="1:29" ht="12.75" customHeight="1">
      <c r="A74" s="20" t="s">
        <v>26</v>
      </c>
      <c r="H74" s="25">
        <v>4</v>
      </c>
      <c r="J74" s="165"/>
      <c r="K74" s="1"/>
      <c r="L74" s="1"/>
      <c r="N74" s="1">
        <f>H74/G73</f>
        <v>1</v>
      </c>
      <c r="O74" s="21">
        <v>6</v>
      </c>
      <c r="P74" s="26">
        <f t="shared" si="9"/>
        <v>1</v>
      </c>
      <c r="Q74" s="1">
        <f t="shared" si="10"/>
        <v>0</v>
      </c>
      <c r="S74" s="20"/>
      <c r="T74" s="3"/>
      <c r="AB74" s="3"/>
      <c r="AC74" s="3"/>
    </row>
    <row r="75" spans="1:29" ht="12.75" customHeight="1">
      <c r="A75" s="20" t="s">
        <v>27</v>
      </c>
      <c r="I75" s="25">
        <v>5</v>
      </c>
      <c r="J75" s="165">
        <v>3</v>
      </c>
      <c r="K75" s="1"/>
      <c r="L75" s="1"/>
      <c r="N75" s="1">
        <f>I75/H74</f>
        <v>1.25</v>
      </c>
      <c r="O75" s="21">
        <v>6</v>
      </c>
      <c r="P75" s="26">
        <f t="shared" si="9"/>
        <v>1</v>
      </c>
      <c r="Q75" s="1">
        <f t="shared" si="10"/>
        <v>0</v>
      </c>
      <c r="S75" s="20"/>
      <c r="T75" s="3"/>
      <c r="AB75" s="3"/>
      <c r="AC75" s="3"/>
    </row>
    <row r="76" spans="1:29" ht="12.75" customHeight="1">
      <c r="A76" s="20" t="s">
        <v>28</v>
      </c>
      <c r="G76" s="25">
        <v>1</v>
      </c>
      <c r="H76" s="25">
        <v>1</v>
      </c>
      <c r="I76" s="25">
        <v>1</v>
      </c>
      <c r="J76" s="165"/>
      <c r="K76" s="1"/>
      <c r="L76" s="1"/>
      <c r="N76" s="1"/>
      <c r="O76" s="21">
        <v>3</v>
      </c>
      <c r="P76" s="26"/>
      <c r="Q76" s="1"/>
      <c r="S76" s="20"/>
      <c r="T76" s="3"/>
      <c r="AB76" s="3"/>
      <c r="AC76" s="3"/>
    </row>
    <row r="77" spans="1:29" ht="12.75" customHeight="1">
      <c r="A77" s="20" t="s">
        <v>29</v>
      </c>
      <c r="I77" s="25">
        <v>1</v>
      </c>
      <c r="J77" s="165"/>
      <c r="K77" s="1"/>
      <c r="L77" s="1"/>
      <c r="N77" s="1"/>
      <c r="O77" s="21">
        <v>1</v>
      </c>
      <c r="P77" s="26"/>
      <c r="Q77" s="1"/>
      <c r="S77" s="20"/>
      <c r="T77" s="3"/>
      <c r="AB77" s="3"/>
      <c r="AC77" s="3"/>
    </row>
    <row r="78" spans="1:29" ht="12.75" customHeight="1">
      <c r="A78" s="20" t="s">
        <v>39</v>
      </c>
      <c r="G78" s="25">
        <v>1</v>
      </c>
      <c r="J78" s="165"/>
      <c r="K78" s="1"/>
      <c r="L78" s="1"/>
      <c r="N78" s="1"/>
      <c r="O78" s="21">
        <v>1</v>
      </c>
      <c r="P78" s="26"/>
      <c r="Q78" s="1"/>
      <c r="S78" s="20"/>
      <c r="T78" s="3"/>
      <c r="AB78" s="3"/>
      <c r="AC78" s="3"/>
    </row>
    <row r="79" spans="1:29" ht="12.75" customHeight="1">
      <c r="J79" s="166">
        <f>SUM(J75)</f>
        <v>3</v>
      </c>
      <c r="K79" s="1">
        <f>J75/B68</f>
        <v>0.42857142857142855</v>
      </c>
      <c r="L79" s="1">
        <f>J79/B68</f>
        <v>0.42857142857142855</v>
      </c>
      <c r="M79" s="1">
        <f>L79-K79</f>
        <v>0</v>
      </c>
      <c r="N79" s="1"/>
      <c r="O79" s="2"/>
      <c r="P79" s="2"/>
      <c r="Q79" s="1"/>
      <c r="S79" s="20"/>
      <c r="T79" s="3"/>
      <c r="AB79" s="3"/>
      <c r="AC79" s="3"/>
    </row>
    <row r="80" spans="1:29" ht="12.75" customHeight="1">
      <c r="A80" s="4" t="s">
        <v>40</v>
      </c>
      <c r="K80" s="1"/>
      <c r="L80" s="1"/>
      <c r="N80" s="1"/>
      <c r="O80" s="2"/>
      <c r="P80" s="2"/>
      <c r="Q80" s="1"/>
      <c r="S80" s="20"/>
      <c r="T80" s="3"/>
      <c r="AB80" s="3"/>
      <c r="AC80" s="3"/>
    </row>
    <row r="81" spans="1:29" ht="25.5" customHeight="1">
      <c r="B81" s="6" t="s">
        <v>1</v>
      </c>
      <c r="C81" s="6"/>
      <c r="D81" s="6"/>
      <c r="E81" s="6"/>
      <c r="F81" s="6"/>
      <c r="G81" s="6"/>
      <c r="H81" s="6"/>
      <c r="I81" s="6"/>
      <c r="K81" s="7" t="s">
        <v>2</v>
      </c>
      <c r="L81" s="7" t="s">
        <v>3</v>
      </c>
      <c r="M81" s="8" t="s">
        <v>4</v>
      </c>
      <c r="N81" s="7" t="s">
        <v>5</v>
      </c>
      <c r="O81" s="9" t="s">
        <v>6</v>
      </c>
      <c r="P81" s="9" t="s">
        <v>7</v>
      </c>
      <c r="Q81" s="10" t="s">
        <v>8</v>
      </c>
      <c r="AB81" s="3"/>
      <c r="AC81" s="3"/>
    </row>
    <row r="82" spans="1:29" ht="12.75" customHeight="1">
      <c r="A82" s="12" t="s">
        <v>9</v>
      </c>
      <c r="B82" s="13">
        <v>1</v>
      </c>
      <c r="C82" s="13">
        <v>2</v>
      </c>
      <c r="D82" s="13">
        <v>3</v>
      </c>
      <c r="E82" s="13">
        <v>4</v>
      </c>
      <c r="F82" s="13">
        <v>5</v>
      </c>
      <c r="G82" s="13">
        <v>6</v>
      </c>
      <c r="H82" s="13">
        <v>7</v>
      </c>
      <c r="I82" s="13">
        <v>8</v>
      </c>
      <c r="J82" s="163" t="s">
        <v>10</v>
      </c>
      <c r="K82" s="15"/>
      <c r="L82" s="16"/>
      <c r="M82" s="17"/>
      <c r="N82" s="18"/>
      <c r="O82" s="2"/>
      <c r="P82" s="2"/>
      <c r="Q82" s="1"/>
      <c r="T82" s="3"/>
      <c r="AB82" s="3"/>
      <c r="AC82" s="3"/>
    </row>
    <row r="83" spans="1:29" ht="12.75" customHeight="1">
      <c r="A83" s="20" t="s">
        <v>20</v>
      </c>
      <c r="B83" s="25">
        <v>26</v>
      </c>
      <c r="J83" s="164"/>
      <c r="K83" s="1"/>
      <c r="L83" s="1"/>
      <c r="N83" s="1"/>
      <c r="O83" s="21">
        <f>B83</f>
        <v>26</v>
      </c>
      <c r="P83" s="2"/>
      <c r="Q83" s="1"/>
      <c r="S83" s="33"/>
      <c r="T83" s="11"/>
      <c r="AB83" s="3"/>
      <c r="AC83" s="3"/>
    </row>
    <row r="84" spans="1:29" ht="12.75" customHeight="1">
      <c r="A84" s="20" t="s">
        <v>21</v>
      </c>
      <c r="C84" s="25">
        <v>22</v>
      </c>
      <c r="J84" s="164"/>
      <c r="K84" s="1"/>
      <c r="L84" s="1"/>
      <c r="N84" s="1">
        <f>C84/B83</f>
        <v>0.84615384615384615</v>
      </c>
      <c r="O84" s="21">
        <v>22</v>
      </c>
      <c r="P84" s="26">
        <f t="shared" ref="P84:P90" si="11">O84/O83</f>
        <v>0.84615384615384615</v>
      </c>
      <c r="Q84" s="1">
        <f t="shared" ref="Q84:Q90" si="12">100%-P84</f>
        <v>0.15384615384615385</v>
      </c>
      <c r="T84" s="3"/>
      <c r="AB84" s="3"/>
      <c r="AC84" s="3"/>
    </row>
    <row r="85" spans="1:29" ht="12.75" customHeight="1">
      <c r="A85" s="20" t="s">
        <v>23</v>
      </c>
      <c r="D85" s="25">
        <v>21</v>
      </c>
      <c r="J85" s="164"/>
      <c r="K85" s="1"/>
      <c r="L85" s="1"/>
      <c r="N85" s="1">
        <f>D85/C84</f>
        <v>0.95454545454545459</v>
      </c>
      <c r="O85" s="21">
        <v>21</v>
      </c>
      <c r="P85" s="26">
        <f t="shared" si="11"/>
        <v>0.95454545454545459</v>
      </c>
      <c r="Q85" s="1">
        <f t="shared" si="12"/>
        <v>4.5454545454545414E-2</v>
      </c>
      <c r="S85" s="34"/>
      <c r="T85" s="11" t="s">
        <v>41</v>
      </c>
      <c r="AB85" s="3"/>
      <c r="AC85" s="3"/>
    </row>
    <row r="86" spans="1:29" ht="12.75" customHeight="1">
      <c r="A86" s="20" t="s">
        <v>24</v>
      </c>
      <c r="E86" s="25">
        <v>16</v>
      </c>
      <c r="J86" s="165"/>
      <c r="K86" s="1"/>
      <c r="L86" s="1"/>
      <c r="N86" s="1">
        <f>E86/D85</f>
        <v>0.76190476190476186</v>
      </c>
      <c r="O86" s="21">
        <v>17</v>
      </c>
      <c r="P86" s="26">
        <f t="shared" si="11"/>
        <v>0.80952380952380953</v>
      </c>
      <c r="Q86" s="1">
        <f t="shared" si="12"/>
        <v>0.19047619047619047</v>
      </c>
      <c r="S86" s="34"/>
      <c r="T86" s="11"/>
      <c r="AB86" s="3"/>
      <c r="AC86" s="3"/>
    </row>
    <row r="87" spans="1:29" ht="12.75" customHeight="1">
      <c r="A87" s="20" t="s">
        <v>25</v>
      </c>
      <c r="F87" s="25">
        <v>13</v>
      </c>
      <c r="J87" s="165"/>
      <c r="K87" s="1"/>
      <c r="L87" s="1"/>
      <c r="N87" s="1">
        <f>F87/E86</f>
        <v>0.8125</v>
      </c>
      <c r="O87" s="21">
        <v>16</v>
      </c>
      <c r="P87" s="26">
        <f t="shared" si="11"/>
        <v>0.94117647058823528</v>
      </c>
      <c r="Q87" s="1">
        <f t="shared" si="12"/>
        <v>5.8823529411764719E-2</v>
      </c>
      <c r="S87" s="34"/>
      <c r="T87" s="11"/>
      <c r="AB87" s="3"/>
      <c r="AC87" s="3"/>
    </row>
    <row r="88" spans="1:29" ht="12.75" customHeight="1">
      <c r="A88" s="20" t="s">
        <v>26</v>
      </c>
      <c r="G88" s="25">
        <v>12</v>
      </c>
      <c r="J88" s="165"/>
      <c r="K88" s="1"/>
      <c r="L88" s="1"/>
      <c r="N88" s="1">
        <f>G88/F87</f>
        <v>0.92307692307692313</v>
      </c>
      <c r="O88" s="21">
        <v>17</v>
      </c>
      <c r="P88" s="26">
        <f t="shared" si="11"/>
        <v>1.0625</v>
      </c>
      <c r="Q88" s="1">
        <f t="shared" si="12"/>
        <v>-6.25E-2</v>
      </c>
      <c r="S88" s="34"/>
      <c r="T88" s="11"/>
      <c r="AB88" s="3"/>
      <c r="AC88" s="3"/>
    </row>
    <row r="89" spans="1:29" ht="12.75" customHeight="1">
      <c r="A89" s="20" t="s">
        <v>27</v>
      </c>
      <c r="H89" s="25">
        <v>9</v>
      </c>
      <c r="J89" s="165"/>
      <c r="K89" s="1"/>
      <c r="L89" s="1"/>
      <c r="N89" s="1">
        <f>H89/G88</f>
        <v>0.75</v>
      </c>
      <c r="O89" s="21">
        <v>15</v>
      </c>
      <c r="P89" s="26">
        <f t="shared" si="11"/>
        <v>0.88235294117647056</v>
      </c>
      <c r="Q89" s="1">
        <f t="shared" si="12"/>
        <v>0.11764705882352944</v>
      </c>
      <c r="S89" s="34"/>
      <c r="T89" s="11"/>
      <c r="AB89" s="3"/>
      <c r="AC89" s="3"/>
    </row>
    <row r="90" spans="1:29" ht="12.75" customHeight="1">
      <c r="A90" s="20" t="s">
        <v>28</v>
      </c>
      <c r="I90" s="25">
        <v>9</v>
      </c>
      <c r="J90" s="165">
        <v>8</v>
      </c>
      <c r="K90" s="1"/>
      <c r="L90" s="1"/>
      <c r="N90" s="1">
        <f>I90/H89</f>
        <v>1</v>
      </c>
      <c r="O90" s="21">
        <v>16</v>
      </c>
      <c r="P90" s="26">
        <f t="shared" si="11"/>
        <v>1.0666666666666667</v>
      </c>
      <c r="Q90" s="1">
        <f t="shared" si="12"/>
        <v>-6.6666666666666652E-2</v>
      </c>
      <c r="S90" s="34"/>
      <c r="T90" s="11"/>
      <c r="AB90" s="3"/>
      <c r="AC90" s="3"/>
    </row>
    <row r="91" spans="1:29" ht="12.75" customHeight="1">
      <c r="A91" s="20" t="s">
        <v>29</v>
      </c>
      <c r="I91" s="25">
        <v>4</v>
      </c>
      <c r="J91" s="165">
        <v>2</v>
      </c>
      <c r="K91" s="1"/>
      <c r="L91" s="1"/>
      <c r="N91" s="1"/>
      <c r="O91" s="21">
        <v>7</v>
      </c>
      <c r="P91" s="26"/>
      <c r="Q91" s="1"/>
      <c r="S91" s="34"/>
      <c r="T91" s="11"/>
      <c r="AB91" s="3"/>
      <c r="AC91" s="3"/>
    </row>
    <row r="92" spans="1:29" ht="12.75" customHeight="1">
      <c r="A92" s="20" t="s">
        <v>39</v>
      </c>
      <c r="I92" s="25">
        <v>1</v>
      </c>
      <c r="J92" s="165"/>
      <c r="K92" s="1"/>
      <c r="L92" s="1"/>
      <c r="N92" s="1"/>
      <c r="O92" s="21">
        <v>7</v>
      </c>
      <c r="P92" s="26"/>
      <c r="Q92" s="1"/>
      <c r="S92" s="34"/>
      <c r="T92" s="11"/>
      <c r="AB92" s="3"/>
      <c r="AC92" s="3"/>
    </row>
    <row r="93" spans="1:29" ht="12.75" customHeight="1">
      <c r="A93" s="20" t="s">
        <v>42</v>
      </c>
      <c r="I93" s="25">
        <v>2</v>
      </c>
      <c r="J93" s="165">
        <v>2</v>
      </c>
      <c r="K93" s="1"/>
      <c r="L93" s="1"/>
      <c r="N93" s="1"/>
      <c r="O93" s="21">
        <v>6</v>
      </c>
      <c r="P93" s="26"/>
      <c r="Q93" s="1"/>
      <c r="S93" s="34"/>
      <c r="T93" s="11"/>
      <c r="AB93" s="3"/>
      <c r="AC93" s="3"/>
    </row>
    <row r="94" spans="1:29" ht="12.75" customHeight="1">
      <c r="A94" s="31" t="s">
        <v>43</v>
      </c>
      <c r="I94" s="25">
        <v>1</v>
      </c>
      <c r="J94" s="165">
        <v>1</v>
      </c>
      <c r="K94" s="1"/>
      <c r="L94" s="1"/>
      <c r="N94" s="1"/>
      <c r="O94" s="21">
        <v>3</v>
      </c>
      <c r="P94" s="26"/>
      <c r="Q94" s="1"/>
      <c r="S94" s="34"/>
      <c r="T94" s="11"/>
      <c r="AB94" s="3"/>
      <c r="AC94" s="3"/>
    </row>
    <row r="95" spans="1:29" ht="12.75" customHeight="1">
      <c r="A95" s="31" t="s">
        <v>44</v>
      </c>
      <c r="I95" s="25">
        <v>1</v>
      </c>
      <c r="J95" s="165"/>
      <c r="K95" s="1"/>
      <c r="L95" s="1"/>
      <c r="N95" s="1"/>
      <c r="O95" s="21">
        <v>1</v>
      </c>
      <c r="P95" s="26"/>
      <c r="Q95" s="1"/>
      <c r="S95" s="34"/>
      <c r="T95" s="11"/>
      <c r="AB95" s="3"/>
      <c r="AC95" s="3"/>
    </row>
    <row r="96" spans="1:29" ht="12.75" customHeight="1">
      <c r="A96" s="31" t="s">
        <v>45</v>
      </c>
      <c r="I96" s="25">
        <v>1</v>
      </c>
      <c r="J96" s="165"/>
      <c r="K96" s="1"/>
      <c r="L96" s="1"/>
      <c r="N96" s="1"/>
      <c r="O96" s="21">
        <v>1</v>
      </c>
      <c r="P96" s="26"/>
      <c r="Q96" s="1"/>
      <c r="S96" s="34"/>
      <c r="T96" s="11"/>
      <c r="AB96" s="3"/>
      <c r="AC96" s="3"/>
    </row>
    <row r="97" spans="1:29" ht="12.75" customHeight="1">
      <c r="J97" s="166">
        <f>SUM(J90:J94)</f>
        <v>13</v>
      </c>
      <c r="K97" s="1">
        <f>J90/B83</f>
        <v>0.30769230769230771</v>
      </c>
      <c r="L97" s="1">
        <f>J97/B83</f>
        <v>0.5</v>
      </c>
      <c r="M97" s="1">
        <f>L97-K97</f>
        <v>0.19230769230769229</v>
      </c>
      <c r="N97" s="1"/>
      <c r="O97" s="2"/>
      <c r="P97" s="2"/>
      <c r="Q97" s="1"/>
      <c r="T97" s="19" t="s">
        <v>11</v>
      </c>
      <c r="AB97" s="3"/>
      <c r="AC97" s="3"/>
    </row>
    <row r="98" spans="1:29" ht="12.75" customHeight="1">
      <c r="A98" s="4" t="s">
        <v>46</v>
      </c>
      <c r="K98" s="1"/>
      <c r="L98" s="1"/>
      <c r="N98" s="1"/>
      <c r="O98" s="2"/>
      <c r="P98" s="2"/>
      <c r="Q98" s="1"/>
      <c r="S98" s="22" t="s">
        <v>13</v>
      </c>
      <c r="T98" s="23" t="s">
        <v>12</v>
      </c>
      <c r="U98" s="23" t="s">
        <v>14</v>
      </c>
      <c r="AB98" s="3"/>
      <c r="AC98" s="3"/>
    </row>
    <row r="99" spans="1:29" ht="25.5" customHeight="1">
      <c r="B99" s="6" t="s">
        <v>1</v>
      </c>
      <c r="C99" s="6"/>
      <c r="D99" s="6"/>
      <c r="E99" s="6"/>
      <c r="F99" s="6"/>
      <c r="G99" s="6"/>
      <c r="H99" s="6"/>
      <c r="I99" s="6"/>
      <c r="K99" s="7" t="s">
        <v>2</v>
      </c>
      <c r="L99" s="7" t="s">
        <v>3</v>
      </c>
      <c r="M99" s="8" t="s">
        <v>4</v>
      </c>
      <c r="N99" s="7" t="s">
        <v>5</v>
      </c>
      <c r="O99" s="9" t="s">
        <v>6</v>
      </c>
      <c r="P99" s="9" t="s">
        <v>7</v>
      </c>
      <c r="Q99" s="10" t="s">
        <v>8</v>
      </c>
      <c r="S99" s="27" t="s">
        <v>15</v>
      </c>
      <c r="T99" s="26">
        <f t="shared" ref="T99:T103" si="13">Q19</f>
        <v>0.27272727272727271</v>
      </c>
      <c r="U99" s="1">
        <f t="shared" ref="U99:U100" si="14">Q37</f>
        <v>0.21052631578947367</v>
      </c>
      <c r="AB99" s="3"/>
      <c r="AC99" s="3"/>
    </row>
    <row r="100" spans="1:29" ht="12.75" customHeight="1">
      <c r="A100" s="12" t="s">
        <v>9</v>
      </c>
      <c r="B100" s="13">
        <v>1</v>
      </c>
      <c r="C100" s="13">
        <v>2</v>
      </c>
      <c r="D100" s="13">
        <v>3</v>
      </c>
      <c r="E100" s="13">
        <v>4</v>
      </c>
      <c r="F100" s="13">
        <v>5</v>
      </c>
      <c r="G100" s="13">
        <v>6</v>
      </c>
      <c r="H100" s="13">
        <v>7</v>
      </c>
      <c r="I100" s="13">
        <v>8</v>
      </c>
      <c r="J100" s="163" t="s">
        <v>10</v>
      </c>
      <c r="K100" s="15"/>
      <c r="L100" s="16"/>
      <c r="M100" s="17"/>
      <c r="N100" s="18"/>
      <c r="O100" s="2"/>
      <c r="P100" s="2"/>
      <c r="Q100" s="1"/>
      <c r="S100" s="27" t="s">
        <v>17</v>
      </c>
      <c r="T100" s="26">
        <f t="shared" si="13"/>
        <v>0.125</v>
      </c>
      <c r="U100" s="1">
        <f t="shared" si="14"/>
        <v>0</v>
      </c>
      <c r="AB100" s="3"/>
      <c r="AC100" s="3"/>
    </row>
    <row r="101" spans="1:29" ht="12.75" customHeight="1">
      <c r="A101" s="20" t="s">
        <v>21</v>
      </c>
      <c r="B101" s="25">
        <v>15</v>
      </c>
      <c r="J101" s="164"/>
      <c r="K101" s="1"/>
      <c r="L101" s="1"/>
      <c r="N101" s="1"/>
      <c r="O101" s="21">
        <f>B101</f>
        <v>15</v>
      </c>
      <c r="P101" s="2"/>
      <c r="Q101" s="1"/>
      <c r="S101" s="27" t="s">
        <v>19</v>
      </c>
      <c r="T101" s="26">
        <f t="shared" si="13"/>
        <v>0</v>
      </c>
      <c r="AB101" s="3"/>
      <c r="AC101" s="3"/>
    </row>
    <row r="102" spans="1:29" ht="12.75" customHeight="1">
      <c r="A102" s="20" t="s">
        <v>23</v>
      </c>
      <c r="C102" s="25">
        <v>11</v>
      </c>
      <c r="J102" s="164"/>
      <c r="K102" s="1"/>
      <c r="L102" s="1"/>
      <c r="N102" s="1">
        <f>C102/B101</f>
        <v>0.73333333333333328</v>
      </c>
      <c r="O102" s="21">
        <v>11</v>
      </c>
      <c r="P102" s="26">
        <f t="shared" ref="P102:P108" si="15">O102/O101</f>
        <v>0.73333333333333328</v>
      </c>
      <c r="Q102" s="1">
        <f t="shared" ref="Q102:Q108" si="16">100%-P102</f>
        <v>0.26666666666666672</v>
      </c>
      <c r="S102" s="27" t="s">
        <v>31</v>
      </c>
      <c r="T102" s="26">
        <f t="shared" si="13"/>
        <v>7.1428571428571397E-2</v>
      </c>
      <c r="U102" s="1">
        <f>Q40</f>
        <v>0</v>
      </c>
      <c r="AB102" s="3"/>
      <c r="AC102" s="3"/>
    </row>
    <row r="103" spans="1:29" ht="12.75" customHeight="1">
      <c r="A103" s="20" t="s">
        <v>24</v>
      </c>
      <c r="D103" s="25">
        <v>10</v>
      </c>
      <c r="J103" s="164"/>
      <c r="K103" s="1"/>
      <c r="L103" s="1"/>
      <c r="N103" s="1">
        <f>D103/C102</f>
        <v>0.90909090909090906</v>
      </c>
      <c r="O103" s="21">
        <v>10</v>
      </c>
      <c r="P103" s="26">
        <f t="shared" si="15"/>
        <v>0.90909090909090906</v>
      </c>
      <c r="Q103" s="1">
        <f t="shared" si="16"/>
        <v>9.0909090909090939E-2</v>
      </c>
      <c r="S103" s="27" t="s">
        <v>33</v>
      </c>
      <c r="T103" s="26">
        <f t="shared" si="13"/>
        <v>0</v>
      </c>
      <c r="AB103" s="3"/>
      <c r="AC103" s="3"/>
    </row>
    <row r="104" spans="1:29" ht="12.75" customHeight="1">
      <c r="A104" s="20" t="s">
        <v>25</v>
      </c>
      <c r="E104" s="25">
        <v>9</v>
      </c>
      <c r="J104" s="164"/>
      <c r="K104" s="1"/>
      <c r="L104" s="1"/>
      <c r="N104" s="1">
        <f>E104/D103</f>
        <v>0.9</v>
      </c>
      <c r="O104" s="21">
        <v>9</v>
      </c>
      <c r="P104" s="26">
        <f t="shared" si="15"/>
        <v>0.9</v>
      </c>
      <c r="Q104" s="1">
        <f t="shared" si="16"/>
        <v>9.9999999999999978E-2</v>
      </c>
      <c r="S104" s="23" t="s">
        <v>34</v>
      </c>
      <c r="T104" s="26"/>
      <c r="AB104" s="3"/>
      <c r="AC104" s="3"/>
    </row>
    <row r="105" spans="1:29" ht="12.75" customHeight="1">
      <c r="A105" s="20" t="s">
        <v>26</v>
      </c>
      <c r="F105" s="25">
        <v>8</v>
      </c>
      <c r="J105" s="165"/>
      <c r="K105" s="1"/>
      <c r="L105" s="1"/>
      <c r="N105" s="1">
        <f>F105/E104</f>
        <v>0.88888888888888884</v>
      </c>
      <c r="O105" s="21">
        <v>9</v>
      </c>
      <c r="P105" s="26">
        <f t="shared" si="15"/>
        <v>1</v>
      </c>
      <c r="Q105" s="1">
        <f t="shared" si="16"/>
        <v>0</v>
      </c>
      <c r="S105" s="23"/>
      <c r="T105" s="26"/>
      <c r="AB105" s="3"/>
      <c r="AC105" s="3"/>
    </row>
    <row r="106" spans="1:29" ht="12.75" customHeight="1">
      <c r="A106" s="20" t="s">
        <v>27</v>
      </c>
      <c r="G106" s="25">
        <v>8</v>
      </c>
      <c r="J106" s="165"/>
      <c r="K106" s="1"/>
      <c r="L106" s="1"/>
      <c r="N106" s="1">
        <f>G106/F105</f>
        <v>1</v>
      </c>
      <c r="O106" s="21">
        <v>9</v>
      </c>
      <c r="P106" s="26">
        <f t="shared" si="15"/>
        <v>1</v>
      </c>
      <c r="Q106" s="1">
        <f t="shared" si="16"/>
        <v>0</v>
      </c>
      <c r="S106" s="23"/>
      <c r="T106" s="26"/>
      <c r="AB106" s="3"/>
      <c r="AC106" s="3"/>
    </row>
    <row r="107" spans="1:29" ht="12.75" customHeight="1">
      <c r="A107" s="20" t="s">
        <v>28</v>
      </c>
      <c r="H107" s="25">
        <v>7</v>
      </c>
      <c r="J107" s="165"/>
      <c r="K107" s="1"/>
      <c r="L107" s="1"/>
      <c r="N107" s="1">
        <f>H107/G106</f>
        <v>0.875</v>
      </c>
      <c r="O107" s="21">
        <v>9</v>
      </c>
      <c r="P107" s="26">
        <f t="shared" si="15"/>
        <v>1</v>
      </c>
      <c r="Q107" s="1">
        <f t="shared" si="16"/>
        <v>0</v>
      </c>
      <c r="S107" s="23"/>
      <c r="T107" s="26"/>
      <c r="AB107" s="3"/>
      <c r="AC107" s="3"/>
    </row>
    <row r="108" spans="1:29" ht="12.75" customHeight="1">
      <c r="A108" s="20" t="s">
        <v>29</v>
      </c>
      <c r="I108" s="25">
        <v>7</v>
      </c>
      <c r="J108" s="165">
        <v>7</v>
      </c>
      <c r="K108" s="1"/>
      <c r="L108" s="1"/>
      <c r="N108" s="1">
        <f>I108/H107</f>
        <v>1</v>
      </c>
      <c r="O108" s="21">
        <v>8</v>
      </c>
      <c r="P108" s="26">
        <f t="shared" si="15"/>
        <v>0.88888888888888884</v>
      </c>
      <c r="Q108" s="1">
        <f t="shared" si="16"/>
        <v>0.11111111111111116</v>
      </c>
      <c r="S108" s="23"/>
      <c r="T108" s="26"/>
      <c r="AB108" s="3"/>
      <c r="AC108" s="3"/>
    </row>
    <row r="109" spans="1:29" ht="12.75" customHeight="1">
      <c r="A109" s="20" t="s">
        <v>39</v>
      </c>
      <c r="I109" s="25">
        <v>1</v>
      </c>
      <c r="J109" s="165"/>
      <c r="K109" s="1"/>
      <c r="L109" s="1"/>
      <c r="N109" s="1"/>
      <c r="O109" s="21">
        <v>2</v>
      </c>
      <c r="P109" s="26"/>
      <c r="Q109" s="1"/>
      <c r="S109" s="23"/>
      <c r="T109" s="26"/>
      <c r="AB109" s="3"/>
      <c r="AC109" s="3"/>
    </row>
    <row r="110" spans="1:29" ht="12.75" customHeight="1">
      <c r="A110" s="20" t="s">
        <v>42</v>
      </c>
      <c r="I110" s="25">
        <v>1</v>
      </c>
      <c r="J110" s="165"/>
      <c r="K110" s="1"/>
      <c r="L110" s="1"/>
      <c r="N110" s="1"/>
      <c r="O110" s="21">
        <v>1</v>
      </c>
      <c r="P110" s="26"/>
      <c r="Q110" s="1"/>
      <c r="S110" s="23"/>
      <c r="T110" s="26"/>
      <c r="AB110" s="3"/>
      <c r="AC110" s="3"/>
    </row>
    <row r="111" spans="1:29" ht="12.75" customHeight="1">
      <c r="A111" s="31" t="s">
        <v>43</v>
      </c>
      <c r="I111" s="25">
        <v>1</v>
      </c>
      <c r="J111" s="165">
        <v>1</v>
      </c>
      <c r="K111" s="1"/>
      <c r="L111" s="1"/>
      <c r="N111" s="1"/>
      <c r="O111" s="21">
        <v>1</v>
      </c>
      <c r="P111" s="26"/>
      <c r="Q111" s="1"/>
      <c r="S111" s="23"/>
      <c r="T111" s="26"/>
      <c r="AB111" s="3"/>
      <c r="AC111" s="3"/>
    </row>
    <row r="112" spans="1:29" ht="12.75" customHeight="1">
      <c r="J112" s="166">
        <f>SUM(J108:J111)</f>
        <v>8</v>
      </c>
      <c r="K112" s="1">
        <f>J108/B101</f>
        <v>0.46666666666666667</v>
      </c>
      <c r="L112" s="1">
        <f>J112/B101</f>
        <v>0.53333333333333333</v>
      </c>
      <c r="M112" s="1">
        <f>L112-K112</f>
        <v>6.6666666666666652E-2</v>
      </c>
      <c r="N112" s="1"/>
      <c r="O112" s="2"/>
      <c r="P112" s="26"/>
      <c r="Q112" s="1"/>
      <c r="S112" s="23" t="s">
        <v>35</v>
      </c>
      <c r="T112" s="26"/>
      <c r="AB112" s="3"/>
      <c r="AC112" s="3"/>
    </row>
    <row r="113" spans="1:35" ht="12.75" customHeight="1">
      <c r="A113" s="4" t="s">
        <v>47</v>
      </c>
      <c r="K113" s="1"/>
      <c r="L113" s="1"/>
      <c r="N113" s="1"/>
      <c r="O113" s="2"/>
      <c r="P113" s="2"/>
      <c r="Q113" s="1"/>
      <c r="S113" s="20"/>
      <c r="T113" s="26"/>
      <c r="AB113" s="3"/>
      <c r="AC113" s="3"/>
    </row>
    <row r="114" spans="1:35" ht="25.5" customHeight="1">
      <c r="B114" s="6" t="s">
        <v>1</v>
      </c>
      <c r="C114" s="6"/>
      <c r="D114" s="6"/>
      <c r="E114" s="6"/>
      <c r="F114" s="6"/>
      <c r="G114" s="6"/>
      <c r="H114" s="6"/>
      <c r="I114" s="6"/>
      <c r="K114" s="7" t="s">
        <v>2</v>
      </c>
      <c r="L114" s="7" t="s">
        <v>3</v>
      </c>
      <c r="M114" s="8" t="s">
        <v>4</v>
      </c>
      <c r="N114" s="7" t="s">
        <v>5</v>
      </c>
      <c r="O114" s="9" t="s">
        <v>6</v>
      </c>
      <c r="P114" s="9" t="s">
        <v>7</v>
      </c>
      <c r="Q114" s="10" t="s">
        <v>8</v>
      </c>
      <c r="S114" s="36"/>
      <c r="T114" s="3"/>
      <c r="AB114" s="3"/>
      <c r="AC114" s="3"/>
    </row>
    <row r="115" spans="1:35" ht="12.75" customHeight="1">
      <c r="A115" s="12" t="s">
        <v>9</v>
      </c>
      <c r="B115" s="13">
        <v>1</v>
      </c>
      <c r="C115" s="13">
        <v>2</v>
      </c>
      <c r="D115" s="13">
        <v>3</v>
      </c>
      <c r="E115" s="13">
        <v>4</v>
      </c>
      <c r="F115" s="13">
        <v>5</v>
      </c>
      <c r="G115" s="13">
        <v>6</v>
      </c>
      <c r="H115" s="13">
        <v>7</v>
      </c>
      <c r="I115" s="13">
        <v>8</v>
      </c>
      <c r="J115" s="163" t="s">
        <v>10</v>
      </c>
      <c r="K115" s="15"/>
      <c r="L115" s="16"/>
      <c r="M115" s="17"/>
      <c r="N115" s="18"/>
      <c r="O115" s="2"/>
      <c r="P115" s="2"/>
      <c r="Q115" s="1"/>
      <c r="S115" s="31"/>
      <c r="T115" s="3"/>
      <c r="AB115" s="3"/>
      <c r="AC115" s="3"/>
    </row>
    <row r="116" spans="1:35" ht="12.75" customHeight="1">
      <c r="A116" s="20" t="s">
        <v>23</v>
      </c>
      <c r="B116" s="25">
        <v>19</v>
      </c>
      <c r="J116" s="165"/>
      <c r="K116" s="1"/>
      <c r="L116" s="1"/>
      <c r="N116" s="1"/>
      <c r="O116" s="21">
        <f>B116</f>
        <v>19</v>
      </c>
      <c r="P116" s="2"/>
      <c r="Q116" s="1"/>
      <c r="S116" s="31"/>
      <c r="T116" s="3"/>
      <c r="AB116" s="3"/>
      <c r="AC116" s="3"/>
    </row>
    <row r="117" spans="1:35" ht="12.75" customHeight="1">
      <c r="A117" s="20" t="s">
        <v>24</v>
      </c>
      <c r="C117" s="25">
        <v>14</v>
      </c>
      <c r="J117" s="165"/>
      <c r="K117" s="1"/>
      <c r="L117" s="1"/>
      <c r="N117" s="1">
        <f>C117/B116</f>
        <v>0.73684210526315785</v>
      </c>
      <c r="O117" s="21">
        <v>14</v>
      </c>
      <c r="P117" s="26">
        <f t="shared" ref="P117:P123" si="17">O117/O116</f>
        <v>0.73684210526315785</v>
      </c>
      <c r="Q117" s="1">
        <f t="shared" ref="Q117:Q123" si="18">100%-P117</f>
        <v>0.26315789473684215</v>
      </c>
      <c r="S117" s="25"/>
      <c r="T117" s="11" t="s">
        <v>48</v>
      </c>
      <c r="AB117" s="3"/>
      <c r="AC117" s="3"/>
    </row>
    <row r="118" spans="1:35" ht="12.75" customHeight="1">
      <c r="A118" s="20" t="s">
        <v>25</v>
      </c>
      <c r="D118" s="25">
        <v>11</v>
      </c>
      <c r="J118" s="165"/>
      <c r="K118" s="1"/>
      <c r="L118" s="1"/>
      <c r="N118" s="1">
        <f>D118/C117</f>
        <v>0.7857142857142857</v>
      </c>
      <c r="O118" s="21">
        <v>12</v>
      </c>
      <c r="P118" s="26">
        <f t="shared" si="17"/>
        <v>0.8571428571428571</v>
      </c>
      <c r="Q118" s="1">
        <f t="shared" si="18"/>
        <v>0.1428571428571429</v>
      </c>
      <c r="S118" s="37" t="s">
        <v>13</v>
      </c>
      <c r="T118" s="38" t="s">
        <v>12</v>
      </c>
      <c r="U118" s="38" t="s">
        <v>14</v>
      </c>
      <c r="V118" s="38" t="s">
        <v>16</v>
      </c>
      <c r="W118" s="38" t="s">
        <v>18</v>
      </c>
      <c r="X118" s="38" t="s">
        <v>20</v>
      </c>
      <c r="Y118" s="38" t="s">
        <v>21</v>
      </c>
      <c r="Z118" s="38" t="s">
        <v>23</v>
      </c>
      <c r="AA118" s="38" t="s">
        <v>24</v>
      </c>
      <c r="AB118" s="38" t="s">
        <v>25</v>
      </c>
      <c r="AC118" s="38" t="s">
        <v>26</v>
      </c>
      <c r="AD118" s="38" t="s">
        <v>27</v>
      </c>
      <c r="AE118" s="38" t="s">
        <v>28</v>
      </c>
      <c r="AF118" s="38" t="s">
        <v>29</v>
      </c>
      <c r="AG118" s="38" t="s">
        <v>39</v>
      </c>
      <c r="AH118" s="38" t="s">
        <v>42</v>
      </c>
      <c r="AI118" s="38" t="s">
        <v>43</v>
      </c>
    </row>
    <row r="119" spans="1:35" ht="12.75" customHeight="1">
      <c r="A119" s="20" t="s">
        <v>26</v>
      </c>
      <c r="E119" s="25">
        <v>7</v>
      </c>
      <c r="J119" s="165"/>
      <c r="K119" s="1"/>
      <c r="L119" s="1"/>
      <c r="N119" s="1">
        <f>E119/D118</f>
        <v>0.63636363636363635</v>
      </c>
      <c r="O119" s="21">
        <v>9</v>
      </c>
      <c r="P119" s="26">
        <f t="shared" si="17"/>
        <v>0.75</v>
      </c>
      <c r="Q119" s="1">
        <f t="shared" si="18"/>
        <v>0.25</v>
      </c>
      <c r="S119" s="39" t="s">
        <v>15</v>
      </c>
      <c r="T119" s="40">
        <f>O20/O18</f>
        <v>0.63636363636363635</v>
      </c>
      <c r="U119" s="40">
        <f>O38/O36</f>
        <v>0.78947368421052633</v>
      </c>
      <c r="V119" s="40">
        <f>O54/O52</f>
        <v>0.69696969696969702</v>
      </c>
      <c r="W119" s="40">
        <f>O70/O68</f>
        <v>0.7142857142857143</v>
      </c>
      <c r="X119" s="40">
        <f>O85/O83</f>
        <v>0.80769230769230771</v>
      </c>
      <c r="Y119" s="40">
        <f>O103/O101</f>
        <v>0.66666666666666663</v>
      </c>
      <c r="Z119" s="40">
        <f>O118/O116</f>
        <v>0.63157894736842102</v>
      </c>
      <c r="AA119" s="40">
        <f>O133/O131</f>
        <v>0.5</v>
      </c>
      <c r="AB119" s="40">
        <f>O147/O145</f>
        <v>0.7407407407407407</v>
      </c>
      <c r="AC119" s="40">
        <f>O163/O161</f>
        <v>0.69230769230769229</v>
      </c>
      <c r="AD119" s="40">
        <f>O178/O176</f>
        <v>0.68421052631578949</v>
      </c>
      <c r="AE119" s="40">
        <f>O191/O189</f>
        <v>0.8666666666666667</v>
      </c>
      <c r="AF119" s="40">
        <f>O208/O206</f>
        <v>0.57894736842105265</v>
      </c>
      <c r="AG119" s="40">
        <f>O224/O222</f>
        <v>0.875</v>
      </c>
      <c r="AH119" s="40">
        <f>O241/O239</f>
        <v>0.61538461538461542</v>
      </c>
      <c r="AI119" s="40" t="e">
        <f>#REF!/#REF!</f>
        <v>#REF!</v>
      </c>
    </row>
    <row r="120" spans="1:35" ht="12.75" customHeight="1">
      <c r="A120" s="20" t="s">
        <v>27</v>
      </c>
      <c r="F120" s="25">
        <v>7</v>
      </c>
      <c r="J120" s="165"/>
      <c r="K120" s="1"/>
      <c r="L120" s="1"/>
      <c r="N120" s="1">
        <f>F120/E119</f>
        <v>1</v>
      </c>
      <c r="O120" s="21">
        <v>8</v>
      </c>
      <c r="P120" s="26">
        <f t="shared" si="17"/>
        <v>0.88888888888888884</v>
      </c>
      <c r="Q120" s="1">
        <f t="shared" si="18"/>
        <v>0.11111111111111116</v>
      </c>
      <c r="S120" s="34" t="s">
        <v>49</v>
      </c>
      <c r="AB120" s="3"/>
      <c r="AC120" s="3"/>
      <c r="AF120" s="40"/>
    </row>
    <row r="121" spans="1:35" ht="12.75" customHeight="1">
      <c r="A121" s="20" t="s">
        <v>28</v>
      </c>
      <c r="G121" s="25">
        <v>4</v>
      </c>
      <c r="J121" s="165"/>
      <c r="K121" s="1"/>
      <c r="L121" s="1"/>
      <c r="N121" s="1">
        <f>G121/F120</f>
        <v>0.5714285714285714</v>
      </c>
      <c r="O121" s="21">
        <v>7</v>
      </c>
      <c r="P121" s="26">
        <f t="shared" si="17"/>
        <v>0.875</v>
      </c>
      <c r="Q121" s="1">
        <f t="shared" si="18"/>
        <v>0.125</v>
      </c>
      <c r="S121" s="41"/>
      <c r="T121" s="42"/>
      <c r="U121" s="42"/>
      <c r="V121" s="42"/>
      <c r="W121" s="42"/>
      <c r="X121" s="42"/>
      <c r="Y121" s="42"/>
      <c r="Z121" s="42"/>
      <c r="AB121" s="3"/>
      <c r="AC121" s="3"/>
    </row>
    <row r="122" spans="1:35" ht="12.75" customHeight="1">
      <c r="A122" s="20" t="s">
        <v>29</v>
      </c>
      <c r="H122" s="25">
        <v>4</v>
      </c>
      <c r="J122" s="165"/>
      <c r="K122" s="1"/>
      <c r="L122" s="1"/>
      <c r="N122" s="1">
        <f>H122/G121</f>
        <v>1</v>
      </c>
      <c r="O122" s="21">
        <v>7</v>
      </c>
      <c r="P122" s="26">
        <f t="shared" si="17"/>
        <v>1</v>
      </c>
      <c r="Q122" s="1">
        <f t="shared" si="18"/>
        <v>0</v>
      </c>
      <c r="S122" s="41"/>
      <c r="T122" s="42"/>
      <c r="U122" s="42"/>
      <c r="V122" s="42"/>
      <c r="W122" s="42"/>
      <c r="X122" s="42"/>
      <c r="Y122" s="42"/>
      <c r="Z122" s="42"/>
      <c r="AB122" s="3"/>
      <c r="AC122" s="3"/>
    </row>
    <row r="123" spans="1:35" ht="12.75" customHeight="1">
      <c r="A123" s="20" t="s">
        <v>39</v>
      </c>
      <c r="I123" s="25">
        <v>4</v>
      </c>
      <c r="J123" s="165">
        <v>3</v>
      </c>
      <c r="K123" s="1"/>
      <c r="L123" s="1"/>
      <c r="N123" s="1">
        <f>I123/H122</f>
        <v>1</v>
      </c>
      <c r="O123" s="21">
        <v>6</v>
      </c>
      <c r="P123" s="26">
        <f t="shared" si="17"/>
        <v>0.8571428571428571</v>
      </c>
      <c r="Q123" s="1">
        <f t="shared" si="18"/>
        <v>0.1428571428571429</v>
      </c>
      <c r="S123" s="41"/>
      <c r="T123" s="42"/>
      <c r="U123" s="42"/>
      <c r="V123" s="42"/>
      <c r="W123" s="42"/>
      <c r="X123" s="42"/>
      <c r="Y123" s="42"/>
      <c r="Z123" s="42"/>
      <c r="AB123" s="3"/>
      <c r="AC123" s="3"/>
    </row>
    <row r="124" spans="1:35" ht="12.75" customHeight="1">
      <c r="A124" s="20" t="s">
        <v>42</v>
      </c>
      <c r="I124" s="25">
        <v>1</v>
      </c>
      <c r="J124" s="165"/>
      <c r="K124" s="1"/>
      <c r="L124" s="1"/>
      <c r="N124" s="1"/>
      <c r="O124" s="21">
        <v>4</v>
      </c>
      <c r="P124" s="26"/>
      <c r="Q124" s="1"/>
      <c r="S124" s="41"/>
      <c r="T124" s="42"/>
      <c r="U124" s="42"/>
      <c r="V124" s="42"/>
      <c r="W124" s="42"/>
      <c r="X124" s="42"/>
      <c r="Y124" s="42"/>
      <c r="Z124" s="42"/>
      <c r="AB124" s="3"/>
      <c r="AC124" s="3"/>
    </row>
    <row r="125" spans="1:35" ht="12.75" customHeight="1">
      <c r="A125" s="31" t="s">
        <v>43</v>
      </c>
      <c r="I125" s="25">
        <v>3</v>
      </c>
      <c r="J125" s="165">
        <v>2</v>
      </c>
      <c r="K125" s="1"/>
      <c r="L125" s="1"/>
      <c r="N125" s="1"/>
      <c r="O125" s="21">
        <v>4</v>
      </c>
      <c r="P125" s="26"/>
      <c r="Q125" s="1"/>
      <c r="S125" s="41"/>
      <c r="T125" s="42"/>
      <c r="U125" s="42"/>
      <c r="V125" s="42"/>
      <c r="W125" s="42"/>
      <c r="X125" s="42"/>
      <c r="Y125" s="42"/>
      <c r="Z125" s="42"/>
      <c r="AB125" s="3"/>
      <c r="AC125" s="3"/>
    </row>
    <row r="126" spans="1:35" ht="12.75" customHeight="1">
      <c r="A126" s="31" t="s">
        <v>44</v>
      </c>
      <c r="I126" s="25">
        <v>2</v>
      </c>
      <c r="J126" s="165">
        <v>1</v>
      </c>
      <c r="K126" s="1"/>
      <c r="L126" s="1"/>
      <c r="N126" s="1"/>
      <c r="O126" s="21">
        <v>2</v>
      </c>
      <c r="P126" s="26"/>
      <c r="Q126" s="1"/>
      <c r="S126" s="41"/>
      <c r="T126" s="42"/>
      <c r="U126" s="42"/>
      <c r="V126" s="42"/>
      <c r="W126" s="42"/>
      <c r="X126" s="42"/>
      <c r="Y126" s="42"/>
      <c r="Z126" s="42"/>
      <c r="AB126" s="3"/>
      <c r="AC126" s="3"/>
    </row>
    <row r="127" spans="1:35" ht="12.75" customHeight="1">
      <c r="J127" s="166">
        <f>SUM(J123:J126)</f>
        <v>6</v>
      </c>
      <c r="K127" s="1">
        <f>J123/B116</f>
        <v>0.15789473684210525</v>
      </c>
      <c r="L127" s="1">
        <f>J127/B116</f>
        <v>0.31578947368421051</v>
      </c>
      <c r="M127" s="1">
        <f>L127-K127</f>
        <v>0.15789473684210525</v>
      </c>
      <c r="N127" s="1"/>
      <c r="O127" s="2"/>
      <c r="P127" s="2"/>
      <c r="Q127" s="1"/>
    </row>
    <row r="128" spans="1:35" ht="12.75" customHeight="1">
      <c r="A128" s="4" t="s">
        <v>50</v>
      </c>
      <c r="K128" s="1"/>
      <c r="L128" s="1"/>
      <c r="N128" s="1"/>
      <c r="O128" s="2"/>
      <c r="P128" s="2"/>
      <c r="Q128" s="1"/>
    </row>
    <row r="129" spans="1:29" ht="25.5" customHeight="1">
      <c r="B129" s="6" t="s">
        <v>1</v>
      </c>
      <c r="C129" s="6"/>
      <c r="D129" s="6"/>
      <c r="E129" s="6"/>
      <c r="F129" s="6"/>
      <c r="G129" s="6"/>
      <c r="H129" s="6"/>
      <c r="I129" s="6"/>
      <c r="K129" s="7" t="s">
        <v>2</v>
      </c>
      <c r="L129" s="7" t="s">
        <v>3</v>
      </c>
      <c r="M129" s="8" t="s">
        <v>4</v>
      </c>
      <c r="N129" s="7" t="s">
        <v>5</v>
      </c>
      <c r="O129" s="9" t="s">
        <v>6</v>
      </c>
      <c r="P129" s="9" t="s">
        <v>7</v>
      </c>
      <c r="Q129" s="10" t="s">
        <v>8</v>
      </c>
      <c r="S129" s="34"/>
      <c r="T129" s="11"/>
      <c r="AB129" s="3"/>
      <c r="AC129" s="3"/>
    </row>
    <row r="130" spans="1:29" ht="12.75" customHeight="1">
      <c r="A130" s="12" t="s">
        <v>9</v>
      </c>
      <c r="B130" s="13">
        <v>1</v>
      </c>
      <c r="C130" s="13">
        <v>2</v>
      </c>
      <c r="D130" s="13">
        <v>3</v>
      </c>
      <c r="E130" s="13">
        <v>4</v>
      </c>
      <c r="F130" s="13">
        <v>5</v>
      </c>
      <c r="G130" s="13">
        <v>6</v>
      </c>
      <c r="H130" s="13">
        <v>7</v>
      </c>
      <c r="I130" s="13">
        <v>8</v>
      </c>
      <c r="J130" s="163" t="s">
        <v>10</v>
      </c>
      <c r="K130" s="15"/>
      <c r="L130" s="16"/>
      <c r="M130" s="17"/>
      <c r="N130" s="18"/>
      <c r="O130" s="2"/>
      <c r="P130" s="2"/>
      <c r="Q130" s="1"/>
      <c r="S130" s="25"/>
      <c r="T130" s="3"/>
      <c r="AB130" s="3"/>
      <c r="AC130" s="3"/>
    </row>
    <row r="131" spans="1:29" ht="12.75" customHeight="1">
      <c r="A131" s="20" t="s">
        <v>24</v>
      </c>
      <c r="B131" s="25">
        <v>10</v>
      </c>
      <c r="J131" s="165"/>
      <c r="K131" s="1"/>
      <c r="L131" s="1"/>
      <c r="N131" s="1"/>
      <c r="O131" s="21">
        <f>B131</f>
        <v>10</v>
      </c>
      <c r="P131" s="2"/>
      <c r="Q131" s="1"/>
      <c r="S131" s="25"/>
      <c r="AB131" s="3"/>
      <c r="AC131" s="3"/>
    </row>
    <row r="132" spans="1:29" ht="12.75" customHeight="1">
      <c r="A132" s="20" t="s">
        <v>25</v>
      </c>
      <c r="C132" s="25">
        <v>9</v>
      </c>
      <c r="J132" s="165"/>
      <c r="K132" s="1"/>
      <c r="L132" s="1"/>
      <c r="N132" s="1">
        <f>C132/B131</f>
        <v>0.9</v>
      </c>
      <c r="O132" s="21">
        <v>9</v>
      </c>
      <c r="P132" s="26">
        <f t="shared" ref="P132:P138" si="19">O132/O131</f>
        <v>0.9</v>
      </c>
      <c r="Q132" s="1">
        <f t="shared" ref="Q132:Q138" si="20">100%-P132</f>
        <v>9.9999999999999978E-2</v>
      </c>
      <c r="S132" s="25"/>
      <c r="AB132" s="3"/>
      <c r="AC132" s="3"/>
    </row>
    <row r="133" spans="1:29" ht="12.75" customHeight="1">
      <c r="A133" s="20" t="s">
        <v>26</v>
      </c>
      <c r="D133" s="25">
        <v>5</v>
      </c>
      <c r="J133" s="165"/>
      <c r="K133" s="1"/>
      <c r="L133" s="1"/>
      <c r="N133" s="1">
        <f>D133/C132</f>
        <v>0.55555555555555558</v>
      </c>
      <c r="O133" s="21">
        <v>5</v>
      </c>
      <c r="P133" s="26">
        <f t="shared" si="19"/>
        <v>0.55555555555555558</v>
      </c>
      <c r="Q133" s="1">
        <f t="shared" si="20"/>
        <v>0.44444444444444442</v>
      </c>
      <c r="S133" s="31"/>
      <c r="AB133" s="3"/>
      <c r="AC133" s="3"/>
    </row>
    <row r="134" spans="1:29" ht="12.75" customHeight="1">
      <c r="A134" s="20" t="s">
        <v>27</v>
      </c>
      <c r="E134" s="25">
        <v>5</v>
      </c>
      <c r="J134" s="165"/>
      <c r="K134" s="1"/>
      <c r="L134" s="1"/>
      <c r="N134" s="1">
        <f>E134/D133</f>
        <v>1</v>
      </c>
      <c r="O134" s="21">
        <v>5</v>
      </c>
      <c r="P134" s="26">
        <f t="shared" si="19"/>
        <v>1</v>
      </c>
      <c r="Q134" s="1">
        <f t="shared" si="20"/>
        <v>0</v>
      </c>
      <c r="AB134" s="3"/>
      <c r="AC134" s="3"/>
    </row>
    <row r="135" spans="1:29" ht="12.75" customHeight="1">
      <c r="A135" s="20" t="s">
        <v>28</v>
      </c>
      <c r="F135" s="25">
        <v>4</v>
      </c>
      <c r="J135" s="165"/>
      <c r="K135" s="1"/>
      <c r="L135" s="1"/>
      <c r="N135" s="1">
        <f>F135/E134</f>
        <v>0.8</v>
      </c>
      <c r="O135" s="21">
        <v>4</v>
      </c>
      <c r="P135" s="26">
        <f t="shared" si="19"/>
        <v>0.8</v>
      </c>
      <c r="Q135" s="1">
        <f t="shared" si="20"/>
        <v>0.19999999999999996</v>
      </c>
      <c r="AB135" s="3"/>
      <c r="AC135" s="3"/>
    </row>
    <row r="136" spans="1:29" ht="12.75" customHeight="1">
      <c r="A136" s="20" t="s">
        <v>29</v>
      </c>
      <c r="G136" s="25">
        <v>2</v>
      </c>
      <c r="J136" s="165"/>
      <c r="K136" s="1"/>
      <c r="L136" s="1"/>
      <c r="N136" s="1">
        <f>G136/F135</f>
        <v>0.5</v>
      </c>
      <c r="O136" s="21">
        <v>4</v>
      </c>
      <c r="P136" s="26">
        <f t="shared" si="19"/>
        <v>1</v>
      </c>
      <c r="Q136" s="1">
        <f t="shared" si="20"/>
        <v>0</v>
      </c>
      <c r="AB136" s="3"/>
      <c r="AC136" s="3"/>
    </row>
    <row r="137" spans="1:29" ht="12.75" customHeight="1">
      <c r="A137" s="20" t="s">
        <v>39</v>
      </c>
      <c r="H137" s="25">
        <v>2</v>
      </c>
      <c r="J137" s="165"/>
      <c r="K137" s="1"/>
      <c r="L137" s="1"/>
      <c r="N137" s="1">
        <f>H137/G136</f>
        <v>1</v>
      </c>
      <c r="O137" s="21">
        <v>4</v>
      </c>
      <c r="P137" s="26">
        <f t="shared" si="19"/>
        <v>1</v>
      </c>
      <c r="Q137" s="1">
        <f t="shared" si="20"/>
        <v>0</v>
      </c>
      <c r="AB137" s="3"/>
      <c r="AC137" s="3"/>
    </row>
    <row r="138" spans="1:29" ht="12.75" customHeight="1">
      <c r="A138" s="20" t="s">
        <v>42</v>
      </c>
      <c r="I138" s="25">
        <v>2</v>
      </c>
      <c r="J138" s="165">
        <v>1</v>
      </c>
      <c r="K138" s="1"/>
      <c r="L138" s="1"/>
      <c r="N138" s="1">
        <f>I138/H137</f>
        <v>1</v>
      </c>
      <c r="O138" s="21">
        <v>4</v>
      </c>
      <c r="P138" s="26">
        <f t="shared" si="19"/>
        <v>1</v>
      </c>
      <c r="Q138" s="1">
        <f t="shared" si="20"/>
        <v>0</v>
      </c>
      <c r="AB138" s="3"/>
      <c r="AC138" s="3"/>
    </row>
    <row r="139" spans="1:29" ht="12.75" customHeight="1">
      <c r="A139" s="31" t="s">
        <v>43</v>
      </c>
      <c r="I139" s="25">
        <v>1</v>
      </c>
      <c r="J139" s="165"/>
      <c r="K139" s="1"/>
      <c r="L139" s="1"/>
      <c r="N139" s="1"/>
      <c r="O139" s="21">
        <v>2</v>
      </c>
      <c r="P139" s="26"/>
      <c r="Q139" s="1"/>
      <c r="AB139" s="3"/>
      <c r="AC139" s="3"/>
    </row>
    <row r="140" spans="1:29" ht="12.75" customHeight="1">
      <c r="A140" s="31" t="s">
        <v>44</v>
      </c>
      <c r="I140" s="25">
        <v>1</v>
      </c>
      <c r="J140" s="165">
        <v>1</v>
      </c>
      <c r="K140" s="1"/>
      <c r="L140" s="1"/>
      <c r="N140" s="1"/>
      <c r="O140" s="21">
        <v>2</v>
      </c>
      <c r="P140" s="26"/>
      <c r="Q140" s="1"/>
      <c r="AB140" s="3"/>
      <c r="AC140" s="3"/>
    </row>
    <row r="141" spans="1:29" ht="12.75" customHeight="1">
      <c r="J141" s="166">
        <f>SUM(J138:J140)</f>
        <v>2</v>
      </c>
      <c r="K141" s="1">
        <f>J138/B131</f>
        <v>0.1</v>
      </c>
      <c r="L141" s="1">
        <f>J141/B131</f>
        <v>0.2</v>
      </c>
      <c r="M141" s="1">
        <f>L141-K141</f>
        <v>0.1</v>
      </c>
      <c r="N141" s="1"/>
      <c r="O141" s="2"/>
      <c r="P141" s="2"/>
      <c r="Q141" s="1"/>
      <c r="AB141" s="3"/>
      <c r="AC141" s="3"/>
    </row>
    <row r="142" spans="1:29" ht="12.75" customHeight="1">
      <c r="A142" s="4" t="s">
        <v>51</v>
      </c>
      <c r="K142" s="1"/>
      <c r="L142" s="1"/>
      <c r="N142" s="1"/>
      <c r="O142" s="2"/>
      <c r="P142" s="2"/>
      <c r="Q142" s="1"/>
      <c r="AB142" s="3"/>
      <c r="AC142" s="3"/>
    </row>
    <row r="143" spans="1:29" ht="25.5" customHeight="1">
      <c r="B143" s="6" t="s">
        <v>1</v>
      </c>
      <c r="C143" s="6"/>
      <c r="D143" s="6"/>
      <c r="E143" s="6"/>
      <c r="F143" s="6"/>
      <c r="G143" s="6"/>
      <c r="H143" s="6"/>
      <c r="I143" s="6"/>
      <c r="K143" s="7" t="s">
        <v>2</v>
      </c>
      <c r="L143" s="7" t="s">
        <v>3</v>
      </c>
      <c r="M143" s="8" t="s">
        <v>4</v>
      </c>
      <c r="N143" s="7" t="s">
        <v>5</v>
      </c>
      <c r="O143" s="9" t="s">
        <v>6</v>
      </c>
      <c r="P143" s="9" t="s">
        <v>7</v>
      </c>
      <c r="Q143" s="10" t="s">
        <v>8</v>
      </c>
      <c r="AB143" s="3"/>
      <c r="AC143" s="3"/>
    </row>
    <row r="144" spans="1:29" ht="12.75" customHeight="1">
      <c r="A144" s="12" t="s">
        <v>9</v>
      </c>
      <c r="B144" s="13">
        <v>1</v>
      </c>
      <c r="C144" s="13">
        <v>2</v>
      </c>
      <c r="D144" s="13">
        <v>3</v>
      </c>
      <c r="E144" s="13">
        <v>4</v>
      </c>
      <c r="F144" s="13">
        <v>5</v>
      </c>
      <c r="G144" s="13">
        <v>6</v>
      </c>
      <c r="H144" s="13">
        <v>7</v>
      </c>
      <c r="I144" s="13">
        <v>8</v>
      </c>
      <c r="J144" s="163" t="s">
        <v>10</v>
      </c>
      <c r="K144" s="15"/>
      <c r="L144" s="16"/>
      <c r="M144" s="17"/>
      <c r="N144" s="18"/>
      <c r="O144" s="2"/>
      <c r="P144" s="2"/>
      <c r="Q144" s="1"/>
      <c r="AB144" s="3"/>
      <c r="AC144" s="3"/>
    </row>
    <row r="145" spans="1:29" ht="12.75" customHeight="1">
      <c r="A145" s="20" t="s">
        <v>25</v>
      </c>
      <c r="B145" s="25">
        <v>27</v>
      </c>
      <c r="J145" s="165"/>
      <c r="K145" s="1"/>
      <c r="L145" s="1"/>
      <c r="N145" s="1"/>
      <c r="O145" s="21">
        <f>B145</f>
        <v>27</v>
      </c>
      <c r="P145" s="2"/>
      <c r="Q145" s="1"/>
      <c r="AB145" s="3"/>
      <c r="AC145" s="3"/>
    </row>
    <row r="146" spans="1:29" ht="12.75" customHeight="1">
      <c r="A146" s="20" t="s">
        <v>26</v>
      </c>
      <c r="C146" s="25">
        <v>24</v>
      </c>
      <c r="J146" s="165"/>
      <c r="K146" s="1"/>
      <c r="L146" s="1"/>
      <c r="N146" s="1">
        <f>C146/B145</f>
        <v>0.88888888888888884</v>
      </c>
      <c r="O146" s="21">
        <v>24</v>
      </c>
      <c r="P146" s="26">
        <f t="shared" ref="P146:P152" si="21">O146/O145</f>
        <v>0.88888888888888884</v>
      </c>
      <c r="Q146" s="1">
        <f t="shared" ref="Q146:Q152" si="22">100%-P146</f>
        <v>0.11111111111111116</v>
      </c>
      <c r="AB146" s="3"/>
      <c r="AC146" s="3"/>
    </row>
    <row r="147" spans="1:29" ht="12.75" customHeight="1">
      <c r="A147" s="20" t="s">
        <v>27</v>
      </c>
      <c r="D147" s="25">
        <v>19</v>
      </c>
      <c r="J147" s="165"/>
      <c r="K147" s="1"/>
      <c r="L147" s="1"/>
      <c r="N147" s="1">
        <f>D147/C146</f>
        <v>0.79166666666666663</v>
      </c>
      <c r="O147" s="21">
        <v>20</v>
      </c>
      <c r="P147" s="26">
        <f t="shared" si="21"/>
        <v>0.83333333333333337</v>
      </c>
      <c r="Q147" s="1">
        <f t="shared" si="22"/>
        <v>0.16666666666666663</v>
      </c>
      <c r="AB147" s="3"/>
      <c r="AC147" s="3"/>
    </row>
    <row r="148" spans="1:29" ht="12.75" customHeight="1">
      <c r="A148" s="20" t="s">
        <v>28</v>
      </c>
      <c r="E148" s="25">
        <v>13</v>
      </c>
      <c r="J148" s="165"/>
      <c r="K148" s="1"/>
      <c r="L148" s="1"/>
      <c r="N148" s="1">
        <f>E148/D147</f>
        <v>0.68421052631578949</v>
      </c>
      <c r="O148" s="21">
        <v>19</v>
      </c>
      <c r="P148" s="26">
        <f t="shared" si="21"/>
        <v>0.95</v>
      </c>
      <c r="Q148" s="1">
        <f t="shared" si="22"/>
        <v>5.0000000000000044E-2</v>
      </c>
      <c r="AB148" s="3"/>
      <c r="AC148" s="3"/>
    </row>
    <row r="149" spans="1:29" ht="12.75" customHeight="1">
      <c r="A149" s="20" t="s">
        <v>29</v>
      </c>
      <c r="F149" s="25">
        <v>11</v>
      </c>
      <c r="J149" s="165"/>
      <c r="K149" s="1"/>
      <c r="L149" s="1"/>
      <c r="N149" s="1">
        <f>F149/E148</f>
        <v>0.84615384615384615</v>
      </c>
      <c r="O149" s="21">
        <v>14</v>
      </c>
      <c r="P149" s="26">
        <f t="shared" si="21"/>
        <v>0.73684210526315785</v>
      </c>
      <c r="Q149" s="1">
        <f t="shared" si="22"/>
        <v>0.26315789473684215</v>
      </c>
      <c r="AB149" s="3"/>
      <c r="AC149" s="3"/>
    </row>
    <row r="150" spans="1:29" ht="12.75" customHeight="1">
      <c r="A150" s="20" t="s">
        <v>39</v>
      </c>
      <c r="G150" s="25">
        <v>9</v>
      </c>
      <c r="J150" s="165"/>
      <c r="K150" s="1"/>
      <c r="L150" s="1"/>
      <c r="N150" s="1">
        <f>G150/F149</f>
        <v>0.81818181818181823</v>
      </c>
      <c r="O150" s="21">
        <v>12</v>
      </c>
      <c r="P150" s="26">
        <f t="shared" si="21"/>
        <v>0.8571428571428571</v>
      </c>
      <c r="Q150" s="1">
        <f t="shared" si="22"/>
        <v>0.1428571428571429</v>
      </c>
      <c r="AB150" s="3"/>
      <c r="AC150" s="3"/>
    </row>
    <row r="151" spans="1:29" ht="12.75" customHeight="1">
      <c r="A151" s="20" t="s">
        <v>42</v>
      </c>
      <c r="H151" s="25">
        <v>8</v>
      </c>
      <c r="J151" s="165"/>
      <c r="K151" s="1"/>
      <c r="L151" s="1"/>
      <c r="N151" s="1">
        <f>H151/G150</f>
        <v>0.88888888888888884</v>
      </c>
      <c r="O151" s="21">
        <v>15</v>
      </c>
      <c r="P151" s="26">
        <f t="shared" si="21"/>
        <v>1.25</v>
      </c>
      <c r="Q151" s="1">
        <f t="shared" si="22"/>
        <v>-0.25</v>
      </c>
      <c r="AB151" s="3"/>
      <c r="AC151" s="3"/>
    </row>
    <row r="152" spans="1:29" ht="12.75" customHeight="1">
      <c r="A152" s="20" t="s">
        <v>43</v>
      </c>
      <c r="I152" s="25">
        <v>7</v>
      </c>
      <c r="J152" s="165">
        <v>7</v>
      </c>
      <c r="K152" s="1"/>
      <c r="L152" s="1"/>
      <c r="N152" s="1">
        <f>I152/H151</f>
        <v>0.875</v>
      </c>
      <c r="O152" s="21">
        <v>12</v>
      </c>
      <c r="P152" s="26">
        <f t="shared" si="21"/>
        <v>0.8</v>
      </c>
      <c r="Q152" s="1">
        <f t="shared" si="22"/>
        <v>0.19999999999999996</v>
      </c>
      <c r="AB152" s="3"/>
      <c r="AC152" s="3"/>
    </row>
    <row r="153" spans="1:29" ht="12.75" customHeight="1">
      <c r="A153" s="31" t="s">
        <v>44</v>
      </c>
      <c r="I153" s="25">
        <v>3</v>
      </c>
      <c r="J153" s="165"/>
      <c r="K153" s="1"/>
      <c r="L153" s="1"/>
      <c r="N153" s="1"/>
      <c r="O153" s="21">
        <v>5</v>
      </c>
      <c r="P153" s="26"/>
      <c r="Q153" s="1"/>
      <c r="AB153" s="3"/>
      <c r="AC153" s="3"/>
    </row>
    <row r="154" spans="1:29" ht="12.75" customHeight="1">
      <c r="A154" s="31" t="s">
        <v>45</v>
      </c>
      <c r="I154" s="25">
        <v>3</v>
      </c>
      <c r="J154" s="165">
        <v>1</v>
      </c>
      <c r="K154" s="1"/>
      <c r="L154" s="1"/>
      <c r="N154" s="1"/>
      <c r="O154" s="21">
        <v>3</v>
      </c>
      <c r="P154" s="26"/>
      <c r="Q154" s="1"/>
      <c r="AB154" s="3"/>
      <c r="AC154" s="3"/>
    </row>
    <row r="155" spans="1:29" ht="12.75" customHeight="1">
      <c r="A155" s="31" t="s">
        <v>52</v>
      </c>
      <c r="I155" s="25">
        <v>1</v>
      </c>
      <c r="J155" s="165"/>
      <c r="K155" s="1"/>
      <c r="L155" s="1"/>
      <c r="N155" s="1"/>
      <c r="O155" s="21">
        <v>2</v>
      </c>
      <c r="P155" s="26"/>
      <c r="Q155" s="1"/>
      <c r="AB155" s="3"/>
      <c r="AC155" s="3"/>
    </row>
    <row r="156" spans="1:29" ht="12.75" customHeight="1">
      <c r="A156" s="31" t="s">
        <v>53</v>
      </c>
      <c r="I156" s="25">
        <v>1</v>
      </c>
      <c r="J156" s="165">
        <v>1</v>
      </c>
      <c r="K156" s="1"/>
      <c r="L156" s="1"/>
      <c r="N156" s="1"/>
      <c r="O156" s="21">
        <v>2</v>
      </c>
      <c r="P156" s="26"/>
      <c r="Q156" s="1"/>
      <c r="AB156" s="3"/>
      <c r="AC156" s="3"/>
    </row>
    <row r="157" spans="1:29" ht="12.75" customHeight="1">
      <c r="J157" s="166">
        <f>SUM(J152:J156)</f>
        <v>9</v>
      </c>
      <c r="K157" s="1">
        <f>J152/B145</f>
        <v>0.25925925925925924</v>
      </c>
      <c r="L157" s="1">
        <f>J157/B145</f>
        <v>0.33333333333333331</v>
      </c>
      <c r="M157" s="1">
        <f>L157-K157</f>
        <v>7.407407407407407E-2</v>
      </c>
      <c r="N157" s="1"/>
      <c r="O157" s="2"/>
      <c r="P157" s="2"/>
      <c r="Q157" s="1"/>
      <c r="AB157" s="3"/>
      <c r="AC157" s="3"/>
    </row>
    <row r="158" spans="1:29" ht="12.75" customHeight="1">
      <c r="A158" s="4" t="s">
        <v>54</v>
      </c>
      <c r="K158" s="1"/>
      <c r="L158" s="1"/>
      <c r="N158" s="1"/>
      <c r="O158" s="2"/>
      <c r="P158" s="2"/>
      <c r="Q158" s="1"/>
      <c r="AB158" s="3"/>
      <c r="AC158" s="3"/>
    </row>
    <row r="159" spans="1:29" ht="25.5" customHeight="1">
      <c r="B159" s="6" t="s">
        <v>1</v>
      </c>
      <c r="C159" s="6"/>
      <c r="D159" s="6"/>
      <c r="E159" s="6"/>
      <c r="F159" s="6"/>
      <c r="G159" s="6"/>
      <c r="H159" s="6"/>
      <c r="I159" s="6"/>
      <c r="K159" s="7" t="s">
        <v>2</v>
      </c>
      <c r="L159" s="7" t="s">
        <v>3</v>
      </c>
      <c r="M159" s="8" t="s">
        <v>4</v>
      </c>
      <c r="N159" s="7" t="s">
        <v>5</v>
      </c>
      <c r="O159" s="9" t="s">
        <v>6</v>
      </c>
      <c r="P159" s="9" t="s">
        <v>7</v>
      </c>
      <c r="Q159" s="10" t="s">
        <v>8</v>
      </c>
      <c r="AB159" s="3"/>
      <c r="AC159" s="3"/>
    </row>
    <row r="160" spans="1:29" ht="12.75" customHeight="1">
      <c r="A160" s="12" t="s">
        <v>9</v>
      </c>
      <c r="B160" s="13">
        <v>1</v>
      </c>
      <c r="C160" s="13">
        <v>2</v>
      </c>
      <c r="D160" s="13">
        <v>3</v>
      </c>
      <c r="E160" s="13">
        <v>4</v>
      </c>
      <c r="F160" s="13">
        <v>5</v>
      </c>
      <c r="G160" s="13">
        <v>6</v>
      </c>
      <c r="H160" s="13">
        <v>7</v>
      </c>
      <c r="I160" s="13">
        <v>8</v>
      </c>
      <c r="J160" s="163" t="s">
        <v>10</v>
      </c>
      <c r="K160" s="15"/>
      <c r="L160" s="16"/>
      <c r="M160" s="17"/>
      <c r="N160" s="18"/>
      <c r="O160" s="2"/>
      <c r="P160" s="2"/>
      <c r="Q160" s="1"/>
      <c r="AB160" s="3"/>
      <c r="AC160" s="3"/>
    </row>
    <row r="161" spans="1:29" ht="12.75" customHeight="1">
      <c r="A161" s="20" t="s">
        <v>26</v>
      </c>
      <c r="B161" s="25">
        <v>13</v>
      </c>
      <c r="J161" s="165"/>
      <c r="K161" s="1"/>
      <c r="L161" s="1"/>
      <c r="N161" s="1"/>
      <c r="O161" s="21">
        <f>B161</f>
        <v>13</v>
      </c>
      <c r="P161" s="2"/>
      <c r="Q161" s="1"/>
      <c r="AB161" s="3"/>
      <c r="AC161" s="3"/>
    </row>
    <row r="162" spans="1:29" ht="12.75" customHeight="1">
      <c r="A162" s="20" t="s">
        <v>27</v>
      </c>
      <c r="C162" s="25">
        <v>10</v>
      </c>
      <c r="J162" s="165"/>
      <c r="K162" s="1"/>
      <c r="L162" s="1"/>
      <c r="N162" s="1">
        <f>C162/B161</f>
        <v>0.76923076923076927</v>
      </c>
      <c r="O162" s="21">
        <v>10</v>
      </c>
      <c r="P162" s="26">
        <f t="shared" ref="P162:P168" si="23">O162/O161</f>
        <v>0.76923076923076927</v>
      </c>
      <c r="Q162" s="1">
        <f t="shared" ref="Q162:Q168" si="24">100%-P162</f>
        <v>0.23076923076923073</v>
      </c>
    </row>
    <row r="163" spans="1:29" ht="12.75" customHeight="1">
      <c r="A163" s="20" t="s">
        <v>28</v>
      </c>
      <c r="D163" s="25">
        <v>8</v>
      </c>
      <c r="J163" s="165"/>
      <c r="K163" s="1"/>
      <c r="L163" s="1"/>
      <c r="N163" s="1">
        <f>D163/C162</f>
        <v>0.8</v>
      </c>
      <c r="O163" s="21">
        <v>9</v>
      </c>
      <c r="P163" s="26">
        <f t="shared" si="23"/>
        <v>0.9</v>
      </c>
      <c r="Q163" s="1">
        <f t="shared" si="24"/>
        <v>9.9999999999999978E-2</v>
      </c>
    </row>
    <row r="164" spans="1:29" ht="12.75" customHeight="1">
      <c r="A164" s="20" t="s">
        <v>29</v>
      </c>
      <c r="E164" s="25">
        <v>8</v>
      </c>
      <c r="J164" s="165"/>
      <c r="K164" s="1"/>
      <c r="L164" s="1"/>
      <c r="N164" s="1">
        <f>E164/D163</f>
        <v>1</v>
      </c>
      <c r="O164" s="21">
        <v>9</v>
      </c>
      <c r="P164" s="26">
        <f t="shared" si="23"/>
        <v>1</v>
      </c>
      <c r="Q164" s="1">
        <f t="shared" si="24"/>
        <v>0</v>
      </c>
    </row>
    <row r="165" spans="1:29" ht="12.75" customHeight="1">
      <c r="A165" s="20" t="s">
        <v>39</v>
      </c>
      <c r="F165" s="25">
        <v>8</v>
      </c>
      <c r="J165" s="165"/>
      <c r="K165" s="1"/>
      <c r="L165" s="1"/>
      <c r="N165" s="1">
        <f>F165/E164</f>
        <v>1</v>
      </c>
      <c r="O165" s="21">
        <v>8</v>
      </c>
      <c r="P165" s="26">
        <f t="shared" si="23"/>
        <v>0.88888888888888884</v>
      </c>
      <c r="Q165" s="1">
        <f t="shared" si="24"/>
        <v>0.11111111111111116</v>
      </c>
    </row>
    <row r="166" spans="1:29" ht="12.75" customHeight="1">
      <c r="A166" s="20" t="s">
        <v>42</v>
      </c>
      <c r="G166" s="25">
        <v>6</v>
      </c>
      <c r="J166" s="165"/>
      <c r="K166" s="1"/>
      <c r="L166" s="1"/>
      <c r="N166" s="1">
        <f>G166/F165</f>
        <v>0.75</v>
      </c>
      <c r="O166" s="21">
        <v>8</v>
      </c>
      <c r="P166" s="26">
        <f t="shared" si="23"/>
        <v>1</v>
      </c>
      <c r="Q166" s="1">
        <f t="shared" si="24"/>
        <v>0</v>
      </c>
    </row>
    <row r="167" spans="1:29" ht="12.75" customHeight="1">
      <c r="A167" s="20" t="s">
        <v>43</v>
      </c>
      <c r="H167" s="25">
        <v>4</v>
      </c>
      <c r="J167" s="165"/>
      <c r="K167" s="1"/>
      <c r="L167" s="1"/>
      <c r="N167" s="1">
        <f>H167/G166</f>
        <v>0.66666666666666663</v>
      </c>
      <c r="O167" s="21">
        <v>8</v>
      </c>
      <c r="P167" s="26">
        <f t="shared" si="23"/>
        <v>1</v>
      </c>
      <c r="Q167" s="1">
        <f t="shared" si="24"/>
        <v>0</v>
      </c>
    </row>
    <row r="168" spans="1:29" ht="12.75" customHeight="1">
      <c r="A168" s="31" t="s">
        <v>44</v>
      </c>
      <c r="I168" s="25">
        <v>4</v>
      </c>
      <c r="J168" s="165">
        <v>4</v>
      </c>
      <c r="K168" s="1"/>
      <c r="L168" s="1"/>
      <c r="N168" s="1">
        <f>I168/H167</f>
        <v>1</v>
      </c>
      <c r="O168" s="21">
        <v>8</v>
      </c>
      <c r="P168" s="26">
        <f t="shared" si="23"/>
        <v>1</v>
      </c>
      <c r="Q168" s="1">
        <f t="shared" si="24"/>
        <v>0</v>
      </c>
    </row>
    <row r="169" spans="1:29" ht="12.75" customHeight="1">
      <c r="A169" s="31" t="s">
        <v>45</v>
      </c>
      <c r="I169" s="25">
        <v>3</v>
      </c>
      <c r="J169" s="165"/>
      <c r="K169" s="1"/>
      <c r="L169" s="1"/>
      <c r="N169" s="1"/>
      <c r="O169" s="21">
        <v>4</v>
      </c>
      <c r="P169" s="26"/>
      <c r="Q169" s="1"/>
    </row>
    <row r="170" spans="1:29" ht="12.75" customHeight="1">
      <c r="A170" s="31" t="s">
        <v>52</v>
      </c>
      <c r="I170" s="25">
        <v>3</v>
      </c>
      <c r="J170" s="165">
        <v>1</v>
      </c>
      <c r="K170" s="1"/>
      <c r="L170" s="1"/>
      <c r="N170" s="1"/>
      <c r="O170" s="21">
        <v>3</v>
      </c>
      <c r="P170" s="26"/>
      <c r="Q170" s="1"/>
    </row>
    <row r="171" spans="1:29" ht="12.75" customHeight="1">
      <c r="A171" s="31"/>
      <c r="J171" s="165"/>
      <c r="K171" s="1"/>
      <c r="L171" s="1"/>
      <c r="N171" s="1"/>
      <c r="O171" s="21"/>
      <c r="P171" s="26"/>
      <c r="Q171" s="1"/>
    </row>
    <row r="172" spans="1:29" ht="12.75" customHeight="1">
      <c r="J172" s="166">
        <f>SUM(J168:J170)</f>
        <v>5</v>
      </c>
      <c r="K172" s="1">
        <f>J168/B161</f>
        <v>0.30769230769230771</v>
      </c>
      <c r="L172" s="1">
        <f>J172/B161</f>
        <v>0.38461538461538464</v>
      </c>
      <c r="M172" s="1">
        <f>L172-K172</f>
        <v>7.6923076923076927E-2</v>
      </c>
      <c r="N172" s="1"/>
      <c r="O172" s="2"/>
      <c r="P172" s="2"/>
      <c r="Q172" s="1"/>
    </row>
    <row r="173" spans="1:29" ht="12.75" customHeight="1">
      <c r="A173" s="4" t="s">
        <v>55</v>
      </c>
      <c r="K173" s="1"/>
      <c r="L173" s="1"/>
      <c r="N173" s="1"/>
      <c r="O173" s="2"/>
      <c r="P173" s="2"/>
      <c r="Q173" s="1"/>
    </row>
    <row r="174" spans="1:29" ht="25.5" customHeight="1">
      <c r="B174" s="6" t="s">
        <v>1</v>
      </c>
      <c r="C174" s="6"/>
      <c r="D174" s="6"/>
      <c r="E174" s="6"/>
      <c r="F174" s="6"/>
      <c r="G174" s="6"/>
      <c r="H174" s="6"/>
      <c r="I174" s="6"/>
      <c r="K174" s="7" t="s">
        <v>2</v>
      </c>
      <c r="L174" s="7" t="s">
        <v>3</v>
      </c>
      <c r="M174" s="8" t="s">
        <v>4</v>
      </c>
      <c r="N174" s="7" t="s">
        <v>5</v>
      </c>
      <c r="O174" s="9" t="s">
        <v>6</v>
      </c>
      <c r="P174" s="9" t="s">
        <v>7</v>
      </c>
      <c r="Q174" s="10" t="s">
        <v>8</v>
      </c>
    </row>
    <row r="175" spans="1:29" ht="12.75" customHeight="1">
      <c r="A175" s="12" t="s">
        <v>9</v>
      </c>
      <c r="B175" s="13">
        <v>1</v>
      </c>
      <c r="C175" s="13">
        <v>2</v>
      </c>
      <c r="D175" s="13">
        <v>3</v>
      </c>
      <c r="E175" s="13">
        <v>4</v>
      </c>
      <c r="F175" s="13">
        <v>5</v>
      </c>
      <c r="G175" s="13">
        <v>6</v>
      </c>
      <c r="H175" s="13">
        <v>7</v>
      </c>
      <c r="I175" s="13">
        <v>8</v>
      </c>
      <c r="J175" s="163" t="s">
        <v>10</v>
      </c>
      <c r="K175" s="15"/>
      <c r="L175" s="16"/>
      <c r="M175" s="17"/>
      <c r="N175" s="18"/>
      <c r="O175" s="2"/>
      <c r="P175" s="2"/>
      <c r="Q175" s="1"/>
    </row>
    <row r="176" spans="1:29" ht="12.75" customHeight="1">
      <c r="A176" s="20" t="s">
        <v>27</v>
      </c>
      <c r="B176" s="25">
        <v>19</v>
      </c>
      <c r="J176" s="165"/>
      <c r="K176" s="1"/>
      <c r="L176" s="1"/>
      <c r="N176" s="1"/>
      <c r="O176" s="21">
        <f>B176</f>
        <v>19</v>
      </c>
      <c r="P176" s="2"/>
      <c r="Q176" s="1"/>
    </row>
    <row r="177" spans="1:22" ht="12.75" customHeight="1">
      <c r="A177" s="20" t="s">
        <v>28</v>
      </c>
      <c r="C177" s="25">
        <v>13</v>
      </c>
      <c r="J177" s="165"/>
      <c r="K177" s="1"/>
      <c r="L177" s="1"/>
      <c r="N177" s="1">
        <f>C177/B176</f>
        <v>0.68421052631578949</v>
      </c>
      <c r="O177" s="21">
        <v>13</v>
      </c>
      <c r="P177" s="26">
        <f t="shared" ref="P177:P183" si="25">O177/O176</f>
        <v>0.68421052631578949</v>
      </c>
      <c r="Q177" s="1">
        <f t="shared" ref="Q177:Q183" si="26">100%-P177</f>
        <v>0.31578947368421051</v>
      </c>
    </row>
    <row r="178" spans="1:22" ht="12.75" customHeight="1">
      <c r="A178" s="20" t="s">
        <v>29</v>
      </c>
      <c r="D178" s="25">
        <v>12</v>
      </c>
      <c r="J178" s="165"/>
      <c r="K178" s="1"/>
      <c r="L178" s="1"/>
      <c r="N178" s="1">
        <f>D178/C177</f>
        <v>0.92307692307692313</v>
      </c>
      <c r="O178" s="21">
        <v>13</v>
      </c>
      <c r="P178" s="26">
        <f t="shared" si="25"/>
        <v>1</v>
      </c>
      <c r="Q178" s="1">
        <f t="shared" si="26"/>
        <v>0</v>
      </c>
    </row>
    <row r="179" spans="1:22" ht="12.75" customHeight="1">
      <c r="A179" s="20" t="s">
        <v>39</v>
      </c>
      <c r="E179" s="25">
        <v>10</v>
      </c>
      <c r="J179" s="165"/>
      <c r="K179" s="1"/>
      <c r="L179" s="1"/>
      <c r="N179" s="1">
        <f>E179/D178</f>
        <v>0.83333333333333337</v>
      </c>
      <c r="O179" s="21">
        <v>11</v>
      </c>
      <c r="P179" s="26">
        <f t="shared" si="25"/>
        <v>0.84615384615384615</v>
      </c>
      <c r="Q179" s="1">
        <f t="shared" si="26"/>
        <v>0.15384615384615385</v>
      </c>
    </row>
    <row r="180" spans="1:22" ht="12.75" customHeight="1">
      <c r="A180" s="20" t="s">
        <v>42</v>
      </c>
      <c r="F180" s="25">
        <v>9</v>
      </c>
      <c r="J180" s="165"/>
      <c r="K180" s="1"/>
      <c r="L180" s="1"/>
      <c r="N180" s="1">
        <f>F180/E179</f>
        <v>0.9</v>
      </c>
      <c r="O180" s="21">
        <v>11</v>
      </c>
      <c r="P180" s="26">
        <f t="shared" si="25"/>
        <v>1</v>
      </c>
      <c r="Q180" s="1">
        <f t="shared" si="26"/>
        <v>0</v>
      </c>
    </row>
    <row r="181" spans="1:22" ht="12.75" customHeight="1">
      <c r="A181" s="20" t="s">
        <v>43</v>
      </c>
      <c r="G181" s="25">
        <v>8</v>
      </c>
      <c r="J181" s="165"/>
      <c r="K181" s="1"/>
      <c r="L181" s="1"/>
      <c r="N181" s="1">
        <f>G181/F180</f>
        <v>0.88888888888888884</v>
      </c>
      <c r="O181" s="21">
        <v>10</v>
      </c>
      <c r="P181" s="26">
        <f t="shared" si="25"/>
        <v>0.90909090909090906</v>
      </c>
      <c r="Q181" s="1">
        <f t="shared" si="26"/>
        <v>9.0909090909090939E-2</v>
      </c>
    </row>
    <row r="182" spans="1:22" ht="12.75" customHeight="1">
      <c r="A182" s="31" t="s">
        <v>44</v>
      </c>
      <c r="H182" s="25">
        <v>7</v>
      </c>
      <c r="J182" s="165"/>
      <c r="K182" s="1"/>
      <c r="L182" s="1"/>
      <c r="N182" s="1">
        <f>H182/G181</f>
        <v>0.875</v>
      </c>
      <c r="O182" s="21">
        <v>7</v>
      </c>
      <c r="P182" s="26">
        <f t="shared" si="25"/>
        <v>0.7</v>
      </c>
      <c r="Q182" s="1">
        <f t="shared" si="26"/>
        <v>0.30000000000000004</v>
      </c>
    </row>
    <row r="183" spans="1:22" ht="12.75" customHeight="1">
      <c r="A183" s="31" t="s">
        <v>45</v>
      </c>
      <c r="I183" s="25">
        <v>7</v>
      </c>
      <c r="J183" s="165">
        <v>7</v>
      </c>
      <c r="K183" s="1"/>
      <c r="L183" s="1"/>
      <c r="N183" s="1">
        <f>I183/H182</f>
        <v>1</v>
      </c>
      <c r="O183" s="21">
        <v>10</v>
      </c>
      <c r="P183" s="26">
        <f t="shared" si="25"/>
        <v>1.4285714285714286</v>
      </c>
      <c r="Q183" s="1">
        <f t="shared" si="26"/>
        <v>-0.4285714285714286</v>
      </c>
      <c r="S183" s="25"/>
      <c r="U183" s="25"/>
      <c r="V183" s="25"/>
    </row>
    <row r="184" spans="1:22" ht="12.75" customHeight="1">
      <c r="A184" s="31" t="s">
        <v>52</v>
      </c>
      <c r="I184" s="25">
        <v>2</v>
      </c>
      <c r="J184" s="165">
        <v>2</v>
      </c>
      <c r="K184" s="1"/>
      <c r="L184" s="1"/>
      <c r="N184" s="1"/>
      <c r="O184" s="21">
        <v>2</v>
      </c>
      <c r="P184" s="26"/>
      <c r="Q184" s="1"/>
      <c r="R184" s="43" t="s">
        <v>56</v>
      </c>
      <c r="S184" s="43">
        <v>9</v>
      </c>
      <c r="T184" s="43">
        <f>J185</f>
        <v>9</v>
      </c>
      <c r="U184" s="43" t="s">
        <v>10</v>
      </c>
    </row>
    <row r="185" spans="1:22" ht="12.75" customHeight="1">
      <c r="J185" s="166">
        <f>SUM(J183:J184)</f>
        <v>9</v>
      </c>
      <c r="K185" s="1">
        <f>J183/B176</f>
        <v>0.36842105263157893</v>
      </c>
      <c r="L185" s="1">
        <f>J185/B176</f>
        <v>0.47368421052631576</v>
      </c>
      <c r="M185" s="1">
        <f>L185-K185</f>
        <v>0.10526315789473684</v>
      </c>
      <c r="N185" s="1"/>
      <c r="O185" s="2"/>
      <c r="P185" s="2"/>
      <c r="Q185" s="1"/>
      <c r="R185" s="43" t="s">
        <v>57</v>
      </c>
      <c r="S185" s="44">
        <f>S184/B176</f>
        <v>0.47368421052631576</v>
      </c>
      <c r="T185" s="44">
        <f>S184/T184</f>
        <v>1</v>
      </c>
      <c r="U185" s="43" t="s">
        <v>58</v>
      </c>
    </row>
    <row r="186" spans="1:22" ht="12.75" customHeight="1">
      <c r="A186" s="4" t="s">
        <v>59</v>
      </c>
      <c r="K186" s="1"/>
      <c r="L186" s="1"/>
      <c r="N186" s="1"/>
      <c r="O186" s="2"/>
      <c r="P186" s="2"/>
      <c r="Q186" s="1"/>
    </row>
    <row r="187" spans="1:22" ht="38.25" customHeight="1">
      <c r="B187" s="6" t="s">
        <v>1</v>
      </c>
      <c r="C187" s="6"/>
      <c r="D187" s="6"/>
      <c r="E187" s="6"/>
      <c r="F187" s="6"/>
      <c r="G187" s="6"/>
      <c r="H187" s="6"/>
      <c r="I187" s="6"/>
      <c r="K187" s="7" t="s">
        <v>2</v>
      </c>
      <c r="L187" s="7" t="s">
        <v>3</v>
      </c>
      <c r="M187" s="8" t="s">
        <v>4</v>
      </c>
      <c r="N187" s="7" t="s">
        <v>5</v>
      </c>
      <c r="O187" s="9" t="s">
        <v>6</v>
      </c>
      <c r="P187" s="9" t="s">
        <v>7</v>
      </c>
      <c r="Q187" s="10" t="s">
        <v>8</v>
      </c>
      <c r="R187" s="45" t="s">
        <v>56</v>
      </c>
      <c r="S187" s="46" t="s">
        <v>60</v>
      </c>
      <c r="T187" s="46" t="s">
        <v>61</v>
      </c>
    </row>
    <row r="188" spans="1:22" ht="12.75" customHeight="1">
      <c r="A188" s="12" t="s">
        <v>9</v>
      </c>
      <c r="B188" s="13">
        <v>1</v>
      </c>
      <c r="C188" s="13">
        <v>2</v>
      </c>
      <c r="D188" s="13">
        <v>3</v>
      </c>
      <c r="E188" s="13">
        <v>4</v>
      </c>
      <c r="F188" s="13">
        <v>5</v>
      </c>
      <c r="G188" s="13">
        <v>6</v>
      </c>
      <c r="H188" s="13">
        <v>7</v>
      </c>
      <c r="I188" s="13">
        <v>8</v>
      </c>
      <c r="J188" s="163" t="s">
        <v>10</v>
      </c>
      <c r="K188" s="15"/>
      <c r="L188" s="16"/>
      <c r="M188" s="17"/>
      <c r="N188" s="18"/>
      <c r="O188" s="2"/>
      <c r="P188" s="2"/>
      <c r="Q188" s="1"/>
    </row>
    <row r="189" spans="1:22" ht="12.75" customHeight="1">
      <c r="A189" s="20" t="s">
        <v>28</v>
      </c>
      <c r="B189" s="25">
        <v>15</v>
      </c>
      <c r="J189" s="165"/>
      <c r="K189" s="1"/>
      <c r="L189" s="1"/>
      <c r="N189" s="1"/>
      <c r="O189" s="21">
        <f>B189</f>
        <v>15</v>
      </c>
      <c r="P189" s="2"/>
      <c r="Q189" s="1"/>
      <c r="R189" s="25">
        <v>9</v>
      </c>
      <c r="S189" s="3">
        <f>R189/B189</f>
        <v>0.6</v>
      </c>
      <c r="T189" s="3">
        <f>R189/J202</f>
        <v>0.9</v>
      </c>
    </row>
    <row r="190" spans="1:22" ht="12.75" customHeight="1">
      <c r="A190" s="20" t="s">
        <v>29</v>
      </c>
      <c r="C190" s="25">
        <v>13</v>
      </c>
      <c r="J190" s="165"/>
      <c r="K190" s="1"/>
      <c r="L190" s="1"/>
      <c r="N190" s="1">
        <f>C190/B189</f>
        <v>0.8666666666666667</v>
      </c>
      <c r="O190" s="21">
        <v>13</v>
      </c>
      <c r="P190" s="26">
        <f t="shared" ref="P190:P196" si="27">O190/O189</f>
        <v>0.8666666666666667</v>
      </c>
      <c r="Q190" s="1">
        <f t="shared" ref="Q190:Q196" si="28">100%-P190</f>
        <v>0.1333333333333333</v>
      </c>
    </row>
    <row r="191" spans="1:22" ht="12.75" customHeight="1">
      <c r="A191" s="20" t="s">
        <v>39</v>
      </c>
      <c r="D191" s="25">
        <v>13</v>
      </c>
      <c r="J191" s="165"/>
      <c r="K191" s="1"/>
      <c r="L191" s="1"/>
      <c r="N191" s="1">
        <f>D191/C190</f>
        <v>1</v>
      </c>
      <c r="O191" s="21">
        <v>13</v>
      </c>
      <c r="P191" s="26">
        <f t="shared" si="27"/>
        <v>1</v>
      </c>
      <c r="Q191" s="1">
        <f t="shared" si="28"/>
        <v>0</v>
      </c>
    </row>
    <row r="192" spans="1:22" ht="12.75" customHeight="1">
      <c r="A192" s="20" t="s">
        <v>42</v>
      </c>
      <c r="E192" s="25">
        <v>11</v>
      </c>
      <c r="J192" s="165"/>
      <c r="K192" s="1"/>
      <c r="L192" s="1"/>
      <c r="N192" s="1">
        <f>E192/D191</f>
        <v>0.84615384615384615</v>
      </c>
      <c r="O192" s="21">
        <v>13</v>
      </c>
      <c r="P192" s="26">
        <f t="shared" si="27"/>
        <v>1</v>
      </c>
      <c r="Q192" s="1">
        <f t="shared" si="28"/>
        <v>0</v>
      </c>
    </row>
    <row r="193" spans="1:21" ht="12.75" customHeight="1">
      <c r="A193" s="20" t="s">
        <v>43</v>
      </c>
      <c r="F193" s="25">
        <v>10</v>
      </c>
      <c r="J193" s="165"/>
      <c r="K193" s="1"/>
      <c r="L193" s="1"/>
      <c r="N193" s="1">
        <f>F193/E192</f>
        <v>0.90909090909090906</v>
      </c>
      <c r="O193" s="21">
        <v>11</v>
      </c>
      <c r="P193" s="26">
        <f t="shared" si="27"/>
        <v>0.84615384615384615</v>
      </c>
      <c r="Q193" s="1">
        <f t="shared" si="28"/>
        <v>0.15384615384615385</v>
      </c>
    </row>
    <row r="194" spans="1:21" ht="12.75" customHeight="1">
      <c r="A194" s="31" t="s">
        <v>44</v>
      </c>
      <c r="G194" s="25">
        <v>9</v>
      </c>
      <c r="J194" s="165"/>
      <c r="K194" s="1"/>
      <c r="L194" s="1"/>
      <c r="N194" s="1">
        <f>G194/F193</f>
        <v>0.9</v>
      </c>
      <c r="O194" s="21">
        <v>11</v>
      </c>
      <c r="P194" s="26">
        <f t="shared" si="27"/>
        <v>1</v>
      </c>
      <c r="Q194" s="1">
        <f t="shared" si="28"/>
        <v>0</v>
      </c>
    </row>
    <row r="195" spans="1:21" ht="12.75" customHeight="1">
      <c r="A195" s="31" t="s">
        <v>45</v>
      </c>
      <c r="H195" s="25">
        <v>9</v>
      </c>
      <c r="J195" s="165"/>
      <c r="K195" s="1"/>
      <c r="L195" s="1"/>
      <c r="N195" s="1">
        <f>H195/G194</f>
        <v>1</v>
      </c>
      <c r="O195" s="21">
        <v>12</v>
      </c>
      <c r="P195" s="26">
        <f t="shared" si="27"/>
        <v>1.0909090909090908</v>
      </c>
      <c r="Q195" s="1">
        <f t="shared" si="28"/>
        <v>-9.0909090909090828E-2</v>
      </c>
    </row>
    <row r="196" spans="1:21" ht="12.75" customHeight="1">
      <c r="A196" s="31" t="s">
        <v>52</v>
      </c>
      <c r="I196" s="25">
        <v>9</v>
      </c>
      <c r="J196" s="165">
        <v>7</v>
      </c>
      <c r="K196" s="1"/>
      <c r="L196" s="1"/>
      <c r="N196" s="1">
        <f>I196/H195</f>
        <v>1</v>
      </c>
      <c r="O196" s="21">
        <v>12</v>
      </c>
      <c r="P196" s="26">
        <f t="shared" si="27"/>
        <v>1</v>
      </c>
      <c r="Q196" s="1">
        <f t="shared" si="28"/>
        <v>0</v>
      </c>
    </row>
    <row r="197" spans="1:21" ht="12.75" customHeight="1">
      <c r="A197" s="31" t="s">
        <v>53</v>
      </c>
      <c r="I197" s="25">
        <v>2</v>
      </c>
      <c r="J197" s="165">
        <v>2</v>
      </c>
      <c r="K197" s="1"/>
      <c r="L197" s="1"/>
      <c r="N197" s="1"/>
      <c r="O197" s="21">
        <v>4</v>
      </c>
      <c r="P197" s="26"/>
      <c r="Q197" s="1"/>
    </row>
    <row r="198" spans="1:21" ht="12.75" customHeight="1">
      <c r="A198" s="31" t="s">
        <v>62</v>
      </c>
      <c r="I198" s="25">
        <v>1</v>
      </c>
      <c r="J198" s="165">
        <v>1</v>
      </c>
      <c r="K198" s="1"/>
      <c r="L198" s="1"/>
      <c r="N198" s="1"/>
      <c r="O198" s="21">
        <v>2</v>
      </c>
      <c r="P198" s="26"/>
      <c r="Q198" s="1"/>
    </row>
    <row r="199" spans="1:21" ht="12.75" customHeight="1">
      <c r="A199" s="31" t="s">
        <v>63</v>
      </c>
      <c r="I199" s="25">
        <v>1</v>
      </c>
      <c r="J199" s="165"/>
      <c r="K199" s="1"/>
      <c r="L199" s="1"/>
      <c r="N199" s="1"/>
      <c r="O199" s="21">
        <v>1</v>
      </c>
      <c r="P199" s="26"/>
      <c r="Q199" s="1"/>
    </row>
    <row r="200" spans="1:21" ht="12.75" customHeight="1">
      <c r="A200" s="31" t="s">
        <v>64</v>
      </c>
      <c r="I200" s="25">
        <v>1</v>
      </c>
      <c r="J200" s="165"/>
      <c r="K200" s="1"/>
      <c r="L200" s="1"/>
      <c r="N200" s="1"/>
      <c r="O200" s="21">
        <v>1</v>
      </c>
      <c r="P200" s="26"/>
      <c r="Q200" s="1"/>
      <c r="R200" s="43" t="s">
        <v>56</v>
      </c>
      <c r="S200" s="43">
        <v>10</v>
      </c>
      <c r="T200" s="47">
        <f>J202</f>
        <v>10</v>
      </c>
      <c r="U200" s="43" t="s">
        <v>10</v>
      </c>
    </row>
    <row r="201" spans="1:21" ht="12.75" customHeight="1">
      <c r="A201" s="31" t="s">
        <v>65</v>
      </c>
      <c r="I201" s="25">
        <v>1</v>
      </c>
      <c r="J201" s="165"/>
      <c r="K201" s="1"/>
      <c r="L201" s="1"/>
      <c r="N201" s="1"/>
      <c r="O201" s="21">
        <v>1</v>
      </c>
      <c r="P201" s="26"/>
      <c r="Q201" s="1"/>
      <c r="R201" s="43" t="s">
        <v>57</v>
      </c>
      <c r="S201" s="44">
        <f>S200/B189</f>
        <v>0.66666666666666663</v>
      </c>
      <c r="T201" s="44">
        <f>S200/T200</f>
        <v>1</v>
      </c>
      <c r="U201" s="43" t="s">
        <v>58</v>
      </c>
    </row>
    <row r="202" spans="1:21" ht="12.75" customHeight="1">
      <c r="J202" s="168">
        <f>SUM(J196:J198)</f>
        <v>10</v>
      </c>
      <c r="K202" s="1">
        <f>J196/B189</f>
        <v>0.46666666666666667</v>
      </c>
      <c r="L202" s="1">
        <f>J202/B189</f>
        <v>0.66666666666666663</v>
      </c>
      <c r="M202" s="1">
        <f>L202-K202</f>
        <v>0.19999999999999996</v>
      </c>
      <c r="N202" s="1"/>
      <c r="O202" s="2"/>
      <c r="P202" s="2"/>
      <c r="Q202" s="1"/>
    </row>
    <row r="203" spans="1:21" ht="12.75" customHeight="1">
      <c r="A203" s="4" t="s">
        <v>66</v>
      </c>
      <c r="J203" s="169"/>
      <c r="K203" s="1"/>
      <c r="L203" s="1"/>
      <c r="N203" s="1"/>
      <c r="O203" s="2"/>
      <c r="P203" s="2"/>
      <c r="Q203" s="1"/>
    </row>
    <row r="204" spans="1:21" ht="38.25" customHeight="1">
      <c r="B204" s="6" t="s">
        <v>1</v>
      </c>
      <c r="C204" s="6"/>
      <c r="D204" s="6"/>
      <c r="E204" s="6"/>
      <c r="F204" s="6"/>
      <c r="G204" s="6"/>
      <c r="H204" s="6"/>
      <c r="I204" s="6"/>
      <c r="K204" s="7" t="s">
        <v>2</v>
      </c>
      <c r="L204" s="7" t="s">
        <v>3</v>
      </c>
      <c r="M204" s="8" t="s">
        <v>4</v>
      </c>
      <c r="N204" s="7" t="s">
        <v>5</v>
      </c>
      <c r="O204" s="9" t="s">
        <v>6</v>
      </c>
      <c r="P204" s="9" t="s">
        <v>7</v>
      </c>
      <c r="Q204" s="10" t="s">
        <v>8</v>
      </c>
      <c r="R204" s="45" t="s">
        <v>56</v>
      </c>
      <c r="S204" s="46" t="s">
        <v>60</v>
      </c>
      <c r="T204" s="46" t="s">
        <v>61</v>
      </c>
    </row>
    <row r="205" spans="1:21" ht="12.75" customHeight="1">
      <c r="A205" s="12" t="s">
        <v>9</v>
      </c>
      <c r="B205" s="13">
        <v>1</v>
      </c>
      <c r="C205" s="13">
        <v>2</v>
      </c>
      <c r="D205" s="13">
        <v>3</v>
      </c>
      <c r="E205" s="13">
        <v>4</v>
      </c>
      <c r="F205" s="13">
        <v>5</v>
      </c>
      <c r="G205" s="13">
        <v>6</v>
      </c>
      <c r="H205" s="13">
        <v>7</v>
      </c>
      <c r="I205" s="13">
        <v>8</v>
      </c>
      <c r="J205" s="163" t="s">
        <v>10</v>
      </c>
      <c r="K205" s="15"/>
      <c r="L205" s="16"/>
      <c r="M205" s="17"/>
      <c r="N205" s="18"/>
      <c r="O205" s="2"/>
      <c r="P205" s="2"/>
      <c r="Q205" s="1"/>
    </row>
    <row r="206" spans="1:21" ht="12.75" customHeight="1">
      <c r="A206" s="20" t="s">
        <v>29</v>
      </c>
      <c r="B206" s="25">
        <v>19</v>
      </c>
      <c r="J206" s="165"/>
      <c r="K206" s="1"/>
      <c r="L206" s="1"/>
      <c r="N206" s="1"/>
      <c r="O206" s="21">
        <f>B206</f>
        <v>19</v>
      </c>
      <c r="P206" s="2"/>
      <c r="Q206" s="1"/>
      <c r="R206" s="25">
        <v>5</v>
      </c>
      <c r="S206" s="3">
        <f>R206/B206</f>
        <v>0.26315789473684209</v>
      </c>
      <c r="T206" s="3">
        <f>R206/J218</f>
        <v>0.625</v>
      </c>
    </row>
    <row r="207" spans="1:21" ht="12.75" customHeight="1">
      <c r="A207" s="20" t="s">
        <v>39</v>
      </c>
      <c r="C207" s="25">
        <v>14</v>
      </c>
      <c r="J207" s="165"/>
      <c r="K207" s="1"/>
      <c r="L207" s="1"/>
      <c r="N207" s="1">
        <f>C207/B206</f>
        <v>0.73684210526315785</v>
      </c>
      <c r="O207" s="21">
        <v>15</v>
      </c>
      <c r="P207" s="26">
        <f t="shared" ref="P207:P213" si="29">O207/O206</f>
        <v>0.78947368421052633</v>
      </c>
      <c r="Q207" s="1">
        <f t="shared" ref="Q207:Q213" si="30">100%-P207</f>
        <v>0.21052631578947367</v>
      </c>
    </row>
    <row r="208" spans="1:21" ht="12.75" customHeight="1">
      <c r="A208" s="20" t="s">
        <v>42</v>
      </c>
      <c r="D208" s="25">
        <v>8</v>
      </c>
      <c r="J208" s="165"/>
      <c r="K208" s="1"/>
      <c r="L208" s="1"/>
      <c r="N208" s="1">
        <f>D208/C207</f>
        <v>0.5714285714285714</v>
      </c>
      <c r="O208" s="21">
        <v>11</v>
      </c>
      <c r="P208" s="26">
        <f t="shared" si="29"/>
        <v>0.73333333333333328</v>
      </c>
      <c r="Q208" s="1">
        <f t="shared" si="30"/>
        <v>0.26666666666666672</v>
      </c>
    </row>
    <row r="209" spans="1:21" ht="12.75" customHeight="1">
      <c r="A209" s="20" t="s">
        <v>43</v>
      </c>
      <c r="E209" s="25">
        <v>8</v>
      </c>
      <c r="J209" s="165"/>
      <c r="K209" s="1"/>
      <c r="L209" s="1"/>
      <c r="N209" s="1">
        <f>E209/D208</f>
        <v>1</v>
      </c>
      <c r="O209" s="21">
        <v>13</v>
      </c>
      <c r="P209" s="26">
        <f t="shared" si="29"/>
        <v>1.1818181818181819</v>
      </c>
      <c r="Q209" s="1">
        <f t="shared" si="30"/>
        <v>-0.18181818181818188</v>
      </c>
    </row>
    <row r="210" spans="1:21" ht="12.75" customHeight="1">
      <c r="A210" s="31" t="s">
        <v>44</v>
      </c>
      <c r="F210" s="25">
        <v>8</v>
      </c>
      <c r="J210" s="165"/>
      <c r="K210" s="1"/>
      <c r="L210" s="1"/>
      <c r="N210" s="1">
        <f>F210/E209</f>
        <v>1</v>
      </c>
      <c r="O210" s="21">
        <v>12</v>
      </c>
      <c r="P210" s="26">
        <f t="shared" si="29"/>
        <v>0.92307692307692313</v>
      </c>
      <c r="Q210" s="1">
        <f t="shared" si="30"/>
        <v>7.6923076923076872E-2</v>
      </c>
    </row>
    <row r="211" spans="1:21" ht="12.75" customHeight="1">
      <c r="A211" s="31" t="s">
        <v>45</v>
      </c>
      <c r="G211" s="25">
        <v>8</v>
      </c>
      <c r="J211" s="165"/>
      <c r="K211" s="1"/>
      <c r="L211" s="1"/>
      <c r="N211" s="1">
        <f>G211/F210</f>
        <v>1</v>
      </c>
      <c r="O211" s="21">
        <v>12</v>
      </c>
      <c r="P211" s="26">
        <f t="shared" si="29"/>
        <v>1</v>
      </c>
      <c r="Q211" s="1">
        <f t="shared" si="30"/>
        <v>0</v>
      </c>
    </row>
    <row r="212" spans="1:21" ht="12.75" customHeight="1">
      <c r="A212" s="31" t="s">
        <v>52</v>
      </c>
      <c r="H212" s="25">
        <v>6</v>
      </c>
      <c r="J212" s="165"/>
      <c r="K212" s="1"/>
      <c r="L212" s="1"/>
      <c r="N212" s="1">
        <f>H212/G211</f>
        <v>0.75</v>
      </c>
      <c r="O212" s="21">
        <v>12</v>
      </c>
      <c r="P212" s="26">
        <f t="shared" si="29"/>
        <v>1</v>
      </c>
      <c r="Q212" s="1">
        <f t="shared" si="30"/>
        <v>0</v>
      </c>
    </row>
    <row r="213" spans="1:21" ht="12.75" customHeight="1">
      <c r="A213" s="31" t="s">
        <v>53</v>
      </c>
      <c r="I213" s="25">
        <v>6</v>
      </c>
      <c r="J213" s="165">
        <v>5</v>
      </c>
      <c r="K213" s="1"/>
      <c r="L213" s="1"/>
      <c r="N213" s="1">
        <f>I213/H212</f>
        <v>1</v>
      </c>
      <c r="O213" s="21">
        <v>12</v>
      </c>
      <c r="P213" s="26">
        <f t="shared" si="29"/>
        <v>1</v>
      </c>
      <c r="Q213" s="1">
        <f t="shared" si="30"/>
        <v>0</v>
      </c>
    </row>
    <row r="214" spans="1:21" ht="12.75" customHeight="1">
      <c r="A214" s="31" t="s">
        <v>53</v>
      </c>
      <c r="I214" s="25">
        <v>4</v>
      </c>
      <c r="J214" s="165">
        <v>2</v>
      </c>
      <c r="K214" s="1"/>
      <c r="L214" s="1"/>
      <c r="N214" s="1"/>
      <c r="O214" s="21">
        <v>6</v>
      </c>
      <c r="P214" s="26"/>
      <c r="Q214" s="1"/>
    </row>
    <row r="215" spans="1:21" ht="12.75" customHeight="1">
      <c r="A215" s="31" t="s">
        <v>63</v>
      </c>
      <c r="I215" s="25">
        <v>2</v>
      </c>
      <c r="J215" s="165"/>
      <c r="K215" s="1"/>
      <c r="L215" s="1"/>
      <c r="N215" s="1"/>
      <c r="O215" s="21">
        <v>2</v>
      </c>
      <c r="P215" s="26"/>
      <c r="Q215" s="1"/>
    </row>
    <row r="216" spans="1:21" ht="12.75" customHeight="1">
      <c r="A216" s="31" t="s">
        <v>64</v>
      </c>
      <c r="I216" s="25">
        <v>1</v>
      </c>
      <c r="J216" s="165"/>
      <c r="K216" s="1"/>
      <c r="L216" s="1"/>
      <c r="N216" s="1"/>
      <c r="O216" s="21">
        <v>4</v>
      </c>
      <c r="P216" s="26"/>
      <c r="Q216" s="1"/>
    </row>
    <row r="217" spans="1:21" ht="12.75" customHeight="1">
      <c r="A217" s="31" t="s">
        <v>65</v>
      </c>
      <c r="I217" s="25">
        <v>1</v>
      </c>
      <c r="J217" s="165">
        <v>1</v>
      </c>
      <c r="K217" s="1"/>
      <c r="L217" s="1"/>
      <c r="N217" s="1"/>
      <c r="O217" s="21">
        <v>1</v>
      </c>
      <c r="P217" s="26"/>
      <c r="Q217" s="1"/>
      <c r="R217" s="43" t="s">
        <v>56</v>
      </c>
      <c r="S217" s="43">
        <v>8</v>
      </c>
      <c r="T217" s="43">
        <f>J218</f>
        <v>8</v>
      </c>
      <c r="U217" s="43" t="s">
        <v>10</v>
      </c>
    </row>
    <row r="218" spans="1:21" ht="12.75" customHeight="1">
      <c r="J218" s="166">
        <f>SUM(J213:J217)</f>
        <v>8</v>
      </c>
      <c r="K218" s="1">
        <f>J213/B206</f>
        <v>0.26315789473684209</v>
      </c>
      <c r="L218" s="1">
        <f>J218/B206</f>
        <v>0.42105263157894735</v>
      </c>
      <c r="M218" s="1">
        <f>L218-K218</f>
        <v>0.15789473684210525</v>
      </c>
      <c r="N218" s="1"/>
      <c r="O218" s="2"/>
      <c r="P218" s="2"/>
      <c r="Q218" s="1"/>
      <c r="R218" s="43" t="s">
        <v>57</v>
      </c>
      <c r="S218" s="44">
        <f>S217/B206</f>
        <v>0.42105263157894735</v>
      </c>
      <c r="T218" s="44">
        <f>S217/T217</f>
        <v>1</v>
      </c>
      <c r="U218" s="43" t="s">
        <v>58</v>
      </c>
    </row>
    <row r="219" spans="1:21" ht="12.75" customHeight="1">
      <c r="A219" s="4" t="s">
        <v>67</v>
      </c>
      <c r="K219" s="1"/>
      <c r="L219" s="1"/>
      <c r="N219" s="1"/>
      <c r="O219" s="2"/>
      <c r="P219" s="2"/>
      <c r="Q219" s="1"/>
    </row>
    <row r="220" spans="1:21" ht="38.25" customHeight="1">
      <c r="B220" s="6" t="s">
        <v>1</v>
      </c>
      <c r="C220" s="6"/>
      <c r="D220" s="6"/>
      <c r="E220" s="6"/>
      <c r="F220" s="6"/>
      <c r="G220" s="6"/>
      <c r="H220" s="6"/>
      <c r="I220" s="6"/>
      <c r="K220" s="7" t="s">
        <v>2</v>
      </c>
      <c r="L220" s="7" t="s">
        <v>3</v>
      </c>
      <c r="M220" s="8" t="s">
        <v>4</v>
      </c>
      <c r="N220" s="7" t="s">
        <v>5</v>
      </c>
      <c r="O220" s="9" t="s">
        <v>6</v>
      </c>
      <c r="P220" s="9" t="s">
        <v>7</v>
      </c>
      <c r="Q220" s="10" t="s">
        <v>8</v>
      </c>
      <c r="R220" s="45" t="s">
        <v>56</v>
      </c>
      <c r="S220" s="46" t="s">
        <v>60</v>
      </c>
      <c r="T220" s="46" t="s">
        <v>61</v>
      </c>
    </row>
    <row r="221" spans="1:21" ht="12.75" customHeight="1">
      <c r="A221" s="12" t="s">
        <v>9</v>
      </c>
      <c r="B221" s="13">
        <v>1</v>
      </c>
      <c r="C221" s="13">
        <v>2</v>
      </c>
      <c r="D221" s="13">
        <v>3</v>
      </c>
      <c r="E221" s="13">
        <v>4</v>
      </c>
      <c r="F221" s="13">
        <v>5</v>
      </c>
      <c r="G221" s="13">
        <v>6</v>
      </c>
      <c r="H221" s="13">
        <v>7</v>
      </c>
      <c r="I221" s="13">
        <v>8</v>
      </c>
      <c r="J221" s="163" t="s">
        <v>10</v>
      </c>
      <c r="K221" s="15"/>
      <c r="L221" s="16"/>
      <c r="M221" s="17"/>
      <c r="N221" s="18"/>
      <c r="O221" s="2"/>
      <c r="P221" s="2"/>
      <c r="Q221" s="1"/>
    </row>
    <row r="222" spans="1:21" ht="12.75" customHeight="1">
      <c r="A222" s="20" t="s">
        <v>39</v>
      </c>
      <c r="B222" s="25">
        <v>24</v>
      </c>
      <c r="J222" s="165"/>
      <c r="K222" s="1"/>
      <c r="L222" s="1"/>
      <c r="N222" s="1"/>
      <c r="O222" s="21">
        <f>B222</f>
        <v>24</v>
      </c>
      <c r="P222" s="2"/>
      <c r="Q222" s="1"/>
      <c r="R222" s="25">
        <v>9</v>
      </c>
      <c r="S222" s="3">
        <f>R222/B222</f>
        <v>0.375</v>
      </c>
      <c r="T222" s="3">
        <f>R222/J235</f>
        <v>0.69230769230769229</v>
      </c>
    </row>
    <row r="223" spans="1:21" ht="12.75" customHeight="1">
      <c r="A223" s="20" t="s">
        <v>42</v>
      </c>
      <c r="C223" s="25">
        <v>23</v>
      </c>
      <c r="J223" s="165"/>
      <c r="K223" s="1"/>
      <c r="L223" s="1"/>
      <c r="N223" s="1">
        <f>C223/B222</f>
        <v>0.95833333333333337</v>
      </c>
      <c r="O223" s="21">
        <v>23</v>
      </c>
      <c r="P223" s="26">
        <f t="shared" ref="P223:P229" si="31">O223/O222</f>
        <v>0.95833333333333337</v>
      </c>
      <c r="Q223" s="1">
        <f t="shared" ref="Q223:Q229" si="32">100%-P223</f>
        <v>4.166666666666663E-2</v>
      </c>
    </row>
    <row r="224" spans="1:21" ht="12.75" customHeight="1">
      <c r="A224" s="20" t="s">
        <v>43</v>
      </c>
      <c r="D224" s="25">
        <v>21</v>
      </c>
      <c r="J224" s="165"/>
      <c r="K224" s="1"/>
      <c r="L224" s="1"/>
      <c r="N224" s="1">
        <f>D224/C223</f>
        <v>0.91304347826086951</v>
      </c>
      <c r="O224" s="21">
        <v>21</v>
      </c>
      <c r="P224" s="26">
        <f t="shared" si="31"/>
        <v>0.91304347826086951</v>
      </c>
      <c r="Q224" s="1">
        <f t="shared" si="32"/>
        <v>8.6956521739130488E-2</v>
      </c>
    </row>
    <row r="225" spans="1:21" ht="12.75" customHeight="1">
      <c r="A225" s="25">
        <v>1002</v>
      </c>
      <c r="E225" s="25">
        <v>16</v>
      </c>
      <c r="J225" s="165"/>
      <c r="K225" s="1"/>
      <c r="L225" s="1"/>
      <c r="N225" s="1">
        <f>E225/D224</f>
        <v>0.76190476190476186</v>
      </c>
      <c r="O225" s="21">
        <v>19</v>
      </c>
      <c r="P225" s="26">
        <f t="shared" si="31"/>
        <v>0.90476190476190477</v>
      </c>
      <c r="Q225" s="1">
        <f t="shared" si="32"/>
        <v>9.5238095238095233E-2</v>
      </c>
    </row>
    <row r="226" spans="1:21" ht="12.75" customHeight="1">
      <c r="A226" s="25">
        <v>1101</v>
      </c>
      <c r="F226" s="25">
        <v>16</v>
      </c>
      <c r="J226" s="165"/>
      <c r="K226" s="1"/>
      <c r="L226" s="1"/>
      <c r="N226" s="1">
        <f>F226/E225</f>
        <v>1</v>
      </c>
      <c r="O226" s="21">
        <v>20</v>
      </c>
      <c r="P226" s="26">
        <f t="shared" si="31"/>
        <v>1.0526315789473684</v>
      </c>
      <c r="Q226" s="1">
        <f t="shared" si="32"/>
        <v>-5.2631578947368363E-2</v>
      </c>
    </row>
    <row r="227" spans="1:21" ht="12.75" customHeight="1">
      <c r="A227" s="25">
        <v>1102</v>
      </c>
      <c r="G227" s="25">
        <v>16</v>
      </c>
      <c r="J227" s="165"/>
      <c r="K227" s="1"/>
      <c r="L227" s="1"/>
      <c r="N227" s="1">
        <f>G227/F226</f>
        <v>1</v>
      </c>
      <c r="O227" s="21">
        <v>21</v>
      </c>
      <c r="P227" s="26">
        <f t="shared" si="31"/>
        <v>1.05</v>
      </c>
      <c r="Q227" s="1">
        <f t="shared" si="32"/>
        <v>-5.0000000000000044E-2</v>
      </c>
    </row>
    <row r="228" spans="1:21" ht="12.75" customHeight="1">
      <c r="A228" s="25">
        <v>1201</v>
      </c>
      <c r="H228" s="25">
        <v>10</v>
      </c>
      <c r="J228" s="165"/>
      <c r="K228" s="1"/>
      <c r="L228" s="1"/>
      <c r="N228" s="1">
        <f>H228/G227</f>
        <v>0.625</v>
      </c>
      <c r="O228" s="21">
        <v>19</v>
      </c>
      <c r="P228" s="26">
        <f t="shared" si="31"/>
        <v>0.90476190476190477</v>
      </c>
      <c r="Q228" s="1">
        <f t="shared" si="32"/>
        <v>9.5238095238095233E-2</v>
      </c>
    </row>
    <row r="229" spans="1:21" ht="12.75" customHeight="1">
      <c r="A229" s="25">
        <v>1202</v>
      </c>
      <c r="I229" s="25">
        <v>10</v>
      </c>
      <c r="J229" s="165">
        <v>10</v>
      </c>
      <c r="K229" s="1"/>
      <c r="L229" s="1"/>
      <c r="N229" s="1">
        <f>I229/H228</f>
        <v>1</v>
      </c>
      <c r="O229" s="21">
        <v>18</v>
      </c>
      <c r="P229" s="26">
        <f t="shared" si="31"/>
        <v>0.94736842105263153</v>
      </c>
      <c r="Q229" s="1">
        <f t="shared" si="32"/>
        <v>5.2631578947368474E-2</v>
      </c>
    </row>
    <row r="230" spans="1:21" ht="12.75" customHeight="1">
      <c r="A230" s="25">
        <v>1301</v>
      </c>
      <c r="I230" s="25">
        <v>3</v>
      </c>
      <c r="J230" s="165">
        <v>1</v>
      </c>
      <c r="K230" s="1"/>
      <c r="L230" s="1"/>
      <c r="N230" s="1"/>
      <c r="O230" s="21">
        <v>6</v>
      </c>
      <c r="P230" s="26"/>
      <c r="Q230" s="1"/>
    </row>
    <row r="231" spans="1:21" ht="12.75" customHeight="1">
      <c r="A231" s="25">
        <v>1302</v>
      </c>
      <c r="I231" s="25">
        <v>3</v>
      </c>
      <c r="J231" s="165"/>
      <c r="K231" s="1"/>
      <c r="L231" s="1"/>
      <c r="N231" s="1"/>
      <c r="O231" s="21">
        <v>4</v>
      </c>
      <c r="P231" s="26"/>
      <c r="Q231" s="1"/>
    </row>
    <row r="232" spans="1:21" ht="12.75" customHeight="1">
      <c r="A232" s="25">
        <v>1401</v>
      </c>
      <c r="I232" s="25">
        <v>1</v>
      </c>
      <c r="J232" s="165"/>
      <c r="K232" s="1"/>
      <c r="L232" s="1"/>
      <c r="N232" s="1"/>
      <c r="O232" s="21">
        <v>4</v>
      </c>
      <c r="P232" s="26"/>
      <c r="Q232" s="1"/>
    </row>
    <row r="233" spans="1:21" ht="12.75" customHeight="1">
      <c r="A233" s="25">
        <v>1402</v>
      </c>
      <c r="I233" s="25">
        <v>2</v>
      </c>
      <c r="J233" s="165">
        <v>1</v>
      </c>
      <c r="K233" s="1"/>
      <c r="L233" s="1"/>
      <c r="N233" s="1"/>
      <c r="O233" s="21">
        <v>2</v>
      </c>
      <c r="P233" s="26"/>
      <c r="Q233" s="1"/>
    </row>
    <row r="234" spans="1:21" ht="12.75" customHeight="1">
      <c r="I234" s="25">
        <v>1</v>
      </c>
      <c r="J234" s="165">
        <v>1</v>
      </c>
      <c r="K234" s="1"/>
      <c r="L234" s="1"/>
      <c r="N234" s="1"/>
      <c r="O234" s="21">
        <v>1</v>
      </c>
      <c r="P234" s="26"/>
      <c r="Q234" s="1"/>
      <c r="R234" s="43" t="s">
        <v>56</v>
      </c>
      <c r="S234" s="43">
        <v>13</v>
      </c>
      <c r="T234" s="43">
        <f>J235</f>
        <v>13</v>
      </c>
      <c r="U234" s="43" t="s">
        <v>10</v>
      </c>
    </row>
    <row r="235" spans="1:21" ht="12.75" customHeight="1">
      <c r="J235" s="166">
        <f>SUM(J229:J234)</f>
        <v>13</v>
      </c>
      <c r="K235" s="1">
        <f>J229/B222</f>
        <v>0.41666666666666669</v>
      </c>
      <c r="L235" s="1">
        <f>J235/B222</f>
        <v>0.54166666666666663</v>
      </c>
      <c r="M235" s="1">
        <f>L235-K235</f>
        <v>0.12499999999999994</v>
      </c>
      <c r="N235" s="1"/>
      <c r="O235" s="2"/>
      <c r="P235" s="2"/>
      <c r="Q235" s="1"/>
      <c r="R235" s="43" t="s">
        <v>57</v>
      </c>
      <c r="S235" s="44">
        <f>S234/B222</f>
        <v>0.54166666666666663</v>
      </c>
      <c r="T235" s="44">
        <f>S234/T234</f>
        <v>1</v>
      </c>
      <c r="U235" s="43" t="s">
        <v>58</v>
      </c>
    </row>
    <row r="236" spans="1:21" ht="12.75" customHeight="1">
      <c r="A236" s="4" t="s">
        <v>68</v>
      </c>
      <c r="K236" s="1"/>
      <c r="L236" s="1"/>
      <c r="N236" s="1"/>
      <c r="O236" s="2"/>
      <c r="P236" s="2"/>
      <c r="Q236" s="1"/>
    </row>
    <row r="237" spans="1:21" ht="25.5" customHeight="1">
      <c r="B237" s="6" t="s">
        <v>1</v>
      </c>
      <c r="C237" s="6"/>
      <c r="D237" s="6"/>
      <c r="E237" s="6"/>
      <c r="F237" s="6"/>
      <c r="G237" s="6"/>
      <c r="H237" s="6"/>
      <c r="I237" s="6"/>
      <c r="K237" s="7" t="s">
        <v>2</v>
      </c>
      <c r="L237" s="7" t="s">
        <v>3</v>
      </c>
      <c r="M237" s="8" t="s">
        <v>4</v>
      </c>
      <c r="N237" s="7" t="s">
        <v>5</v>
      </c>
      <c r="O237" s="9" t="s">
        <v>6</v>
      </c>
      <c r="P237" s="9" t="s">
        <v>7</v>
      </c>
      <c r="Q237" s="10" t="s">
        <v>8</v>
      </c>
    </row>
    <row r="238" spans="1:21" ht="12.75" customHeight="1">
      <c r="A238" s="12" t="s">
        <v>9</v>
      </c>
      <c r="B238" s="13">
        <v>1</v>
      </c>
      <c r="C238" s="13">
        <v>2</v>
      </c>
      <c r="D238" s="13">
        <v>3</v>
      </c>
      <c r="E238" s="13">
        <v>4</v>
      </c>
      <c r="F238" s="13">
        <v>5</v>
      </c>
      <c r="G238" s="13">
        <v>6</v>
      </c>
      <c r="H238" s="13">
        <v>7</v>
      </c>
      <c r="I238" s="13">
        <v>8</v>
      </c>
      <c r="J238" s="163" t="s">
        <v>10</v>
      </c>
      <c r="K238" s="15"/>
      <c r="L238" s="16"/>
      <c r="M238" s="17"/>
      <c r="N238" s="18"/>
      <c r="O238" s="2"/>
      <c r="P238" s="2"/>
      <c r="Q238" s="1"/>
    </row>
    <row r="239" spans="1:21" ht="12.75" customHeight="1">
      <c r="A239" s="20" t="s">
        <v>42</v>
      </c>
      <c r="B239" s="25">
        <v>13</v>
      </c>
      <c r="J239" s="165"/>
      <c r="K239" s="1"/>
      <c r="L239" s="1"/>
      <c r="N239" s="1"/>
      <c r="O239" s="21">
        <f>B239</f>
        <v>13</v>
      </c>
      <c r="P239" s="2"/>
      <c r="Q239" s="1"/>
    </row>
    <row r="240" spans="1:21" ht="12.75" customHeight="1">
      <c r="A240" s="20" t="s">
        <v>43</v>
      </c>
      <c r="C240" s="25">
        <v>10</v>
      </c>
      <c r="J240" s="165"/>
      <c r="K240" s="1"/>
      <c r="L240" s="1"/>
      <c r="N240" s="1">
        <f>C240/B239</f>
        <v>0.76923076923076927</v>
      </c>
      <c r="O240" s="21">
        <v>10</v>
      </c>
      <c r="P240" s="26">
        <f t="shared" ref="P240:P246" si="33">O240/O239</f>
        <v>0.76923076923076927</v>
      </c>
      <c r="Q240" s="1">
        <f t="shared" ref="Q240:Q246" si="34">100%-P240</f>
        <v>0.23076923076923073</v>
      </c>
    </row>
    <row r="241" spans="1:29" ht="12.75" customHeight="1">
      <c r="A241" s="25">
        <v>1002</v>
      </c>
      <c r="D241" s="25">
        <v>8</v>
      </c>
      <c r="J241" s="165"/>
      <c r="K241" s="1"/>
      <c r="L241" s="1"/>
      <c r="N241" s="1">
        <f>D241/C240</f>
        <v>0.8</v>
      </c>
      <c r="O241" s="21">
        <v>8</v>
      </c>
      <c r="P241" s="26">
        <f t="shared" si="33"/>
        <v>0.8</v>
      </c>
      <c r="Q241" s="1">
        <f t="shared" si="34"/>
        <v>0.19999999999999996</v>
      </c>
      <c r="S241" s="3"/>
    </row>
    <row r="242" spans="1:29" ht="12.75" customHeight="1">
      <c r="A242" s="25">
        <v>1101</v>
      </c>
      <c r="E242" s="25">
        <v>8</v>
      </c>
      <c r="J242" s="165"/>
      <c r="K242" s="1"/>
      <c r="L242" s="1"/>
      <c r="N242" s="1">
        <f>E242/D241</f>
        <v>1</v>
      </c>
      <c r="O242" s="21">
        <v>8</v>
      </c>
      <c r="P242" s="26">
        <f t="shared" si="33"/>
        <v>1</v>
      </c>
      <c r="Q242" s="1">
        <f t="shared" si="34"/>
        <v>0</v>
      </c>
    </row>
    <row r="243" spans="1:29" ht="12.75" customHeight="1">
      <c r="A243" s="25">
        <v>1102</v>
      </c>
      <c r="F243" s="25">
        <v>8</v>
      </c>
      <c r="J243" s="165"/>
      <c r="K243" s="1"/>
      <c r="L243" s="1"/>
      <c r="N243" s="1">
        <f>F243/E242</f>
        <v>1</v>
      </c>
      <c r="O243" s="21">
        <v>8</v>
      </c>
      <c r="P243" s="26">
        <f t="shared" si="33"/>
        <v>1</v>
      </c>
      <c r="Q243" s="1">
        <f t="shared" si="34"/>
        <v>0</v>
      </c>
    </row>
    <row r="244" spans="1:29" ht="12.75" customHeight="1">
      <c r="A244" s="25">
        <v>1201</v>
      </c>
      <c r="G244" s="25">
        <v>8</v>
      </c>
      <c r="J244" s="165"/>
      <c r="K244" s="1"/>
      <c r="L244" s="1"/>
      <c r="N244" s="1">
        <f>G244/F243</f>
        <v>1</v>
      </c>
      <c r="O244" s="21">
        <v>8</v>
      </c>
      <c r="P244" s="26">
        <f t="shared" si="33"/>
        <v>1</v>
      </c>
      <c r="Q244" s="1">
        <f t="shared" si="34"/>
        <v>0</v>
      </c>
    </row>
    <row r="245" spans="1:29" ht="12.75" customHeight="1">
      <c r="A245" s="25">
        <v>1202</v>
      </c>
      <c r="H245" s="25">
        <v>8</v>
      </c>
      <c r="J245" s="165"/>
      <c r="K245" s="1"/>
      <c r="L245" s="1"/>
      <c r="N245" s="1">
        <f>H245/G244</f>
        <v>1</v>
      </c>
      <c r="O245" s="21">
        <v>8</v>
      </c>
      <c r="P245" s="26">
        <f t="shared" si="33"/>
        <v>1</v>
      </c>
      <c r="Q245" s="1">
        <f t="shared" si="34"/>
        <v>0</v>
      </c>
    </row>
    <row r="246" spans="1:29" ht="12.75" customHeight="1">
      <c r="A246" s="25">
        <v>1301</v>
      </c>
      <c r="I246" s="25">
        <v>8</v>
      </c>
      <c r="J246" s="165">
        <v>8</v>
      </c>
      <c r="K246" s="1"/>
      <c r="L246" s="1"/>
      <c r="N246" s="1">
        <f>I246/H245</f>
        <v>1</v>
      </c>
      <c r="O246" s="21">
        <v>8</v>
      </c>
      <c r="P246" s="26">
        <f t="shared" si="33"/>
        <v>1</v>
      </c>
      <c r="Q246" s="1">
        <f t="shared" si="34"/>
        <v>0</v>
      </c>
      <c r="R246" s="43" t="s">
        <v>56</v>
      </c>
      <c r="S246" s="43">
        <v>8</v>
      </c>
      <c r="T246" s="43">
        <f>SUM(J246:J247)</f>
        <v>8</v>
      </c>
      <c r="U246" s="43" t="s">
        <v>10</v>
      </c>
    </row>
    <row r="247" spans="1:29" ht="12.75" customHeight="1">
      <c r="A247" s="25">
        <v>1302</v>
      </c>
      <c r="J247" s="165"/>
      <c r="K247" s="1"/>
      <c r="L247" s="1"/>
      <c r="N247" s="1"/>
      <c r="O247" s="21"/>
      <c r="P247" s="26"/>
      <c r="Q247" s="1"/>
      <c r="R247" s="43" t="s">
        <v>57</v>
      </c>
      <c r="S247" s="44">
        <f>S246/B239</f>
        <v>0.61538461538461542</v>
      </c>
      <c r="T247" s="44">
        <f>S246/T246</f>
        <v>1</v>
      </c>
      <c r="U247" s="43" t="s">
        <v>58</v>
      </c>
    </row>
    <row r="248" spans="1:29" ht="12.75" customHeight="1">
      <c r="J248" s="166">
        <f>SUM(J246)</f>
        <v>8</v>
      </c>
      <c r="K248" s="1">
        <f>J246/B239</f>
        <v>0.61538461538461542</v>
      </c>
      <c r="L248" s="1">
        <f>J248/B239</f>
        <v>0.61538461538461542</v>
      </c>
      <c r="M248" s="1">
        <f>L248-K248</f>
        <v>0</v>
      </c>
      <c r="N248" s="1"/>
      <c r="O248" s="2"/>
      <c r="P248" s="2"/>
      <c r="Q248" s="1"/>
    </row>
    <row r="249" spans="1:29" ht="12.75" customHeight="1">
      <c r="K249" s="1"/>
      <c r="L249" s="1"/>
      <c r="M249" s="1"/>
      <c r="N249" s="1"/>
      <c r="O249" s="2"/>
      <c r="P249" s="2"/>
      <c r="Q249" s="1"/>
      <c r="R249" s="1"/>
      <c r="S249" s="1"/>
      <c r="T249" s="1"/>
      <c r="U249" s="1"/>
      <c r="V249" s="1"/>
      <c r="AB249" s="48"/>
      <c r="AC249" s="25"/>
    </row>
    <row r="250" spans="1:29" ht="12.75" customHeight="1">
      <c r="K250" s="1"/>
      <c r="L250" s="1"/>
      <c r="M250" s="1"/>
      <c r="N250" s="1"/>
      <c r="O250" s="2"/>
      <c r="P250" s="2"/>
      <c r="Q250" s="1"/>
      <c r="R250" s="1"/>
      <c r="S250" s="1"/>
      <c r="T250" s="1"/>
      <c r="U250" s="1"/>
      <c r="V250" s="1"/>
      <c r="AB250" s="48"/>
      <c r="AC250" s="25"/>
    </row>
    <row r="251" spans="1:29" ht="26.25" customHeight="1">
      <c r="A251" s="161"/>
      <c r="B251" s="191" t="s">
        <v>69</v>
      </c>
      <c r="C251" s="191"/>
      <c r="D251" s="191"/>
      <c r="E251" s="191"/>
      <c r="F251" s="191"/>
      <c r="G251" s="191"/>
      <c r="H251" s="191"/>
      <c r="I251" s="191"/>
      <c r="J251" s="156" t="s">
        <v>43</v>
      </c>
      <c r="K251" s="25"/>
      <c r="L251" s="1"/>
      <c r="M251" s="1"/>
      <c r="N251" s="25"/>
      <c r="O251" s="1"/>
      <c r="P251" s="25"/>
      <c r="Q251" s="25"/>
      <c r="R251" s="25"/>
      <c r="S251" s="1"/>
      <c r="T251" s="1"/>
      <c r="U251" s="1"/>
      <c r="V251" s="1"/>
      <c r="AB251" s="48"/>
      <c r="AC251" s="25"/>
    </row>
    <row r="252" spans="1:29" ht="20.25" customHeight="1">
      <c r="A252" s="192" t="s">
        <v>9</v>
      </c>
      <c r="B252" s="193" t="s">
        <v>70</v>
      </c>
      <c r="C252" s="194"/>
      <c r="D252" s="194"/>
      <c r="E252" s="194"/>
      <c r="F252" s="194"/>
      <c r="G252" s="194"/>
      <c r="H252" s="194"/>
      <c r="I252" s="195"/>
      <c r="J252" s="196" t="s">
        <v>10</v>
      </c>
      <c r="K252" s="189" t="s">
        <v>2</v>
      </c>
      <c r="L252" s="189" t="s">
        <v>3</v>
      </c>
      <c r="M252" s="198" t="s">
        <v>4</v>
      </c>
      <c r="N252" s="189" t="s">
        <v>5</v>
      </c>
      <c r="O252" s="187" t="s">
        <v>6</v>
      </c>
      <c r="P252" s="187" t="s">
        <v>7</v>
      </c>
      <c r="Q252" s="189" t="s">
        <v>8</v>
      </c>
      <c r="R252" s="25"/>
      <c r="S252" s="1"/>
      <c r="T252" s="1"/>
      <c r="U252" s="1"/>
      <c r="V252" s="1"/>
      <c r="AB252" s="48"/>
      <c r="AC252" s="25"/>
    </row>
    <row r="253" spans="1:29" ht="15.75" customHeight="1">
      <c r="A253" s="188"/>
      <c r="B253" s="49" t="s">
        <v>71</v>
      </c>
      <c r="C253" s="49" t="s">
        <v>72</v>
      </c>
      <c r="D253" s="49" t="s">
        <v>73</v>
      </c>
      <c r="E253" s="49" t="s">
        <v>74</v>
      </c>
      <c r="F253" s="49" t="s">
        <v>75</v>
      </c>
      <c r="G253" s="49" t="s">
        <v>76</v>
      </c>
      <c r="H253" s="49" t="s">
        <v>77</v>
      </c>
      <c r="I253" s="49" t="s">
        <v>78</v>
      </c>
      <c r="J253" s="197"/>
      <c r="K253" s="188"/>
      <c r="L253" s="188"/>
      <c r="M253" s="188"/>
      <c r="N253" s="188"/>
      <c r="O253" s="188"/>
      <c r="P253" s="188"/>
      <c r="Q253" s="188"/>
      <c r="R253" s="25"/>
      <c r="S253" s="1"/>
      <c r="T253" s="1"/>
      <c r="U253" s="1"/>
      <c r="V253" s="1"/>
      <c r="AB253" s="48"/>
      <c r="AC253" s="25"/>
    </row>
    <row r="254" spans="1:29" ht="15.75" customHeight="1">
      <c r="A254" s="49">
        <v>1001</v>
      </c>
      <c r="B254" s="50">
        <v>14</v>
      </c>
      <c r="C254" s="50"/>
      <c r="D254" s="50"/>
      <c r="E254" s="50"/>
      <c r="F254" s="50"/>
      <c r="G254" s="50"/>
      <c r="H254" s="50"/>
      <c r="I254" s="50"/>
      <c r="J254" s="87"/>
      <c r="K254" s="51"/>
      <c r="L254" s="52"/>
      <c r="M254" s="53"/>
      <c r="N254" s="54"/>
      <c r="O254" s="55">
        <f>B254</f>
        <v>14</v>
      </c>
      <c r="P254" s="56"/>
      <c r="Q254" s="54"/>
      <c r="R254" s="25"/>
      <c r="S254" s="1"/>
      <c r="T254" s="1"/>
      <c r="U254" s="1"/>
      <c r="V254" s="1"/>
      <c r="AB254" s="48"/>
      <c r="AC254" s="25"/>
    </row>
    <row r="255" spans="1:29" ht="15.75" customHeight="1">
      <c r="A255" s="49">
        <v>1002</v>
      </c>
      <c r="B255" s="50"/>
      <c r="C255" s="50">
        <v>11</v>
      </c>
      <c r="D255" s="50"/>
      <c r="E255" s="50"/>
      <c r="F255" s="50"/>
      <c r="G255" s="50"/>
      <c r="H255" s="50"/>
      <c r="I255" s="50"/>
      <c r="J255" s="87"/>
      <c r="K255" s="57"/>
      <c r="L255" s="58"/>
      <c r="M255" s="59"/>
      <c r="N255" s="60">
        <f>IF(C255=0,"",C255/B254)</f>
        <v>0.7857142857142857</v>
      </c>
      <c r="O255" s="61">
        <v>11</v>
      </c>
      <c r="P255" s="62">
        <f t="shared" ref="P255:P261" si="35">IF(O255=0,"",O255/O254)</f>
        <v>0.7857142857142857</v>
      </c>
      <c r="Q255" s="62">
        <f t="shared" ref="Q255:Q261" si="36">IF(O255=0,"",100%-P255)</f>
        <v>0.2142857142857143</v>
      </c>
      <c r="R255" s="25"/>
      <c r="S255" s="1"/>
      <c r="T255" s="1"/>
      <c r="U255" s="1"/>
      <c r="V255" s="1"/>
      <c r="AB255" s="48"/>
      <c r="AC255" s="25"/>
    </row>
    <row r="256" spans="1:29" ht="15.75" customHeight="1">
      <c r="A256" s="49">
        <v>1101</v>
      </c>
      <c r="B256" s="50"/>
      <c r="C256" s="50"/>
      <c r="D256" s="50">
        <v>7</v>
      </c>
      <c r="E256" s="50"/>
      <c r="F256" s="50"/>
      <c r="G256" s="50"/>
      <c r="H256" s="50"/>
      <c r="I256" s="50"/>
      <c r="J256" s="87"/>
      <c r="K256" s="57"/>
      <c r="L256" s="58"/>
      <c r="M256" s="59"/>
      <c r="N256" s="60">
        <f>IF(D256=0,"",D256/C255)</f>
        <v>0.63636363636363635</v>
      </c>
      <c r="O256" s="61">
        <v>8</v>
      </c>
      <c r="P256" s="62">
        <f t="shared" si="35"/>
        <v>0.72727272727272729</v>
      </c>
      <c r="Q256" s="62">
        <f t="shared" si="36"/>
        <v>0.27272727272727271</v>
      </c>
      <c r="R256" s="63">
        <f>O256/O254</f>
        <v>0.5714285714285714</v>
      </c>
      <c r="S256" s="1"/>
      <c r="T256" s="1"/>
      <c r="U256" s="1"/>
      <c r="V256" s="1"/>
      <c r="AB256" s="48"/>
      <c r="AC256" s="25"/>
    </row>
    <row r="257" spans="1:29" ht="15.75" customHeight="1">
      <c r="A257" s="49">
        <v>1102</v>
      </c>
      <c r="B257" s="50"/>
      <c r="C257" s="50"/>
      <c r="D257" s="50"/>
      <c r="E257" s="50">
        <v>7</v>
      </c>
      <c r="F257" s="50"/>
      <c r="G257" s="50"/>
      <c r="H257" s="50"/>
      <c r="I257" s="50"/>
      <c r="J257" s="87"/>
      <c r="K257" s="57"/>
      <c r="L257" s="58"/>
      <c r="M257" s="59"/>
      <c r="N257" s="60">
        <f>IF(E257=0,"",E257/D256)</f>
        <v>1</v>
      </c>
      <c r="O257" s="61">
        <v>8</v>
      </c>
      <c r="P257" s="62">
        <f t="shared" si="35"/>
        <v>1</v>
      </c>
      <c r="Q257" s="62">
        <f t="shared" si="36"/>
        <v>0</v>
      </c>
      <c r="R257" s="25"/>
      <c r="S257" s="1"/>
      <c r="T257" s="1"/>
      <c r="U257" s="1"/>
      <c r="V257" s="1"/>
      <c r="AB257" s="48"/>
      <c r="AC257" s="25"/>
    </row>
    <row r="258" spans="1:29" ht="15.75" customHeight="1">
      <c r="A258" s="49">
        <v>1201</v>
      </c>
      <c r="B258" s="50"/>
      <c r="C258" s="50"/>
      <c r="D258" s="50"/>
      <c r="E258" s="50"/>
      <c r="F258" s="50">
        <v>7</v>
      </c>
      <c r="G258" s="50"/>
      <c r="H258" s="50"/>
      <c r="I258" s="50"/>
      <c r="J258" s="87"/>
      <c r="K258" s="57"/>
      <c r="L258" s="58"/>
      <c r="M258" s="59"/>
      <c r="N258" s="60">
        <f>IF(F258=0,"",F258/E257)</f>
        <v>1</v>
      </c>
      <c r="O258" s="61">
        <v>7</v>
      </c>
      <c r="P258" s="62">
        <f t="shared" si="35"/>
        <v>0.875</v>
      </c>
      <c r="Q258" s="62">
        <f t="shared" si="36"/>
        <v>0.125</v>
      </c>
      <c r="R258" s="25"/>
      <c r="S258" s="1"/>
      <c r="T258" s="1"/>
      <c r="U258" s="1"/>
      <c r="V258" s="1"/>
      <c r="AB258" s="48"/>
      <c r="AC258" s="25"/>
    </row>
    <row r="259" spans="1:29" ht="15.75" customHeight="1">
      <c r="A259" s="49">
        <v>1202</v>
      </c>
      <c r="B259" s="50"/>
      <c r="C259" s="50"/>
      <c r="D259" s="50"/>
      <c r="E259" s="50"/>
      <c r="F259" s="50"/>
      <c r="G259" s="50">
        <v>6</v>
      </c>
      <c r="H259" s="50"/>
      <c r="I259" s="50"/>
      <c r="J259" s="87"/>
      <c r="K259" s="57"/>
      <c r="L259" s="58"/>
      <c r="M259" s="59"/>
      <c r="N259" s="60">
        <f>IF(G259=0,"",G259/F258)</f>
        <v>0.8571428571428571</v>
      </c>
      <c r="O259" s="61">
        <v>7</v>
      </c>
      <c r="P259" s="62">
        <f t="shared" si="35"/>
        <v>1</v>
      </c>
      <c r="Q259" s="62">
        <f t="shared" si="36"/>
        <v>0</v>
      </c>
      <c r="R259" s="25"/>
      <c r="S259" s="1"/>
      <c r="T259" s="1"/>
      <c r="U259" s="1"/>
      <c r="V259" s="1"/>
      <c r="AB259" s="48"/>
      <c r="AC259" s="25"/>
    </row>
    <row r="260" spans="1:29" ht="15.75" customHeight="1">
      <c r="A260" s="49">
        <v>1301</v>
      </c>
      <c r="B260" s="50"/>
      <c r="C260" s="50"/>
      <c r="D260" s="50"/>
      <c r="E260" s="50"/>
      <c r="F260" s="50"/>
      <c r="G260" s="50"/>
      <c r="H260" s="50">
        <v>5</v>
      </c>
      <c r="I260" s="50"/>
      <c r="J260" s="87"/>
      <c r="K260" s="57"/>
      <c r="L260" s="58"/>
      <c r="M260" s="59"/>
      <c r="N260" s="60">
        <f>IF(H260=0,"",H260/G259)</f>
        <v>0.83333333333333337</v>
      </c>
      <c r="O260" s="61">
        <v>7</v>
      </c>
      <c r="P260" s="62">
        <f t="shared" si="35"/>
        <v>1</v>
      </c>
      <c r="Q260" s="62">
        <f t="shared" si="36"/>
        <v>0</v>
      </c>
      <c r="R260" s="25"/>
      <c r="S260" s="1"/>
      <c r="T260" s="1"/>
      <c r="U260" s="1"/>
      <c r="V260" s="1"/>
      <c r="AB260" s="48"/>
      <c r="AC260" s="25"/>
    </row>
    <row r="261" spans="1:29" ht="15.75" customHeight="1">
      <c r="A261" s="49">
        <v>1302</v>
      </c>
      <c r="B261" s="50"/>
      <c r="C261" s="50"/>
      <c r="D261" s="50"/>
      <c r="E261" s="50"/>
      <c r="F261" s="50"/>
      <c r="G261" s="50"/>
      <c r="H261" s="50"/>
      <c r="I261" s="50">
        <v>4</v>
      </c>
      <c r="J261" s="87">
        <v>4</v>
      </c>
      <c r="K261" s="57"/>
      <c r="L261" s="58"/>
      <c r="M261" s="59"/>
      <c r="N261" s="60">
        <f>IF(I261=0,"",I261/H260)</f>
        <v>0.8</v>
      </c>
      <c r="O261" s="61">
        <v>7</v>
      </c>
      <c r="P261" s="62">
        <f t="shared" si="35"/>
        <v>1</v>
      </c>
      <c r="Q261" s="62">
        <f t="shared" si="36"/>
        <v>0</v>
      </c>
      <c r="R261" s="25"/>
      <c r="S261" s="1"/>
      <c r="T261" s="1"/>
      <c r="U261" s="1"/>
      <c r="V261" s="1"/>
      <c r="AB261" s="48"/>
      <c r="AC261" s="25"/>
    </row>
    <row r="262" spans="1:29" ht="15.75" customHeight="1">
      <c r="A262" s="49">
        <v>1401</v>
      </c>
      <c r="B262" s="50"/>
      <c r="C262" s="50"/>
      <c r="D262" s="50"/>
      <c r="E262" s="50"/>
      <c r="F262" s="50"/>
      <c r="G262" s="50"/>
      <c r="H262" s="50"/>
      <c r="I262" s="50">
        <v>3</v>
      </c>
      <c r="J262" s="87">
        <v>1</v>
      </c>
      <c r="K262" s="57"/>
      <c r="L262" s="58"/>
      <c r="M262" s="58"/>
      <c r="N262" s="68"/>
      <c r="O262" s="61">
        <v>3</v>
      </c>
      <c r="P262" s="69"/>
      <c r="Q262" s="68"/>
      <c r="R262" s="25"/>
      <c r="S262" s="1"/>
      <c r="T262" s="1"/>
      <c r="U262" s="1"/>
      <c r="V262" s="1"/>
      <c r="AB262" s="48"/>
      <c r="AC262" s="25"/>
    </row>
    <row r="263" spans="1:29" ht="15.75" customHeight="1">
      <c r="A263" s="49">
        <v>1402</v>
      </c>
      <c r="B263" s="50"/>
      <c r="C263" s="50"/>
      <c r="D263" s="50"/>
      <c r="E263" s="50"/>
      <c r="F263" s="50"/>
      <c r="G263" s="50"/>
      <c r="H263" s="50"/>
      <c r="I263" s="50">
        <v>2</v>
      </c>
      <c r="J263" s="87">
        <v>2</v>
      </c>
      <c r="K263" s="57"/>
      <c r="L263" s="58"/>
      <c r="M263" s="58"/>
      <c r="N263" s="68"/>
      <c r="O263" s="61">
        <v>2</v>
      </c>
      <c r="P263" s="69"/>
      <c r="Q263" s="68"/>
      <c r="R263" s="25"/>
      <c r="S263" s="1"/>
      <c r="T263" s="1"/>
      <c r="U263" s="1"/>
      <c r="V263" s="1"/>
      <c r="AB263" s="48"/>
      <c r="AC263" s="25"/>
    </row>
    <row r="264" spans="1:29" ht="15.75" customHeight="1">
      <c r="A264" s="49">
        <v>1501</v>
      </c>
      <c r="B264" s="50"/>
      <c r="C264" s="50"/>
      <c r="D264" s="50"/>
      <c r="E264" s="50"/>
      <c r="F264" s="50"/>
      <c r="G264" s="50"/>
      <c r="H264" s="50"/>
      <c r="I264" s="50"/>
      <c r="J264" s="87"/>
      <c r="K264" s="57"/>
      <c r="L264" s="58"/>
      <c r="M264" s="58"/>
      <c r="N264" s="68"/>
      <c r="O264" s="66"/>
      <c r="P264" s="69"/>
      <c r="Q264" s="68"/>
      <c r="R264" s="25"/>
      <c r="S264" s="1"/>
      <c r="T264" s="1"/>
      <c r="U264" s="1"/>
      <c r="V264" s="1"/>
      <c r="AB264" s="48"/>
      <c r="AC264" s="25"/>
    </row>
    <row r="265" spans="1:29" ht="15.75" customHeight="1">
      <c r="A265" s="49">
        <v>1502</v>
      </c>
      <c r="B265" s="50"/>
      <c r="C265" s="50"/>
      <c r="D265" s="50"/>
      <c r="E265" s="50"/>
      <c r="F265" s="50"/>
      <c r="G265" s="50"/>
      <c r="H265" s="50"/>
      <c r="I265" s="50"/>
      <c r="J265" s="87"/>
      <c r="K265" s="57"/>
      <c r="L265" s="58"/>
      <c r="M265" s="64"/>
      <c r="N265" s="68"/>
      <c r="O265" s="66"/>
      <c r="P265" s="69"/>
      <c r="Q265" s="68"/>
      <c r="R265" s="25"/>
      <c r="S265" s="1"/>
      <c r="T265" s="1"/>
      <c r="U265" s="1"/>
      <c r="V265" s="1"/>
      <c r="AB265" s="48"/>
      <c r="AC265" s="25"/>
    </row>
    <row r="266" spans="1:29" ht="15.75" customHeight="1">
      <c r="A266" s="49">
        <v>1601</v>
      </c>
      <c r="B266" s="50"/>
      <c r="C266" s="50"/>
      <c r="D266" s="50"/>
      <c r="E266" s="50"/>
      <c r="F266" s="50"/>
      <c r="G266" s="50"/>
      <c r="H266" s="50"/>
      <c r="I266" s="50"/>
      <c r="J266" s="87"/>
      <c r="K266" s="57"/>
      <c r="L266" s="58"/>
      <c r="M266" s="64"/>
      <c r="N266" s="68"/>
      <c r="O266" s="66"/>
      <c r="P266" s="69"/>
      <c r="Q266" s="68"/>
      <c r="R266" s="25"/>
      <c r="S266" s="1"/>
      <c r="T266" s="1"/>
      <c r="U266" s="1"/>
      <c r="V266" s="1"/>
      <c r="AB266" s="48"/>
      <c r="AC266" s="25"/>
    </row>
    <row r="267" spans="1:29" ht="15.75" customHeight="1">
      <c r="A267" s="49">
        <v>1602</v>
      </c>
      <c r="B267" s="50"/>
      <c r="C267" s="50"/>
      <c r="D267" s="50"/>
      <c r="E267" s="50"/>
      <c r="F267" s="50"/>
      <c r="G267" s="50"/>
      <c r="H267" s="50"/>
      <c r="I267" s="50"/>
      <c r="J267" s="87"/>
      <c r="K267" s="57"/>
      <c r="L267" s="58"/>
      <c r="M267" s="64"/>
      <c r="N267" s="58"/>
      <c r="O267" s="64"/>
      <c r="P267" s="102"/>
      <c r="Q267" s="68"/>
      <c r="R267" s="25"/>
      <c r="S267" s="1"/>
      <c r="T267" s="1"/>
      <c r="U267" s="1"/>
      <c r="V267" s="1"/>
      <c r="AB267" s="48"/>
      <c r="AC267" s="25"/>
    </row>
    <row r="268" spans="1:29" ht="15.75" customHeight="1">
      <c r="A268" s="49">
        <v>1701</v>
      </c>
      <c r="B268" s="50"/>
      <c r="C268" s="50"/>
      <c r="D268" s="50"/>
      <c r="E268" s="50"/>
      <c r="F268" s="50"/>
      <c r="G268" s="50"/>
      <c r="H268" s="50"/>
      <c r="I268" s="50"/>
      <c r="J268" s="87"/>
      <c r="K268" s="57"/>
      <c r="L268" s="58"/>
      <c r="M268" s="64"/>
      <c r="N268" s="140" t="s">
        <v>56</v>
      </c>
      <c r="O268" s="71">
        <v>7</v>
      </c>
      <c r="P268" s="72">
        <f>IF(SUM(J260:J267)=0,"",SUM(J260:J267))</f>
        <v>7</v>
      </c>
      <c r="Q268" s="142" t="s">
        <v>10</v>
      </c>
      <c r="R268" s="25"/>
      <c r="S268" s="1"/>
      <c r="T268" s="1"/>
      <c r="U268" s="1"/>
      <c r="V268" s="1"/>
      <c r="AB268" s="48"/>
      <c r="AC268" s="25"/>
    </row>
    <row r="269" spans="1:29" ht="15.75" customHeight="1">
      <c r="A269" s="49">
        <v>1702</v>
      </c>
      <c r="B269" s="50"/>
      <c r="C269" s="50"/>
      <c r="D269" s="50"/>
      <c r="E269" s="50"/>
      <c r="F269" s="50"/>
      <c r="G269" s="50"/>
      <c r="H269" s="50"/>
      <c r="I269" s="50"/>
      <c r="J269" s="87"/>
      <c r="K269" s="57"/>
      <c r="L269" s="58"/>
      <c r="M269" s="64"/>
      <c r="N269" s="141" t="s">
        <v>57</v>
      </c>
      <c r="O269" s="73">
        <f>IF(O268/B254=0,"",O268/B254)</f>
        <v>0.5</v>
      </c>
      <c r="P269" s="74">
        <f>IF(O268/P268=0,"",O268/P268)</f>
        <v>1</v>
      </c>
      <c r="Q269" s="143" t="s">
        <v>58</v>
      </c>
      <c r="R269" s="25"/>
      <c r="S269" s="1"/>
      <c r="T269" s="1"/>
      <c r="U269" s="1"/>
      <c r="V269" s="1"/>
      <c r="AB269" s="48"/>
      <c r="AC269" s="25"/>
    </row>
    <row r="270" spans="1:29" ht="15.75">
      <c r="A270" s="49">
        <v>1801</v>
      </c>
      <c r="B270" s="145"/>
      <c r="C270" s="145"/>
      <c r="D270" s="145"/>
      <c r="E270" s="145"/>
      <c r="F270" s="145"/>
      <c r="G270" s="145"/>
      <c r="H270" s="145"/>
      <c r="I270" s="145"/>
      <c r="J270" s="87"/>
      <c r="K270" s="75"/>
      <c r="L270" s="76"/>
      <c r="M270" s="77"/>
      <c r="N270" s="78"/>
      <c r="O270" s="79"/>
      <c r="P270" s="79"/>
      <c r="Q270" s="80"/>
      <c r="R270" s="25"/>
      <c r="S270" s="1"/>
      <c r="T270" s="1"/>
      <c r="U270" s="1"/>
      <c r="V270" s="1"/>
      <c r="AB270" s="48"/>
      <c r="AC270" s="25"/>
    </row>
    <row r="271" spans="1:29" ht="18" customHeight="1">
      <c r="B271" s="190" t="s">
        <v>79</v>
      </c>
      <c r="C271" s="190"/>
      <c r="D271" s="190"/>
      <c r="E271" s="190"/>
      <c r="F271" s="190"/>
      <c r="G271" s="190"/>
      <c r="H271" s="190"/>
      <c r="I271" s="190"/>
      <c r="J271" s="144">
        <f>SUM(J256:J267)</f>
        <v>7</v>
      </c>
      <c r="K271" s="82">
        <f>IF(J261=0,"",J261/B254)</f>
        <v>0.2857142857142857</v>
      </c>
      <c r="L271" s="82">
        <f>IF(J271=0,"",J271/B254)</f>
        <v>0.5</v>
      </c>
      <c r="M271" s="82">
        <f>IF(J263=0,"",L271-K271)</f>
        <v>0.2142857142857143</v>
      </c>
      <c r="N271" s="1"/>
      <c r="O271" s="25"/>
      <c r="P271" s="26"/>
      <c r="Q271" s="1"/>
      <c r="R271" s="25"/>
      <c r="S271" s="1"/>
      <c r="T271" s="1"/>
      <c r="U271" s="1"/>
      <c r="V271" s="1"/>
      <c r="AB271" s="48"/>
      <c r="AC271" s="25"/>
    </row>
    <row r="272" spans="1:29" ht="12.75" customHeight="1">
      <c r="K272" s="1"/>
      <c r="L272" s="1"/>
      <c r="M272" s="1"/>
      <c r="N272" s="1"/>
      <c r="O272" s="2"/>
      <c r="P272" s="2"/>
      <c r="Q272" s="1"/>
      <c r="R272" s="1"/>
      <c r="S272" s="1"/>
      <c r="T272" s="1"/>
      <c r="U272" s="1"/>
      <c r="V272" s="1"/>
      <c r="AB272" s="48"/>
      <c r="AC272" s="25"/>
    </row>
    <row r="273" spans="1:22" ht="12.75" customHeight="1">
      <c r="K273" s="1"/>
      <c r="L273" s="1"/>
      <c r="M273" s="1"/>
      <c r="N273" s="1"/>
      <c r="O273" s="2"/>
      <c r="P273" s="2"/>
      <c r="Q273" s="1"/>
      <c r="R273" s="1"/>
      <c r="S273" s="1"/>
      <c r="T273" s="1"/>
      <c r="U273" s="1"/>
      <c r="V273" s="1"/>
    </row>
    <row r="274" spans="1:22" ht="26.25" customHeight="1">
      <c r="A274" s="161"/>
      <c r="B274" s="191" t="s">
        <v>69</v>
      </c>
      <c r="C274" s="191"/>
      <c r="D274" s="191"/>
      <c r="E274" s="191"/>
      <c r="F274" s="191"/>
      <c r="G274" s="191"/>
      <c r="H274" s="191"/>
      <c r="I274" s="191"/>
      <c r="J274" s="156" t="s">
        <v>44</v>
      </c>
      <c r="K274" s="25"/>
      <c r="L274" s="1"/>
      <c r="M274" s="1"/>
      <c r="N274" s="25"/>
      <c r="O274" s="1"/>
      <c r="P274" s="25"/>
      <c r="Q274" s="25"/>
      <c r="R274" s="25"/>
      <c r="S274" s="1"/>
      <c r="T274" s="1"/>
      <c r="U274" s="1"/>
      <c r="V274" s="1"/>
    </row>
    <row r="275" spans="1:22" ht="20.25">
      <c r="A275" s="192" t="s">
        <v>9</v>
      </c>
      <c r="B275" s="193" t="s">
        <v>70</v>
      </c>
      <c r="C275" s="194"/>
      <c r="D275" s="194"/>
      <c r="E275" s="194"/>
      <c r="F275" s="194"/>
      <c r="G275" s="194"/>
      <c r="H275" s="194"/>
      <c r="I275" s="195"/>
      <c r="J275" s="196" t="s">
        <v>10</v>
      </c>
      <c r="K275" s="189" t="s">
        <v>2</v>
      </c>
      <c r="L275" s="189" t="s">
        <v>3</v>
      </c>
      <c r="M275" s="198" t="s">
        <v>4</v>
      </c>
      <c r="N275" s="189" t="s">
        <v>5</v>
      </c>
      <c r="O275" s="187" t="s">
        <v>6</v>
      </c>
      <c r="P275" s="187" t="s">
        <v>7</v>
      </c>
      <c r="Q275" s="189" t="s">
        <v>8</v>
      </c>
      <c r="R275" s="25"/>
      <c r="S275" s="1"/>
      <c r="T275" s="1"/>
      <c r="U275" s="1"/>
      <c r="V275" s="1"/>
    </row>
    <row r="276" spans="1:22" ht="15.75">
      <c r="A276" s="188"/>
      <c r="B276" s="49" t="s">
        <v>71</v>
      </c>
      <c r="C276" s="49" t="s">
        <v>72</v>
      </c>
      <c r="D276" s="49" t="s">
        <v>73</v>
      </c>
      <c r="E276" s="49" t="s">
        <v>74</v>
      </c>
      <c r="F276" s="49" t="s">
        <v>75</v>
      </c>
      <c r="G276" s="49" t="s">
        <v>76</v>
      </c>
      <c r="H276" s="49" t="s">
        <v>77</v>
      </c>
      <c r="I276" s="49" t="s">
        <v>78</v>
      </c>
      <c r="J276" s="197"/>
      <c r="K276" s="188"/>
      <c r="L276" s="188"/>
      <c r="M276" s="188"/>
      <c r="N276" s="188"/>
      <c r="O276" s="188"/>
      <c r="P276" s="188"/>
      <c r="Q276" s="188"/>
      <c r="R276" s="25"/>
      <c r="S276" s="1"/>
      <c r="T276" s="1"/>
      <c r="U276" s="1"/>
      <c r="V276" s="1"/>
    </row>
    <row r="277" spans="1:22" ht="15.75" customHeight="1">
      <c r="A277" s="49">
        <v>1002</v>
      </c>
      <c r="B277" s="50">
        <v>26</v>
      </c>
      <c r="C277" s="50"/>
      <c r="D277" s="50"/>
      <c r="E277" s="50"/>
      <c r="F277" s="50"/>
      <c r="G277" s="50"/>
      <c r="H277" s="50"/>
      <c r="I277" s="50"/>
      <c r="J277" s="87"/>
      <c r="K277" s="51"/>
      <c r="L277" s="52"/>
      <c r="M277" s="53"/>
      <c r="N277" s="54"/>
      <c r="O277" s="55">
        <f>B277</f>
        <v>26</v>
      </c>
      <c r="P277" s="56"/>
      <c r="Q277" s="54"/>
      <c r="R277" s="25"/>
      <c r="S277" s="1"/>
      <c r="T277" s="1"/>
      <c r="U277" s="1"/>
      <c r="V277" s="1"/>
    </row>
    <row r="278" spans="1:22" ht="15.75" customHeight="1">
      <c r="A278" s="49">
        <v>1101</v>
      </c>
      <c r="B278" s="50"/>
      <c r="C278" s="50">
        <v>22</v>
      </c>
      <c r="D278" s="50"/>
      <c r="E278" s="50"/>
      <c r="F278" s="50"/>
      <c r="G278" s="50"/>
      <c r="H278" s="50"/>
      <c r="I278" s="50"/>
      <c r="J278" s="87"/>
      <c r="K278" s="57"/>
      <c r="L278" s="58"/>
      <c r="M278" s="59"/>
      <c r="N278" s="60">
        <f>IF(C278=0,"",C278/B277)</f>
        <v>0.84615384615384615</v>
      </c>
      <c r="O278" s="61">
        <v>22</v>
      </c>
      <c r="P278" s="62">
        <f t="shared" ref="P278:P284" si="37">IF(O278=0,"",O278/O277)</f>
        <v>0.84615384615384615</v>
      </c>
      <c r="Q278" s="62">
        <f t="shared" ref="Q278:Q284" si="38">IF(O278=0,"",100%-P278)</f>
        <v>0.15384615384615385</v>
      </c>
      <c r="R278" s="25"/>
      <c r="S278" s="1"/>
      <c r="T278" s="1"/>
      <c r="U278" s="1"/>
      <c r="V278" s="1"/>
    </row>
    <row r="279" spans="1:22" ht="15.75" customHeight="1">
      <c r="A279" s="49">
        <v>1102</v>
      </c>
      <c r="B279" s="50"/>
      <c r="C279" s="50"/>
      <c r="D279" s="50">
        <v>21</v>
      </c>
      <c r="E279" s="50"/>
      <c r="F279" s="50"/>
      <c r="G279" s="50"/>
      <c r="H279" s="50"/>
      <c r="I279" s="50"/>
      <c r="J279" s="87"/>
      <c r="K279" s="57"/>
      <c r="L279" s="58"/>
      <c r="M279" s="59"/>
      <c r="N279" s="60">
        <f>IF(D279=0,"",D279/C278)</f>
        <v>0.95454545454545459</v>
      </c>
      <c r="O279" s="61">
        <v>21</v>
      </c>
      <c r="P279" s="62">
        <f t="shared" si="37"/>
        <v>0.95454545454545459</v>
      </c>
      <c r="Q279" s="62">
        <f t="shared" si="38"/>
        <v>4.5454545454545414E-2</v>
      </c>
      <c r="R279" s="63">
        <f>O279/O277</f>
        <v>0.80769230769230771</v>
      </c>
      <c r="S279" s="1"/>
      <c r="T279" s="1"/>
      <c r="U279" s="1"/>
      <c r="V279" s="1"/>
    </row>
    <row r="280" spans="1:22" ht="15.75" customHeight="1">
      <c r="A280" s="49">
        <v>1201</v>
      </c>
      <c r="B280" s="50"/>
      <c r="C280" s="50"/>
      <c r="D280" s="50"/>
      <c r="E280" s="50">
        <v>18</v>
      </c>
      <c r="F280" s="50"/>
      <c r="G280" s="50"/>
      <c r="H280" s="50"/>
      <c r="I280" s="50"/>
      <c r="J280" s="87"/>
      <c r="K280" s="57"/>
      <c r="L280" s="58"/>
      <c r="M280" s="59"/>
      <c r="N280" s="60">
        <f>IF(E280=0,"",E280/D279)</f>
        <v>0.8571428571428571</v>
      </c>
      <c r="O280" s="61">
        <v>18</v>
      </c>
      <c r="P280" s="62">
        <f t="shared" si="37"/>
        <v>0.8571428571428571</v>
      </c>
      <c r="Q280" s="62">
        <f t="shared" si="38"/>
        <v>0.1428571428571429</v>
      </c>
      <c r="R280" s="25"/>
      <c r="S280" s="1"/>
      <c r="T280" s="1"/>
      <c r="U280" s="1"/>
      <c r="V280" s="1"/>
    </row>
    <row r="281" spans="1:22" ht="15.75" customHeight="1">
      <c r="A281" s="49">
        <v>1202</v>
      </c>
      <c r="B281" s="50"/>
      <c r="C281" s="50"/>
      <c r="D281" s="50"/>
      <c r="E281" s="50"/>
      <c r="F281" s="50">
        <v>17</v>
      </c>
      <c r="G281" s="50"/>
      <c r="H281" s="50"/>
      <c r="I281" s="50"/>
      <c r="J281" s="87"/>
      <c r="K281" s="57"/>
      <c r="L281" s="58"/>
      <c r="M281" s="59"/>
      <c r="N281" s="60">
        <f>IF(F281=0,"",F281/E280)</f>
        <v>0.94444444444444442</v>
      </c>
      <c r="O281" s="61">
        <v>17</v>
      </c>
      <c r="P281" s="62">
        <f t="shared" si="37"/>
        <v>0.94444444444444442</v>
      </c>
      <c r="Q281" s="62">
        <f t="shared" si="38"/>
        <v>5.555555555555558E-2</v>
      </c>
      <c r="R281" s="25"/>
      <c r="S281" s="1"/>
      <c r="T281" s="1"/>
      <c r="U281" s="1"/>
      <c r="V281" s="1"/>
    </row>
    <row r="282" spans="1:22" ht="15.75" customHeight="1">
      <c r="A282" s="49">
        <v>1301</v>
      </c>
      <c r="B282" s="50"/>
      <c r="C282" s="50"/>
      <c r="D282" s="50"/>
      <c r="E282" s="50"/>
      <c r="F282" s="50"/>
      <c r="G282" s="50">
        <v>15</v>
      </c>
      <c r="H282" s="50"/>
      <c r="I282" s="50"/>
      <c r="J282" s="87"/>
      <c r="K282" s="57"/>
      <c r="L282" s="58"/>
      <c r="M282" s="59"/>
      <c r="N282" s="60">
        <f>IF(G282=0,"",G282/F281)</f>
        <v>0.88235294117647056</v>
      </c>
      <c r="O282" s="61">
        <v>19</v>
      </c>
      <c r="P282" s="132">
        <f t="shared" si="37"/>
        <v>1.1176470588235294</v>
      </c>
      <c r="Q282" s="132">
        <f t="shared" si="38"/>
        <v>-0.11764705882352944</v>
      </c>
      <c r="R282" s="25"/>
      <c r="S282" s="1"/>
      <c r="T282" s="1"/>
      <c r="U282" s="1"/>
      <c r="V282" s="1"/>
    </row>
    <row r="283" spans="1:22" ht="15.75" customHeight="1">
      <c r="A283" s="49">
        <v>1302</v>
      </c>
      <c r="B283" s="50"/>
      <c r="C283" s="50"/>
      <c r="D283" s="50"/>
      <c r="E283" s="50"/>
      <c r="F283" s="50"/>
      <c r="G283" s="50"/>
      <c r="H283" s="50">
        <v>11</v>
      </c>
      <c r="I283" s="50"/>
      <c r="J283" s="87"/>
      <c r="K283" s="57"/>
      <c r="L283" s="58"/>
      <c r="M283" s="59"/>
      <c r="N283" s="60">
        <f>IF(H283=0,"",H283/G282)</f>
        <v>0.73333333333333328</v>
      </c>
      <c r="O283" s="61">
        <v>16</v>
      </c>
      <c r="P283" s="132">
        <f t="shared" si="37"/>
        <v>0.84210526315789469</v>
      </c>
      <c r="Q283" s="132">
        <f t="shared" si="38"/>
        <v>0.15789473684210531</v>
      </c>
      <c r="R283" s="25"/>
      <c r="S283" s="1"/>
      <c r="T283" s="1"/>
      <c r="U283" s="1"/>
      <c r="V283" s="1"/>
    </row>
    <row r="284" spans="1:22" ht="15.75" customHeight="1">
      <c r="A284" s="49">
        <v>1401</v>
      </c>
      <c r="B284" s="50"/>
      <c r="C284" s="50"/>
      <c r="D284" s="50"/>
      <c r="E284" s="50"/>
      <c r="F284" s="50"/>
      <c r="G284" s="50"/>
      <c r="H284" s="50"/>
      <c r="I284" s="50">
        <v>11</v>
      </c>
      <c r="J284" s="87">
        <v>4</v>
      </c>
      <c r="K284" s="57"/>
      <c r="L284" s="58"/>
      <c r="M284" s="59"/>
      <c r="N284" s="60">
        <f>IF(I284=0,"",I284/H283)</f>
        <v>1</v>
      </c>
      <c r="O284" s="61">
        <v>17</v>
      </c>
      <c r="P284" s="132">
        <f t="shared" si="37"/>
        <v>1.0625</v>
      </c>
      <c r="Q284" s="132">
        <f t="shared" si="38"/>
        <v>-6.25E-2</v>
      </c>
      <c r="R284" s="25"/>
      <c r="S284" s="1"/>
      <c r="T284" s="1"/>
      <c r="U284" s="1"/>
      <c r="V284" s="1"/>
    </row>
    <row r="285" spans="1:22" ht="15.75" customHeight="1">
      <c r="A285" s="49">
        <v>1402</v>
      </c>
      <c r="B285" s="50"/>
      <c r="C285" s="50"/>
      <c r="D285" s="50"/>
      <c r="E285" s="50"/>
      <c r="F285" s="50"/>
      <c r="G285" s="50"/>
      <c r="H285" s="50"/>
      <c r="I285" s="50">
        <v>10</v>
      </c>
      <c r="J285" s="87">
        <v>6</v>
      </c>
      <c r="K285" s="57"/>
      <c r="L285" s="58"/>
      <c r="M285" s="58"/>
      <c r="N285" s="68"/>
      <c r="O285" s="61">
        <v>13</v>
      </c>
      <c r="P285" s="69"/>
      <c r="Q285" s="68"/>
      <c r="R285" s="25"/>
      <c r="S285" s="1"/>
      <c r="T285" s="1"/>
      <c r="U285" s="1"/>
      <c r="V285" s="1"/>
    </row>
    <row r="286" spans="1:22" ht="15.75" customHeight="1">
      <c r="A286" s="49">
        <v>1501</v>
      </c>
      <c r="B286" s="50"/>
      <c r="C286" s="50"/>
      <c r="D286" s="50"/>
      <c r="E286" s="50"/>
      <c r="F286" s="50"/>
      <c r="G286" s="50"/>
      <c r="H286" s="50"/>
      <c r="I286" s="50">
        <v>4</v>
      </c>
      <c r="J286" s="87"/>
      <c r="K286" s="57"/>
      <c r="L286" s="58"/>
      <c r="M286" s="58"/>
      <c r="N286" s="68"/>
      <c r="O286" s="61">
        <v>5</v>
      </c>
      <c r="P286" s="69"/>
      <c r="Q286" s="68"/>
      <c r="R286" s="25"/>
      <c r="S286" s="1"/>
      <c r="T286" s="1"/>
      <c r="U286" s="1"/>
      <c r="V286" s="1"/>
    </row>
    <row r="287" spans="1:22" ht="15.75" customHeight="1">
      <c r="A287" s="49">
        <v>1502</v>
      </c>
      <c r="B287" s="50"/>
      <c r="C287" s="50"/>
      <c r="D287" s="50"/>
      <c r="E287" s="50"/>
      <c r="F287" s="50"/>
      <c r="G287" s="50"/>
      <c r="H287" s="50"/>
      <c r="I287" s="50">
        <v>4</v>
      </c>
      <c r="J287" s="87">
        <v>3</v>
      </c>
      <c r="K287" s="57"/>
      <c r="L287" s="58"/>
      <c r="M287" s="58"/>
      <c r="N287" s="68"/>
      <c r="O287" s="66">
        <v>4</v>
      </c>
      <c r="P287" s="69"/>
      <c r="Q287" s="68"/>
      <c r="R287" s="25"/>
      <c r="S287" s="1"/>
      <c r="T287" s="1"/>
      <c r="U287" s="1"/>
      <c r="V287" s="1"/>
    </row>
    <row r="288" spans="1:22" ht="15.75" customHeight="1">
      <c r="A288" s="49">
        <v>1601</v>
      </c>
      <c r="B288" s="50"/>
      <c r="C288" s="50"/>
      <c r="D288" s="50"/>
      <c r="E288" s="50"/>
      <c r="F288" s="50"/>
      <c r="G288" s="50"/>
      <c r="H288" s="50"/>
      <c r="I288" s="50">
        <v>1</v>
      </c>
      <c r="J288" s="87">
        <v>1</v>
      </c>
      <c r="K288" s="57"/>
      <c r="L288" s="58"/>
      <c r="M288" s="64"/>
      <c r="N288" s="68"/>
      <c r="O288" s="66">
        <v>1</v>
      </c>
      <c r="P288" s="69"/>
      <c r="Q288" s="68"/>
      <c r="R288" s="25"/>
      <c r="S288" s="1"/>
      <c r="T288" s="1"/>
      <c r="U288" s="1"/>
      <c r="V288" s="1"/>
    </row>
    <row r="289" spans="1:22" ht="15.75" customHeight="1">
      <c r="A289" s="49">
        <v>1602</v>
      </c>
      <c r="B289" s="50"/>
      <c r="C289" s="50"/>
      <c r="D289" s="50"/>
      <c r="E289" s="50"/>
      <c r="F289" s="50"/>
      <c r="G289" s="50"/>
      <c r="H289" s="50"/>
      <c r="I289" s="50"/>
      <c r="J289" s="87"/>
      <c r="K289" s="57"/>
      <c r="L289" s="58"/>
      <c r="M289" s="64"/>
      <c r="N289" s="68"/>
      <c r="O289" s="66"/>
      <c r="P289" s="69"/>
      <c r="Q289" s="68"/>
      <c r="R289" s="25"/>
      <c r="S289" s="1"/>
      <c r="T289" s="1"/>
      <c r="U289" s="1"/>
      <c r="V289" s="1"/>
    </row>
    <row r="290" spans="1:22" ht="15.75" customHeight="1">
      <c r="A290" s="49">
        <v>1701</v>
      </c>
      <c r="B290" s="50"/>
      <c r="C290" s="50"/>
      <c r="D290" s="50"/>
      <c r="E290" s="50"/>
      <c r="F290" s="50"/>
      <c r="G290" s="50"/>
      <c r="H290" s="50"/>
      <c r="I290" s="50"/>
      <c r="J290" s="87"/>
      <c r="K290" s="57"/>
      <c r="L290" s="58"/>
      <c r="M290" s="64"/>
      <c r="N290" s="58"/>
      <c r="O290" s="64"/>
      <c r="P290" s="102"/>
      <c r="Q290" s="68"/>
      <c r="R290" s="25"/>
      <c r="S290" s="1"/>
      <c r="T290" s="1"/>
      <c r="U290" s="1"/>
      <c r="V290" s="1"/>
    </row>
    <row r="291" spans="1:22" ht="15.75" customHeight="1">
      <c r="A291" s="49">
        <v>1702</v>
      </c>
      <c r="B291" s="50"/>
      <c r="C291" s="50"/>
      <c r="D291" s="50"/>
      <c r="E291" s="50"/>
      <c r="F291" s="50"/>
      <c r="G291" s="50"/>
      <c r="H291" s="50"/>
      <c r="I291" s="50"/>
      <c r="J291" s="87"/>
      <c r="K291" s="57"/>
      <c r="L291" s="58"/>
      <c r="M291" s="64"/>
      <c r="N291" s="140" t="s">
        <v>56</v>
      </c>
      <c r="O291" s="71">
        <v>14</v>
      </c>
      <c r="P291" s="72">
        <f>J294</f>
        <v>14</v>
      </c>
      <c r="Q291" s="142" t="s">
        <v>10</v>
      </c>
      <c r="R291" s="25"/>
      <c r="S291" s="1"/>
      <c r="T291" s="1"/>
      <c r="U291" s="1"/>
      <c r="V291" s="1"/>
    </row>
    <row r="292" spans="1:22" ht="15.75" customHeight="1">
      <c r="A292" s="49">
        <v>1801</v>
      </c>
      <c r="B292" s="50"/>
      <c r="C292" s="50"/>
      <c r="D292" s="50"/>
      <c r="E292" s="50"/>
      <c r="F292" s="50"/>
      <c r="G292" s="50"/>
      <c r="H292" s="50"/>
      <c r="I292" s="50"/>
      <c r="J292" s="87"/>
      <c r="K292" s="57"/>
      <c r="L292" s="58"/>
      <c r="M292" s="64"/>
      <c r="N292" s="141" t="s">
        <v>57</v>
      </c>
      <c r="O292" s="73">
        <f>IF(O291/B277=0,"",O291/B277)</f>
        <v>0.53846153846153844</v>
      </c>
      <c r="P292" s="74">
        <f>IF(O291/P291=0,"",O291/P291)</f>
        <v>1</v>
      </c>
      <c r="Q292" s="143" t="s">
        <v>58</v>
      </c>
      <c r="R292" s="25"/>
      <c r="S292" s="1"/>
      <c r="T292" s="1"/>
      <c r="U292" s="1"/>
      <c r="V292" s="1"/>
    </row>
    <row r="293" spans="1:22" ht="15.75" customHeight="1">
      <c r="A293" s="49">
        <v>1802</v>
      </c>
      <c r="B293" s="145"/>
      <c r="C293" s="145"/>
      <c r="D293" s="145"/>
      <c r="E293" s="145"/>
      <c r="F293" s="145"/>
      <c r="G293" s="145"/>
      <c r="H293" s="145"/>
      <c r="I293" s="145"/>
      <c r="J293" s="87"/>
      <c r="K293" s="75"/>
      <c r="L293" s="76"/>
      <c r="M293" s="77"/>
      <c r="N293" s="78"/>
      <c r="O293" s="79"/>
      <c r="P293" s="79"/>
      <c r="Q293" s="80"/>
      <c r="R293" s="25"/>
      <c r="S293" s="1"/>
      <c r="T293" s="1"/>
      <c r="U293" s="1"/>
      <c r="V293" s="1"/>
    </row>
    <row r="294" spans="1:22" ht="18" customHeight="1">
      <c r="A294" s="31"/>
      <c r="B294" s="190" t="s">
        <v>79</v>
      </c>
      <c r="C294" s="190"/>
      <c r="D294" s="190"/>
      <c r="E294" s="190"/>
      <c r="F294" s="190"/>
      <c r="G294" s="190"/>
      <c r="H294" s="190"/>
      <c r="I294" s="190"/>
      <c r="J294" s="144">
        <f>SUM(J283:J290)</f>
        <v>14</v>
      </c>
      <c r="K294" s="82">
        <f>IF(J284=0,"",J284/B277)</f>
        <v>0.15384615384615385</v>
      </c>
      <c r="L294" s="82">
        <f>IF(J294=0,"",J294/B277)</f>
        <v>0.53846153846153844</v>
      </c>
      <c r="M294" s="82">
        <f>IF(J284=0,"",L294-K294)</f>
        <v>0.38461538461538458</v>
      </c>
      <c r="N294" s="1"/>
      <c r="O294" s="25"/>
      <c r="P294" s="26"/>
      <c r="Q294" s="1"/>
      <c r="R294" s="25"/>
      <c r="S294" s="1"/>
      <c r="T294" s="1"/>
      <c r="U294" s="1"/>
      <c r="V294" s="1"/>
    </row>
    <row r="295" spans="1:22" ht="12.75" customHeight="1">
      <c r="K295" s="1"/>
      <c r="L295" s="1"/>
      <c r="M295" s="1"/>
      <c r="N295" s="1"/>
      <c r="O295" s="2"/>
      <c r="P295" s="2"/>
      <c r="Q295" s="1"/>
      <c r="R295" s="1"/>
      <c r="S295" s="1"/>
      <c r="T295" s="1"/>
      <c r="U295" s="1"/>
      <c r="V295" s="1"/>
    </row>
    <row r="296" spans="1:22" ht="12.75" customHeight="1">
      <c r="K296" s="1"/>
      <c r="L296" s="1"/>
      <c r="M296" s="1"/>
      <c r="N296" s="1"/>
      <c r="O296" s="2"/>
      <c r="P296" s="2"/>
      <c r="Q296" s="1"/>
      <c r="R296" s="1"/>
      <c r="S296" s="1"/>
      <c r="T296" s="1"/>
      <c r="U296" s="1"/>
      <c r="V296" s="1"/>
    </row>
    <row r="297" spans="1:22" ht="26.25">
      <c r="A297" s="161"/>
      <c r="B297" s="191" t="s">
        <v>69</v>
      </c>
      <c r="C297" s="191"/>
      <c r="D297" s="191"/>
      <c r="E297" s="191"/>
      <c r="F297" s="191"/>
      <c r="G297" s="191"/>
      <c r="H297" s="191"/>
      <c r="I297" s="191"/>
      <c r="J297" s="156" t="s">
        <v>45</v>
      </c>
      <c r="K297" s="25"/>
      <c r="L297" s="1"/>
      <c r="M297" s="1"/>
      <c r="N297" s="25"/>
      <c r="O297" s="1"/>
      <c r="P297" s="25"/>
      <c r="Q297" s="25"/>
      <c r="R297" s="25"/>
      <c r="S297" s="1"/>
      <c r="T297" s="1"/>
      <c r="U297" s="1"/>
      <c r="V297" s="1"/>
    </row>
    <row r="298" spans="1:22" ht="20.25">
      <c r="A298" s="192" t="s">
        <v>9</v>
      </c>
      <c r="B298" s="193" t="s">
        <v>70</v>
      </c>
      <c r="C298" s="194"/>
      <c r="D298" s="194"/>
      <c r="E298" s="194"/>
      <c r="F298" s="194"/>
      <c r="G298" s="194"/>
      <c r="H298" s="194"/>
      <c r="I298" s="195"/>
      <c r="J298" s="196" t="s">
        <v>10</v>
      </c>
      <c r="K298" s="189" t="s">
        <v>2</v>
      </c>
      <c r="L298" s="189" t="s">
        <v>3</v>
      </c>
      <c r="M298" s="198" t="s">
        <v>4</v>
      </c>
      <c r="N298" s="189" t="s">
        <v>5</v>
      </c>
      <c r="O298" s="187" t="s">
        <v>6</v>
      </c>
      <c r="P298" s="187" t="s">
        <v>7</v>
      </c>
      <c r="Q298" s="189" t="s">
        <v>8</v>
      </c>
      <c r="R298" s="25"/>
      <c r="S298" s="1"/>
      <c r="T298" s="1"/>
      <c r="U298" s="1"/>
      <c r="V298" s="1"/>
    </row>
    <row r="299" spans="1:22" ht="15.75">
      <c r="A299" s="188"/>
      <c r="B299" s="49" t="s">
        <v>71</v>
      </c>
      <c r="C299" s="49" t="s">
        <v>72</v>
      </c>
      <c r="D299" s="49" t="s">
        <v>73</v>
      </c>
      <c r="E299" s="49" t="s">
        <v>74</v>
      </c>
      <c r="F299" s="49" t="s">
        <v>75</v>
      </c>
      <c r="G299" s="49" t="s">
        <v>76</v>
      </c>
      <c r="H299" s="49" t="s">
        <v>77</v>
      </c>
      <c r="I299" s="49" t="s">
        <v>78</v>
      </c>
      <c r="J299" s="197"/>
      <c r="K299" s="188"/>
      <c r="L299" s="188"/>
      <c r="M299" s="188"/>
      <c r="N299" s="188"/>
      <c r="O299" s="188"/>
      <c r="P299" s="188"/>
      <c r="Q299" s="188"/>
      <c r="R299" s="25"/>
      <c r="S299" s="1"/>
      <c r="T299" s="1"/>
      <c r="U299" s="1"/>
      <c r="V299" s="1"/>
    </row>
    <row r="300" spans="1:22" ht="15.75" customHeight="1">
      <c r="A300" s="49">
        <v>1101</v>
      </c>
      <c r="B300" s="50">
        <v>18</v>
      </c>
      <c r="C300" s="50"/>
      <c r="D300" s="50"/>
      <c r="E300" s="50"/>
      <c r="F300" s="50"/>
      <c r="G300" s="50"/>
      <c r="H300" s="50"/>
      <c r="I300" s="50"/>
      <c r="J300" s="87"/>
      <c r="K300" s="51"/>
      <c r="L300" s="52"/>
      <c r="M300" s="53"/>
      <c r="N300" s="54"/>
      <c r="O300" s="55">
        <f>B300</f>
        <v>18</v>
      </c>
      <c r="P300" s="56"/>
      <c r="Q300" s="54"/>
      <c r="R300" s="25"/>
      <c r="S300" s="1"/>
      <c r="T300" s="1"/>
      <c r="U300" s="1"/>
      <c r="V300" s="1"/>
    </row>
    <row r="301" spans="1:22" ht="15.75" customHeight="1">
      <c r="A301" s="49">
        <v>1102</v>
      </c>
      <c r="B301" s="50"/>
      <c r="C301" s="50">
        <v>9</v>
      </c>
      <c r="D301" s="50"/>
      <c r="E301" s="50"/>
      <c r="F301" s="50"/>
      <c r="G301" s="50"/>
      <c r="H301" s="50"/>
      <c r="I301" s="50"/>
      <c r="J301" s="87"/>
      <c r="K301" s="57"/>
      <c r="L301" s="58"/>
      <c r="M301" s="59"/>
      <c r="N301" s="60">
        <f>IF(C301=0,"",C301/B300)</f>
        <v>0.5</v>
      </c>
      <c r="O301" s="61">
        <v>10</v>
      </c>
      <c r="P301" s="62">
        <f t="shared" ref="P301:P307" si="39">IF(O301=0,"",O301/O300)</f>
        <v>0.55555555555555558</v>
      </c>
      <c r="Q301" s="62">
        <f t="shared" ref="Q301:Q307" si="40">IF(O301=0,"",100%-P301)</f>
        <v>0.44444444444444442</v>
      </c>
      <c r="R301" s="25"/>
      <c r="S301" s="1"/>
      <c r="T301" s="1"/>
      <c r="U301" s="1"/>
      <c r="V301" s="1"/>
    </row>
    <row r="302" spans="1:22" ht="15.75" customHeight="1">
      <c r="A302" s="49">
        <v>1201</v>
      </c>
      <c r="B302" s="50"/>
      <c r="C302" s="50"/>
      <c r="D302" s="50">
        <v>7</v>
      </c>
      <c r="E302" s="50"/>
      <c r="F302" s="50"/>
      <c r="G302" s="50"/>
      <c r="H302" s="50"/>
      <c r="I302" s="50"/>
      <c r="J302" s="87"/>
      <c r="K302" s="57"/>
      <c r="L302" s="58"/>
      <c r="M302" s="59"/>
      <c r="N302" s="60">
        <f>IF(D302=0,"",D302/C301)</f>
        <v>0.77777777777777779</v>
      </c>
      <c r="O302" s="61">
        <v>8</v>
      </c>
      <c r="P302" s="62">
        <f t="shared" si="39"/>
        <v>0.8</v>
      </c>
      <c r="Q302" s="62">
        <f t="shared" si="40"/>
        <v>0.19999999999999996</v>
      </c>
      <c r="R302" s="63">
        <f>O302/O300</f>
        <v>0.44444444444444442</v>
      </c>
      <c r="S302" s="1"/>
      <c r="T302" s="1"/>
      <c r="U302" s="1"/>
      <c r="V302" s="1"/>
    </row>
    <row r="303" spans="1:22" ht="15.75" customHeight="1">
      <c r="A303" s="49">
        <v>1202</v>
      </c>
      <c r="B303" s="50"/>
      <c r="C303" s="50"/>
      <c r="D303" s="50"/>
      <c r="E303" s="50">
        <v>7</v>
      </c>
      <c r="F303" s="50"/>
      <c r="G303" s="50"/>
      <c r="H303" s="50"/>
      <c r="I303" s="50"/>
      <c r="J303" s="87"/>
      <c r="K303" s="57"/>
      <c r="L303" s="58"/>
      <c r="M303" s="59"/>
      <c r="N303" s="60">
        <f>IF(E303=0,"",E303/D302)</f>
        <v>1</v>
      </c>
      <c r="O303" s="61">
        <v>8</v>
      </c>
      <c r="P303" s="62">
        <f t="shared" si="39"/>
        <v>1</v>
      </c>
      <c r="Q303" s="62">
        <f t="shared" si="40"/>
        <v>0</v>
      </c>
      <c r="R303" s="25"/>
      <c r="S303" s="1"/>
      <c r="T303" s="1"/>
      <c r="U303" s="1"/>
      <c r="V303" s="1"/>
    </row>
    <row r="304" spans="1:22" ht="15.75" customHeight="1">
      <c r="A304" s="49">
        <v>1301</v>
      </c>
      <c r="B304" s="50"/>
      <c r="C304" s="50"/>
      <c r="D304" s="50"/>
      <c r="E304" s="50"/>
      <c r="F304" s="50">
        <v>7</v>
      </c>
      <c r="G304" s="50"/>
      <c r="H304" s="50"/>
      <c r="I304" s="50"/>
      <c r="J304" s="87"/>
      <c r="K304" s="57"/>
      <c r="L304" s="58"/>
      <c r="M304" s="59"/>
      <c r="N304" s="60">
        <f>IF(F304=0,"",F304/E303)</f>
        <v>1</v>
      </c>
      <c r="O304" s="61">
        <v>8</v>
      </c>
      <c r="P304" s="62">
        <f t="shared" si="39"/>
        <v>1</v>
      </c>
      <c r="Q304" s="62">
        <f t="shared" si="40"/>
        <v>0</v>
      </c>
      <c r="R304" s="25"/>
      <c r="S304" s="1"/>
      <c r="T304" s="1"/>
      <c r="U304" s="1"/>
      <c r="V304" s="1"/>
    </row>
    <row r="305" spans="1:22" ht="15.75" customHeight="1">
      <c r="A305" s="49">
        <v>1302</v>
      </c>
      <c r="B305" s="50"/>
      <c r="C305" s="50"/>
      <c r="D305" s="50"/>
      <c r="E305" s="50"/>
      <c r="F305" s="50"/>
      <c r="G305" s="50">
        <v>5</v>
      </c>
      <c r="H305" s="50"/>
      <c r="I305" s="50"/>
      <c r="J305" s="87"/>
      <c r="K305" s="57"/>
      <c r="L305" s="58"/>
      <c r="M305" s="59"/>
      <c r="N305" s="60">
        <f>IF(G305=0,"",G305/F304)</f>
        <v>0.7142857142857143</v>
      </c>
      <c r="O305" s="61">
        <v>6</v>
      </c>
      <c r="P305" s="62">
        <f t="shared" si="39"/>
        <v>0.75</v>
      </c>
      <c r="Q305" s="62">
        <f t="shared" si="40"/>
        <v>0.25</v>
      </c>
      <c r="R305" s="25"/>
      <c r="S305" s="1"/>
      <c r="T305" s="1"/>
      <c r="U305" s="1"/>
      <c r="V305" s="1"/>
    </row>
    <row r="306" spans="1:22" ht="15.75" customHeight="1">
      <c r="A306" s="49">
        <v>1401</v>
      </c>
      <c r="B306" s="50"/>
      <c r="C306" s="50"/>
      <c r="D306" s="50"/>
      <c r="E306" s="50"/>
      <c r="F306" s="50"/>
      <c r="G306" s="50"/>
      <c r="H306" s="50">
        <v>5</v>
      </c>
      <c r="I306" s="50"/>
      <c r="J306" s="87"/>
      <c r="K306" s="57"/>
      <c r="L306" s="58"/>
      <c r="M306" s="59"/>
      <c r="N306" s="60">
        <f>IF(H306=0,"",H306/G305)</f>
        <v>1</v>
      </c>
      <c r="O306" s="61">
        <v>6</v>
      </c>
      <c r="P306" s="62">
        <f t="shared" si="39"/>
        <v>1</v>
      </c>
      <c r="Q306" s="62">
        <f t="shared" si="40"/>
        <v>0</v>
      </c>
      <c r="R306" s="25"/>
      <c r="S306" s="1"/>
      <c r="T306" s="1"/>
      <c r="U306" s="1"/>
      <c r="V306" s="1"/>
    </row>
    <row r="307" spans="1:22" ht="15.75" customHeight="1">
      <c r="A307" s="49">
        <v>1402</v>
      </c>
      <c r="B307" s="50"/>
      <c r="C307" s="50"/>
      <c r="D307" s="50"/>
      <c r="E307" s="50"/>
      <c r="F307" s="50"/>
      <c r="G307" s="50"/>
      <c r="H307" s="50"/>
      <c r="I307" s="50">
        <v>5</v>
      </c>
      <c r="J307" s="87">
        <v>1</v>
      </c>
      <c r="K307" s="57"/>
      <c r="L307" s="58"/>
      <c r="M307" s="59"/>
      <c r="N307" s="60">
        <f>IF(I307=0,"",I307/H306)</f>
        <v>1</v>
      </c>
      <c r="O307" s="61">
        <v>6</v>
      </c>
      <c r="P307" s="62">
        <f t="shared" si="39"/>
        <v>1</v>
      </c>
      <c r="Q307" s="62">
        <f t="shared" si="40"/>
        <v>0</v>
      </c>
      <c r="R307" s="25"/>
      <c r="S307" s="1"/>
      <c r="T307" s="1"/>
      <c r="U307" s="1"/>
      <c r="V307" s="1"/>
    </row>
    <row r="308" spans="1:22" ht="15.75" customHeight="1">
      <c r="A308" s="49">
        <v>1501</v>
      </c>
      <c r="B308" s="50"/>
      <c r="C308" s="50"/>
      <c r="D308" s="50"/>
      <c r="E308" s="50"/>
      <c r="F308" s="50"/>
      <c r="G308" s="50"/>
      <c r="H308" s="50"/>
      <c r="I308" s="50">
        <v>3</v>
      </c>
      <c r="J308" s="87">
        <v>3</v>
      </c>
      <c r="K308" s="57"/>
      <c r="L308" s="58"/>
      <c r="M308" s="58"/>
      <c r="N308" s="68"/>
      <c r="O308" s="61">
        <v>3</v>
      </c>
      <c r="P308" s="69"/>
      <c r="Q308" s="68"/>
      <c r="R308" s="25"/>
      <c r="S308" s="1"/>
      <c r="T308" s="1"/>
      <c r="U308" s="1"/>
      <c r="V308" s="1"/>
    </row>
    <row r="309" spans="1:22" ht="15.75" customHeight="1">
      <c r="A309" s="49">
        <v>1502</v>
      </c>
      <c r="B309" s="50"/>
      <c r="C309" s="50"/>
      <c r="D309" s="50"/>
      <c r="E309" s="50"/>
      <c r="F309" s="50"/>
      <c r="G309" s="50"/>
      <c r="H309" s="50"/>
      <c r="I309" s="50">
        <v>1</v>
      </c>
      <c r="J309" s="87">
        <v>1</v>
      </c>
      <c r="K309" s="57"/>
      <c r="L309" s="58"/>
      <c r="M309" s="58"/>
      <c r="N309" s="68"/>
      <c r="O309" s="61">
        <v>1</v>
      </c>
      <c r="P309" s="69"/>
      <c r="Q309" s="68"/>
      <c r="R309" s="25"/>
      <c r="S309" s="1"/>
      <c r="T309" s="1"/>
      <c r="U309" s="1"/>
      <c r="V309" s="1"/>
    </row>
    <row r="310" spans="1:22" ht="15.75" customHeight="1">
      <c r="A310" s="49">
        <v>1601</v>
      </c>
      <c r="B310" s="50"/>
      <c r="C310" s="50"/>
      <c r="D310" s="50"/>
      <c r="E310" s="50"/>
      <c r="F310" s="50"/>
      <c r="G310" s="50"/>
      <c r="H310" s="50"/>
      <c r="I310" s="50"/>
      <c r="J310" s="87"/>
      <c r="K310" s="57"/>
      <c r="L310" s="58"/>
      <c r="M310" s="58"/>
      <c r="N310" s="68"/>
      <c r="O310" s="66"/>
      <c r="P310" s="69"/>
      <c r="Q310" s="68"/>
      <c r="R310" s="25"/>
      <c r="S310" s="1"/>
      <c r="T310" s="1"/>
      <c r="U310" s="1"/>
      <c r="V310" s="1"/>
    </row>
    <row r="311" spans="1:22" ht="15.75" customHeight="1">
      <c r="A311" s="49">
        <v>1602</v>
      </c>
      <c r="B311" s="50"/>
      <c r="C311" s="50"/>
      <c r="D311" s="50"/>
      <c r="E311" s="50"/>
      <c r="F311" s="50"/>
      <c r="G311" s="50"/>
      <c r="H311" s="50"/>
      <c r="I311" s="50"/>
      <c r="J311" s="87"/>
      <c r="K311" s="57"/>
      <c r="L311" s="58"/>
      <c r="M311" s="64"/>
      <c r="N311" s="68"/>
      <c r="O311" s="66"/>
      <c r="P311" s="69"/>
      <c r="Q311" s="68"/>
      <c r="R311" s="25"/>
      <c r="S311" s="1"/>
      <c r="T311" s="1"/>
      <c r="U311" s="1"/>
      <c r="V311" s="1"/>
    </row>
    <row r="312" spans="1:22" ht="15.75" customHeight="1">
      <c r="A312" s="49">
        <v>1701</v>
      </c>
      <c r="B312" s="50"/>
      <c r="C312" s="50"/>
      <c r="D312" s="50"/>
      <c r="E312" s="50"/>
      <c r="F312" s="50"/>
      <c r="G312" s="50"/>
      <c r="H312" s="50"/>
      <c r="I312" s="50"/>
      <c r="J312" s="87"/>
      <c r="K312" s="57"/>
      <c r="L312" s="58"/>
      <c r="M312" s="64"/>
      <c r="N312" s="68"/>
      <c r="O312" s="66"/>
      <c r="P312" s="69"/>
      <c r="Q312" s="68"/>
      <c r="R312" s="25"/>
      <c r="S312" s="1"/>
      <c r="T312" s="1"/>
      <c r="U312" s="1"/>
      <c r="V312" s="1"/>
    </row>
    <row r="313" spans="1:22" ht="15.75" customHeight="1">
      <c r="A313" s="49">
        <v>1702</v>
      </c>
      <c r="B313" s="50"/>
      <c r="C313" s="50"/>
      <c r="D313" s="50"/>
      <c r="E313" s="50"/>
      <c r="F313" s="50"/>
      <c r="G313" s="50"/>
      <c r="H313" s="50"/>
      <c r="I313" s="50"/>
      <c r="J313" s="87"/>
      <c r="K313" s="57"/>
      <c r="L313" s="58"/>
      <c r="M313" s="64"/>
      <c r="N313" s="58"/>
      <c r="O313" s="64"/>
      <c r="P313" s="102"/>
      <c r="Q313" s="68"/>
      <c r="R313" s="25"/>
      <c r="S313" s="1"/>
      <c r="T313" s="1"/>
      <c r="U313" s="1"/>
      <c r="V313" s="1"/>
    </row>
    <row r="314" spans="1:22" ht="15.75" customHeight="1">
      <c r="A314" s="49">
        <v>1801</v>
      </c>
      <c r="B314" s="50"/>
      <c r="C314" s="50"/>
      <c r="D314" s="50"/>
      <c r="E314" s="50"/>
      <c r="F314" s="50"/>
      <c r="G314" s="50"/>
      <c r="H314" s="50"/>
      <c r="I314" s="50"/>
      <c r="J314" s="87"/>
      <c r="K314" s="57"/>
      <c r="L314" s="58"/>
      <c r="M314" s="64"/>
      <c r="N314" s="140" t="s">
        <v>56</v>
      </c>
      <c r="O314" s="71">
        <v>4</v>
      </c>
      <c r="P314" s="72">
        <f>J317</f>
        <v>5</v>
      </c>
      <c r="Q314" s="142" t="s">
        <v>10</v>
      </c>
      <c r="R314" s="25"/>
      <c r="S314" s="1"/>
      <c r="T314" s="1"/>
      <c r="U314" s="1"/>
      <c r="V314" s="1"/>
    </row>
    <row r="315" spans="1:22" ht="15.75" customHeight="1">
      <c r="A315" s="49">
        <v>1802</v>
      </c>
      <c r="B315" s="50"/>
      <c r="C315" s="50"/>
      <c r="D315" s="50"/>
      <c r="E315" s="50"/>
      <c r="F315" s="50"/>
      <c r="G315" s="50"/>
      <c r="H315" s="50"/>
      <c r="I315" s="50"/>
      <c r="J315" s="87"/>
      <c r="K315" s="57"/>
      <c r="L315" s="58"/>
      <c r="M315" s="64"/>
      <c r="N315" s="141" t="s">
        <v>57</v>
      </c>
      <c r="O315" s="73">
        <f>IF(O314/B300=0,"",O314/B300)</f>
        <v>0.22222222222222221</v>
      </c>
      <c r="P315" s="74">
        <f>IF(O314/P314=0,"",O314/P314)</f>
        <v>0.8</v>
      </c>
      <c r="Q315" s="143" t="s">
        <v>58</v>
      </c>
      <c r="R315" s="25"/>
      <c r="S315" s="1"/>
      <c r="T315" s="1"/>
      <c r="U315" s="1"/>
      <c r="V315" s="1"/>
    </row>
    <row r="316" spans="1:22" ht="15.75" customHeight="1">
      <c r="A316" s="49">
        <v>1901</v>
      </c>
      <c r="B316" s="145"/>
      <c r="C316" s="145"/>
      <c r="D316" s="145"/>
      <c r="E316" s="145"/>
      <c r="F316" s="145"/>
      <c r="G316" s="145"/>
      <c r="H316" s="145"/>
      <c r="I316" s="145"/>
      <c r="J316" s="87"/>
      <c r="K316" s="75"/>
      <c r="L316" s="76"/>
      <c r="M316" s="77"/>
      <c r="N316" s="78"/>
      <c r="O316" s="79"/>
      <c r="P316" s="79"/>
      <c r="Q316" s="80"/>
      <c r="R316" s="25"/>
      <c r="S316" s="1"/>
      <c r="T316" s="1"/>
      <c r="U316" s="1"/>
      <c r="V316" s="1"/>
    </row>
    <row r="317" spans="1:22" ht="18" customHeight="1">
      <c r="A317" s="31"/>
      <c r="B317" s="190" t="s">
        <v>79</v>
      </c>
      <c r="C317" s="190"/>
      <c r="D317" s="190"/>
      <c r="E317" s="190"/>
      <c r="F317" s="190"/>
      <c r="G317" s="190"/>
      <c r="H317" s="190"/>
      <c r="I317" s="190"/>
      <c r="J317" s="144">
        <f>SUM(J306:J313)</f>
        <v>5</v>
      </c>
      <c r="K317" s="82">
        <f>IF(J309=0,"",J309/B300)</f>
        <v>5.5555555555555552E-2</v>
      </c>
      <c r="L317" s="82">
        <f>IF(J317=0,"",J317/B300)</f>
        <v>0.27777777777777779</v>
      </c>
      <c r="M317" s="82">
        <f>IF(J309=0,"",L317-K317)</f>
        <v>0.22222222222222224</v>
      </c>
      <c r="N317" s="1"/>
      <c r="O317" s="25"/>
      <c r="P317" s="26"/>
      <c r="Q317" s="1"/>
      <c r="R317" s="25"/>
      <c r="S317" s="1"/>
      <c r="T317" s="1"/>
      <c r="U317" s="1"/>
      <c r="V317" s="1"/>
    </row>
    <row r="318" spans="1:22" ht="12.75" customHeight="1">
      <c r="K318" s="1"/>
      <c r="L318" s="1"/>
      <c r="M318" s="1"/>
      <c r="N318" s="1"/>
      <c r="O318" s="2"/>
      <c r="P318" s="2"/>
      <c r="Q318" s="1"/>
      <c r="R318" s="1"/>
      <c r="S318" s="1"/>
      <c r="T318" s="1"/>
      <c r="U318" s="1"/>
      <c r="V318" s="1"/>
    </row>
    <row r="319" spans="1:22" ht="12.75" customHeight="1">
      <c r="K319" s="1"/>
      <c r="L319" s="1"/>
      <c r="M319" s="1"/>
      <c r="N319" s="1"/>
      <c r="O319" s="2"/>
      <c r="P319" s="2"/>
      <c r="Q319" s="1"/>
      <c r="R319" s="1"/>
      <c r="S319" s="1"/>
      <c r="T319" s="1"/>
      <c r="U319" s="1"/>
    </row>
    <row r="320" spans="1:22" ht="26.25" customHeight="1">
      <c r="A320" s="161"/>
      <c r="B320" s="191" t="s">
        <v>69</v>
      </c>
      <c r="C320" s="191"/>
      <c r="D320" s="191"/>
      <c r="E320" s="191"/>
      <c r="F320" s="191"/>
      <c r="G320" s="191"/>
      <c r="H320" s="191"/>
      <c r="I320" s="191"/>
      <c r="J320" s="156" t="s">
        <v>52</v>
      </c>
      <c r="K320" s="25"/>
      <c r="L320" s="1"/>
      <c r="M320" s="1"/>
      <c r="N320" s="25"/>
      <c r="O320" s="1"/>
      <c r="P320" s="25"/>
      <c r="Q320" s="25"/>
      <c r="R320" s="25"/>
      <c r="S320" s="1"/>
      <c r="T320" s="1"/>
      <c r="U320" s="1"/>
    </row>
    <row r="321" spans="1:21" ht="20.25" customHeight="1">
      <c r="A321" s="192" t="s">
        <v>9</v>
      </c>
      <c r="B321" s="193" t="s">
        <v>70</v>
      </c>
      <c r="C321" s="194"/>
      <c r="D321" s="194"/>
      <c r="E321" s="194"/>
      <c r="F321" s="194"/>
      <c r="G321" s="194"/>
      <c r="H321" s="194"/>
      <c r="I321" s="195"/>
      <c r="J321" s="196" t="s">
        <v>10</v>
      </c>
      <c r="K321" s="189" t="s">
        <v>2</v>
      </c>
      <c r="L321" s="189" t="s">
        <v>3</v>
      </c>
      <c r="M321" s="198" t="s">
        <v>4</v>
      </c>
      <c r="N321" s="189" t="s">
        <v>5</v>
      </c>
      <c r="O321" s="187" t="s">
        <v>6</v>
      </c>
      <c r="P321" s="187" t="s">
        <v>7</v>
      </c>
      <c r="Q321" s="189" t="s">
        <v>8</v>
      </c>
      <c r="R321" s="25"/>
      <c r="S321" s="1"/>
      <c r="T321" s="1"/>
      <c r="U321" s="1"/>
    </row>
    <row r="322" spans="1:21" ht="15.75" customHeight="1">
      <c r="A322" s="188"/>
      <c r="B322" s="49" t="s">
        <v>71</v>
      </c>
      <c r="C322" s="49" t="s">
        <v>72</v>
      </c>
      <c r="D322" s="49" t="s">
        <v>73</v>
      </c>
      <c r="E322" s="49" t="s">
        <v>74</v>
      </c>
      <c r="F322" s="49" t="s">
        <v>75</v>
      </c>
      <c r="G322" s="49" t="s">
        <v>76</v>
      </c>
      <c r="H322" s="49" t="s">
        <v>77</v>
      </c>
      <c r="I322" s="49" t="s">
        <v>78</v>
      </c>
      <c r="J322" s="197"/>
      <c r="K322" s="188"/>
      <c r="L322" s="188"/>
      <c r="M322" s="188"/>
      <c r="N322" s="188"/>
      <c r="O322" s="188"/>
      <c r="P322" s="188"/>
      <c r="Q322" s="188"/>
      <c r="R322" s="25"/>
      <c r="S322" s="1"/>
      <c r="T322" s="1"/>
      <c r="U322" s="1"/>
    </row>
    <row r="323" spans="1:21" ht="15.75" customHeight="1">
      <c r="A323" s="49">
        <v>1102</v>
      </c>
      <c r="B323" s="50">
        <v>26</v>
      </c>
      <c r="C323" s="50"/>
      <c r="D323" s="50"/>
      <c r="E323" s="50"/>
      <c r="F323" s="50"/>
      <c r="G323" s="50"/>
      <c r="H323" s="50"/>
      <c r="I323" s="50"/>
      <c r="J323" s="87"/>
      <c r="K323" s="51"/>
      <c r="L323" s="52"/>
      <c r="M323" s="53"/>
      <c r="N323" s="54"/>
      <c r="O323" s="55">
        <f>B323</f>
        <v>26</v>
      </c>
      <c r="P323" s="56"/>
      <c r="Q323" s="54"/>
      <c r="R323" s="25"/>
      <c r="S323" s="1"/>
      <c r="T323" s="1"/>
      <c r="U323" s="1"/>
    </row>
    <row r="324" spans="1:21" ht="15.75" customHeight="1">
      <c r="A324" s="49">
        <v>1201</v>
      </c>
      <c r="B324" s="50"/>
      <c r="C324" s="50">
        <v>21</v>
      </c>
      <c r="D324" s="50"/>
      <c r="E324" s="50"/>
      <c r="F324" s="50"/>
      <c r="G324" s="50"/>
      <c r="H324" s="50"/>
      <c r="I324" s="50"/>
      <c r="J324" s="87"/>
      <c r="K324" s="57"/>
      <c r="L324" s="58"/>
      <c r="M324" s="59"/>
      <c r="N324" s="60">
        <f>IF(C324=0,"",C324/B323)</f>
        <v>0.80769230769230771</v>
      </c>
      <c r="O324" s="61">
        <v>21</v>
      </c>
      <c r="P324" s="62">
        <f t="shared" ref="P324:P330" si="41">IF(O324=0,"",O324/O323)</f>
        <v>0.80769230769230771</v>
      </c>
      <c r="Q324" s="62">
        <f t="shared" ref="Q324:Q330" si="42">IF(O324=0,"",100%-P324)</f>
        <v>0.19230769230769229</v>
      </c>
      <c r="R324" s="25"/>
      <c r="S324" s="1"/>
      <c r="T324" s="1"/>
      <c r="U324" s="1"/>
    </row>
    <row r="325" spans="1:21" ht="15.75" customHeight="1">
      <c r="A325" s="49">
        <v>1202</v>
      </c>
      <c r="B325" s="50"/>
      <c r="C325" s="50"/>
      <c r="D325" s="50">
        <v>15</v>
      </c>
      <c r="E325" s="50"/>
      <c r="F325" s="50"/>
      <c r="G325" s="50"/>
      <c r="H325" s="50"/>
      <c r="I325" s="50"/>
      <c r="J325" s="87"/>
      <c r="K325" s="57"/>
      <c r="L325" s="58"/>
      <c r="M325" s="59"/>
      <c r="N325" s="60">
        <f>IF(D325=0,"",D325/C324)</f>
        <v>0.7142857142857143</v>
      </c>
      <c r="O325" s="61">
        <v>21</v>
      </c>
      <c r="P325" s="62">
        <f t="shared" si="41"/>
        <v>1</v>
      </c>
      <c r="Q325" s="62">
        <f t="shared" si="42"/>
        <v>0</v>
      </c>
      <c r="R325" s="63">
        <f>O325/O323</f>
        <v>0.80769230769230771</v>
      </c>
      <c r="S325" s="1"/>
      <c r="T325" s="1"/>
      <c r="U325" s="1"/>
    </row>
    <row r="326" spans="1:21" ht="15.75" customHeight="1">
      <c r="A326" s="49">
        <v>1301</v>
      </c>
      <c r="B326" s="50"/>
      <c r="C326" s="50"/>
      <c r="D326" s="50"/>
      <c r="E326" s="50">
        <v>13</v>
      </c>
      <c r="F326" s="50"/>
      <c r="G326" s="50"/>
      <c r="H326" s="50"/>
      <c r="I326" s="50"/>
      <c r="J326" s="87"/>
      <c r="K326" s="57"/>
      <c r="L326" s="58"/>
      <c r="M326" s="59"/>
      <c r="N326" s="60">
        <f>IF(E326=0,"",E326/D325)</f>
        <v>0.8666666666666667</v>
      </c>
      <c r="O326" s="61">
        <v>20</v>
      </c>
      <c r="P326" s="62">
        <f t="shared" si="41"/>
        <v>0.95238095238095233</v>
      </c>
      <c r="Q326" s="62">
        <f t="shared" si="42"/>
        <v>4.7619047619047672E-2</v>
      </c>
      <c r="R326" s="25"/>
      <c r="S326" s="1"/>
      <c r="T326" s="1"/>
      <c r="U326" s="1"/>
    </row>
    <row r="327" spans="1:21" ht="15.75" customHeight="1">
      <c r="A327" s="49">
        <v>1302</v>
      </c>
      <c r="B327" s="50"/>
      <c r="C327" s="50"/>
      <c r="D327" s="50"/>
      <c r="E327" s="50"/>
      <c r="F327" s="50">
        <v>12</v>
      </c>
      <c r="G327" s="50"/>
      <c r="H327" s="50"/>
      <c r="I327" s="50"/>
      <c r="J327" s="87"/>
      <c r="K327" s="57"/>
      <c r="L327" s="58"/>
      <c r="M327" s="59"/>
      <c r="N327" s="60">
        <f>IF(F327=0,"",F327/E326)</f>
        <v>0.92307692307692313</v>
      </c>
      <c r="O327" s="61">
        <v>18</v>
      </c>
      <c r="P327" s="62">
        <f t="shared" si="41"/>
        <v>0.9</v>
      </c>
      <c r="Q327" s="62">
        <f t="shared" si="42"/>
        <v>9.9999999999999978E-2</v>
      </c>
      <c r="R327" s="25"/>
      <c r="S327" s="1"/>
      <c r="T327" s="1"/>
      <c r="U327" s="1"/>
    </row>
    <row r="328" spans="1:21" ht="15.75" customHeight="1">
      <c r="A328" s="49">
        <v>1401</v>
      </c>
      <c r="B328" s="50"/>
      <c r="C328" s="50"/>
      <c r="D328" s="50"/>
      <c r="E328" s="50"/>
      <c r="F328" s="50"/>
      <c r="G328" s="50">
        <v>11</v>
      </c>
      <c r="H328" s="50"/>
      <c r="I328" s="50"/>
      <c r="J328" s="87"/>
      <c r="K328" s="57"/>
      <c r="L328" s="58"/>
      <c r="M328" s="59"/>
      <c r="N328" s="60">
        <f>IF(G328=0,"",G328/F327)</f>
        <v>0.91666666666666663</v>
      </c>
      <c r="O328" s="61">
        <v>17</v>
      </c>
      <c r="P328" s="62">
        <f t="shared" si="41"/>
        <v>0.94444444444444442</v>
      </c>
      <c r="Q328" s="62">
        <f t="shared" si="42"/>
        <v>5.555555555555558E-2</v>
      </c>
      <c r="R328" s="25"/>
      <c r="S328" s="1"/>
      <c r="T328" s="1"/>
      <c r="U328" s="1"/>
    </row>
    <row r="329" spans="1:21" ht="15.75" customHeight="1">
      <c r="A329" s="49">
        <v>1402</v>
      </c>
      <c r="B329" s="50"/>
      <c r="C329" s="50"/>
      <c r="D329" s="50"/>
      <c r="E329" s="50"/>
      <c r="F329" s="50"/>
      <c r="G329" s="50"/>
      <c r="H329" s="50">
        <v>9</v>
      </c>
      <c r="I329" s="50"/>
      <c r="J329" s="87"/>
      <c r="K329" s="57"/>
      <c r="L329" s="58"/>
      <c r="M329" s="59"/>
      <c r="N329" s="60">
        <f>IF(H329=0,"",H329/G328)</f>
        <v>0.81818181818181823</v>
      </c>
      <c r="O329" s="61">
        <v>16</v>
      </c>
      <c r="P329" s="62">
        <f t="shared" si="41"/>
        <v>0.94117647058823528</v>
      </c>
      <c r="Q329" s="62">
        <f t="shared" si="42"/>
        <v>5.8823529411764719E-2</v>
      </c>
      <c r="R329" s="25"/>
      <c r="S329" s="1"/>
      <c r="T329" s="1"/>
      <c r="U329" s="1"/>
    </row>
    <row r="330" spans="1:21" ht="15.75" customHeight="1">
      <c r="A330" s="49">
        <v>1501</v>
      </c>
      <c r="B330" s="50"/>
      <c r="C330" s="50"/>
      <c r="D330" s="50"/>
      <c r="E330" s="50"/>
      <c r="F330" s="50"/>
      <c r="G330" s="50"/>
      <c r="H330" s="50"/>
      <c r="I330" s="50">
        <v>9</v>
      </c>
      <c r="J330" s="87">
        <v>9</v>
      </c>
      <c r="K330" s="57"/>
      <c r="L330" s="58"/>
      <c r="M330" s="59"/>
      <c r="N330" s="60">
        <f>IF(I330=0,"",I330/H329)</f>
        <v>1</v>
      </c>
      <c r="O330" s="61">
        <v>16</v>
      </c>
      <c r="P330" s="62">
        <f t="shared" si="41"/>
        <v>1</v>
      </c>
      <c r="Q330" s="62">
        <f t="shared" si="42"/>
        <v>0</v>
      </c>
      <c r="R330" s="25"/>
      <c r="S330" s="1"/>
      <c r="T330" s="1"/>
      <c r="U330" s="1"/>
    </row>
    <row r="331" spans="1:21" ht="15.75" customHeight="1">
      <c r="A331" s="49">
        <v>1502</v>
      </c>
      <c r="B331" s="50"/>
      <c r="C331" s="50"/>
      <c r="D331" s="50"/>
      <c r="E331" s="50"/>
      <c r="F331" s="50"/>
      <c r="G331" s="50"/>
      <c r="H331" s="50"/>
      <c r="I331" s="50">
        <v>1</v>
      </c>
      <c r="J331" s="87"/>
      <c r="K331" s="57"/>
      <c r="L331" s="58"/>
      <c r="M331" s="58"/>
      <c r="N331" s="68"/>
      <c r="O331" s="61">
        <v>6</v>
      </c>
      <c r="P331" s="69"/>
      <c r="Q331" s="68"/>
      <c r="R331" s="25"/>
      <c r="S331" s="1"/>
      <c r="T331" s="1"/>
      <c r="U331" s="1"/>
    </row>
    <row r="332" spans="1:21" ht="15.75" customHeight="1">
      <c r="A332" s="49">
        <v>1601</v>
      </c>
      <c r="B332" s="50"/>
      <c r="C332" s="50"/>
      <c r="D332" s="50"/>
      <c r="E332" s="50"/>
      <c r="F332" s="50"/>
      <c r="G332" s="50"/>
      <c r="H332" s="50"/>
      <c r="I332" s="50">
        <v>4</v>
      </c>
      <c r="J332" s="87">
        <v>2</v>
      </c>
      <c r="K332" s="57"/>
      <c r="L332" s="58"/>
      <c r="M332" s="58"/>
      <c r="N332" s="68"/>
      <c r="O332" s="61">
        <v>6</v>
      </c>
      <c r="P332" s="69"/>
      <c r="Q332" s="68"/>
      <c r="R332" s="25"/>
      <c r="S332" s="1"/>
      <c r="T332" s="1"/>
      <c r="U332" s="1"/>
    </row>
    <row r="333" spans="1:21" ht="15.75" customHeight="1">
      <c r="A333" s="49">
        <v>1602</v>
      </c>
      <c r="B333" s="50"/>
      <c r="C333" s="50"/>
      <c r="D333" s="50"/>
      <c r="E333" s="50"/>
      <c r="F333" s="50"/>
      <c r="G333" s="50"/>
      <c r="H333" s="50"/>
      <c r="I333" s="50">
        <v>3</v>
      </c>
      <c r="J333" s="87">
        <v>2</v>
      </c>
      <c r="K333" s="57"/>
      <c r="L333" s="58"/>
      <c r="M333" s="58"/>
      <c r="N333" s="68"/>
      <c r="O333" s="66">
        <v>3</v>
      </c>
      <c r="P333" s="69"/>
      <c r="Q333" s="68"/>
      <c r="R333" s="25"/>
      <c r="S333" s="1"/>
      <c r="T333" s="1"/>
      <c r="U333" s="1"/>
    </row>
    <row r="334" spans="1:21" ht="15.75" customHeight="1">
      <c r="A334" s="49">
        <v>1701</v>
      </c>
      <c r="B334" s="50"/>
      <c r="C334" s="50"/>
      <c r="D334" s="50"/>
      <c r="E334" s="50"/>
      <c r="F334" s="50"/>
      <c r="G334" s="50"/>
      <c r="H334" s="50"/>
      <c r="I334" s="50">
        <v>2</v>
      </c>
      <c r="J334" s="87">
        <v>2</v>
      </c>
      <c r="K334" s="57"/>
      <c r="L334" s="58"/>
      <c r="M334" s="64"/>
      <c r="N334" s="68"/>
      <c r="O334" s="66">
        <v>2</v>
      </c>
      <c r="P334" s="69"/>
      <c r="Q334" s="68"/>
      <c r="R334" s="25"/>
      <c r="S334" s="1"/>
      <c r="T334" s="1"/>
      <c r="U334" s="1"/>
    </row>
    <row r="335" spans="1:21" ht="15.75" customHeight="1">
      <c r="A335" s="49">
        <v>1702</v>
      </c>
      <c r="B335" s="50"/>
      <c r="C335" s="50"/>
      <c r="D335" s="50"/>
      <c r="E335" s="50"/>
      <c r="F335" s="50"/>
      <c r="G335" s="50"/>
      <c r="H335" s="50"/>
      <c r="I335" s="50"/>
      <c r="J335" s="87"/>
      <c r="K335" s="57"/>
      <c r="L335" s="58"/>
      <c r="M335" s="64"/>
      <c r="N335" s="68"/>
      <c r="O335" s="66"/>
      <c r="P335" s="69"/>
      <c r="Q335" s="68"/>
      <c r="R335" s="25"/>
      <c r="S335" s="1"/>
      <c r="T335" s="1"/>
      <c r="U335" s="1"/>
    </row>
    <row r="336" spans="1:21" ht="15.75" customHeight="1">
      <c r="A336" s="49">
        <v>1801</v>
      </c>
      <c r="B336" s="50"/>
      <c r="C336" s="50"/>
      <c r="D336" s="50"/>
      <c r="E336" s="50"/>
      <c r="F336" s="50"/>
      <c r="G336" s="50"/>
      <c r="H336" s="50"/>
      <c r="I336" s="50"/>
      <c r="J336" s="87"/>
      <c r="K336" s="57"/>
      <c r="L336" s="58"/>
      <c r="M336" s="64"/>
      <c r="N336" s="58"/>
      <c r="O336" s="64"/>
      <c r="P336" s="102"/>
      <c r="Q336" s="68"/>
      <c r="R336" s="25"/>
      <c r="S336" s="1"/>
      <c r="T336" s="1"/>
      <c r="U336" s="1"/>
    </row>
    <row r="337" spans="1:21" ht="15.75" customHeight="1">
      <c r="A337" s="49">
        <v>1802</v>
      </c>
      <c r="B337" s="50"/>
      <c r="C337" s="50"/>
      <c r="D337" s="50"/>
      <c r="E337" s="50"/>
      <c r="F337" s="50"/>
      <c r="G337" s="50"/>
      <c r="H337" s="50"/>
      <c r="I337" s="50"/>
      <c r="J337" s="87"/>
      <c r="K337" s="57"/>
      <c r="L337" s="58"/>
      <c r="M337" s="64"/>
      <c r="N337" s="140" t="s">
        <v>56</v>
      </c>
      <c r="O337" s="71">
        <v>14</v>
      </c>
      <c r="P337" s="72">
        <f>J340</f>
        <v>15</v>
      </c>
      <c r="Q337" s="142" t="s">
        <v>10</v>
      </c>
      <c r="R337" s="25"/>
      <c r="S337" s="1"/>
      <c r="T337" s="1"/>
      <c r="U337" s="1"/>
    </row>
    <row r="338" spans="1:21" ht="15.75" customHeight="1">
      <c r="A338" s="49">
        <v>1901</v>
      </c>
      <c r="B338" s="50"/>
      <c r="C338" s="50"/>
      <c r="D338" s="50"/>
      <c r="E338" s="50"/>
      <c r="F338" s="50"/>
      <c r="G338" s="50"/>
      <c r="H338" s="50"/>
      <c r="I338" s="50"/>
      <c r="J338" s="87"/>
      <c r="K338" s="57"/>
      <c r="L338" s="58"/>
      <c r="M338" s="64"/>
      <c r="N338" s="141" t="s">
        <v>57</v>
      </c>
      <c r="O338" s="73">
        <f>IF(O337/B323=0,"",O337/B323)</f>
        <v>0.53846153846153844</v>
      </c>
      <c r="P338" s="74">
        <f>IF(O337/P337=0,"",O337/P337)</f>
        <v>0.93333333333333335</v>
      </c>
      <c r="Q338" s="143" t="s">
        <v>58</v>
      </c>
      <c r="R338" s="25"/>
      <c r="S338" s="1"/>
      <c r="T338" s="1"/>
      <c r="U338" s="1"/>
    </row>
    <row r="339" spans="1:21" ht="15.75" customHeight="1">
      <c r="A339" s="49">
        <v>1902</v>
      </c>
      <c r="B339" s="145"/>
      <c r="C339" s="145"/>
      <c r="D339" s="145"/>
      <c r="E339" s="145"/>
      <c r="F339" s="145"/>
      <c r="G339" s="145"/>
      <c r="H339" s="145"/>
      <c r="I339" s="145"/>
      <c r="J339" s="87"/>
      <c r="K339" s="75"/>
      <c r="L339" s="76"/>
      <c r="M339" s="77"/>
      <c r="N339" s="78"/>
      <c r="O339" s="79"/>
      <c r="P339" s="79"/>
      <c r="Q339" s="80"/>
      <c r="R339" s="25"/>
      <c r="S339" s="1"/>
      <c r="T339" s="1"/>
      <c r="U339" s="1"/>
    </row>
    <row r="340" spans="1:21" ht="18" customHeight="1">
      <c r="A340" s="31"/>
      <c r="B340" s="190" t="s">
        <v>79</v>
      </c>
      <c r="C340" s="190"/>
      <c r="D340" s="190"/>
      <c r="E340" s="190"/>
      <c r="F340" s="190"/>
      <c r="G340" s="190"/>
      <c r="H340" s="190"/>
      <c r="I340" s="190"/>
      <c r="J340" s="144">
        <f>SUM(J327:J336)</f>
        <v>15</v>
      </c>
      <c r="K340" s="82">
        <f>IF(J330=0,"",J330/B323)</f>
        <v>0.34615384615384615</v>
      </c>
      <c r="L340" s="82">
        <f>IF(J340=0,"",J340/B323)</f>
        <v>0.57692307692307687</v>
      </c>
      <c r="M340" s="82">
        <f>IF(J332=0,"",L340-K340)</f>
        <v>0.23076923076923073</v>
      </c>
      <c r="N340" s="1"/>
      <c r="O340" s="25"/>
      <c r="P340" s="26"/>
      <c r="Q340" s="1"/>
      <c r="R340" s="25"/>
      <c r="S340" s="1"/>
      <c r="T340" s="1"/>
      <c r="U340" s="1"/>
    </row>
    <row r="341" spans="1:21" ht="12.75" customHeight="1">
      <c r="K341" s="1"/>
      <c r="L341" s="1"/>
      <c r="M341" s="1"/>
      <c r="N341" s="1"/>
      <c r="O341" s="2"/>
      <c r="P341" s="2"/>
      <c r="Q341" s="1"/>
      <c r="R341" s="1"/>
      <c r="S341" s="1"/>
      <c r="T341" s="1"/>
      <c r="U341" s="1"/>
    </row>
    <row r="342" spans="1:21" ht="12.75" customHeight="1">
      <c r="K342" s="1"/>
      <c r="L342" s="1"/>
      <c r="N342" s="1"/>
      <c r="O342" s="2"/>
      <c r="P342" s="2"/>
      <c r="Q342" s="1"/>
      <c r="R342" s="1"/>
      <c r="S342" s="1"/>
      <c r="T342" s="1"/>
      <c r="U342" s="1"/>
    </row>
    <row r="343" spans="1:21" ht="26.25" customHeight="1">
      <c r="A343" s="161"/>
      <c r="B343" s="191" t="s">
        <v>69</v>
      </c>
      <c r="C343" s="191"/>
      <c r="D343" s="191"/>
      <c r="E343" s="191"/>
      <c r="F343" s="191"/>
      <c r="G343" s="191"/>
      <c r="H343" s="191"/>
      <c r="I343" s="191"/>
      <c r="J343" s="156" t="s">
        <v>53</v>
      </c>
      <c r="K343" s="25"/>
      <c r="L343" s="1"/>
      <c r="M343" s="1"/>
      <c r="N343" s="25"/>
      <c r="O343" s="1"/>
      <c r="P343" s="25"/>
      <c r="Q343" s="25"/>
      <c r="R343" s="25"/>
    </row>
    <row r="344" spans="1:21" ht="20.25" customHeight="1">
      <c r="A344" s="192" t="s">
        <v>9</v>
      </c>
      <c r="B344" s="193" t="s">
        <v>70</v>
      </c>
      <c r="C344" s="194"/>
      <c r="D344" s="194"/>
      <c r="E344" s="194"/>
      <c r="F344" s="194"/>
      <c r="G344" s="194"/>
      <c r="H344" s="194"/>
      <c r="I344" s="195"/>
      <c r="J344" s="196" t="s">
        <v>10</v>
      </c>
      <c r="K344" s="189" t="s">
        <v>2</v>
      </c>
      <c r="L344" s="189" t="s">
        <v>3</v>
      </c>
      <c r="M344" s="198" t="s">
        <v>4</v>
      </c>
      <c r="N344" s="189" t="s">
        <v>5</v>
      </c>
      <c r="O344" s="187" t="s">
        <v>6</v>
      </c>
      <c r="P344" s="187" t="s">
        <v>7</v>
      </c>
      <c r="Q344" s="189" t="s">
        <v>8</v>
      </c>
      <c r="R344" s="25"/>
      <c r="S344" s="1"/>
      <c r="T344" s="1"/>
      <c r="U344" s="1"/>
    </row>
    <row r="345" spans="1:21" ht="15.75" customHeight="1">
      <c r="A345" s="188"/>
      <c r="B345" s="49" t="s">
        <v>71</v>
      </c>
      <c r="C345" s="49" t="s">
        <v>72</v>
      </c>
      <c r="D345" s="49" t="s">
        <v>73</v>
      </c>
      <c r="E345" s="49" t="s">
        <v>74</v>
      </c>
      <c r="F345" s="49" t="s">
        <v>75</v>
      </c>
      <c r="G345" s="49" t="s">
        <v>76</v>
      </c>
      <c r="H345" s="49" t="s">
        <v>77</v>
      </c>
      <c r="I345" s="49" t="s">
        <v>78</v>
      </c>
      <c r="J345" s="197"/>
      <c r="K345" s="188"/>
      <c r="L345" s="188"/>
      <c r="M345" s="188"/>
      <c r="N345" s="188"/>
      <c r="O345" s="188"/>
      <c r="P345" s="188"/>
      <c r="Q345" s="188"/>
      <c r="R345" s="25"/>
      <c r="S345" s="1"/>
      <c r="T345" s="1"/>
      <c r="U345" s="1"/>
    </row>
    <row r="346" spans="1:21" ht="15.75" customHeight="1">
      <c r="A346" s="49">
        <v>1201</v>
      </c>
      <c r="B346" s="50">
        <v>26</v>
      </c>
      <c r="C346" s="50"/>
      <c r="D346" s="50"/>
      <c r="E346" s="50"/>
      <c r="F346" s="50"/>
      <c r="G346" s="50"/>
      <c r="H346" s="50"/>
      <c r="I346" s="50"/>
      <c r="J346" s="87"/>
      <c r="K346" s="51"/>
      <c r="L346" s="52"/>
      <c r="M346" s="53"/>
      <c r="N346" s="54"/>
      <c r="O346" s="55">
        <f>B346</f>
        <v>26</v>
      </c>
      <c r="P346" s="56"/>
      <c r="Q346" s="54"/>
      <c r="R346" s="25"/>
      <c r="S346" s="1"/>
      <c r="T346" s="1"/>
      <c r="U346" s="1"/>
    </row>
    <row r="347" spans="1:21" ht="15.75" customHeight="1">
      <c r="A347" s="49" t="s">
        <v>62</v>
      </c>
      <c r="B347" s="50"/>
      <c r="C347" s="50">
        <v>17</v>
      </c>
      <c r="D347" s="50"/>
      <c r="E347" s="50"/>
      <c r="F347" s="50"/>
      <c r="G347" s="50"/>
      <c r="H347" s="50"/>
      <c r="I347" s="50"/>
      <c r="J347" s="87"/>
      <c r="K347" s="57"/>
      <c r="L347" s="58"/>
      <c r="M347" s="59"/>
      <c r="N347" s="60">
        <f>IF(C347=0,"",C347/B346)</f>
        <v>0.65384615384615385</v>
      </c>
      <c r="O347" s="61">
        <v>20</v>
      </c>
      <c r="P347" s="62">
        <f t="shared" ref="P347:P353" si="43">IF(O347=0,"",O347/O346)</f>
        <v>0.76923076923076927</v>
      </c>
      <c r="Q347" s="62">
        <f t="shared" ref="Q347:Q353" si="44">IF(O347=0,"",100%-P347)</f>
        <v>0.23076923076923073</v>
      </c>
      <c r="R347" s="25"/>
      <c r="S347" s="1"/>
      <c r="T347" s="1"/>
      <c r="U347" s="1"/>
    </row>
    <row r="348" spans="1:21" ht="15.75" customHeight="1">
      <c r="A348" s="49">
        <v>1301</v>
      </c>
      <c r="B348" s="50"/>
      <c r="C348" s="50"/>
      <c r="D348" s="50">
        <v>17</v>
      </c>
      <c r="E348" s="50"/>
      <c r="F348" s="50"/>
      <c r="G348" s="50"/>
      <c r="H348" s="50"/>
      <c r="I348" s="50"/>
      <c r="J348" s="87"/>
      <c r="K348" s="57"/>
      <c r="L348" s="58"/>
      <c r="M348" s="59"/>
      <c r="N348" s="60">
        <f>IF(D348=0,"",D348/C347)</f>
        <v>1</v>
      </c>
      <c r="O348" s="61">
        <v>19</v>
      </c>
      <c r="P348" s="62">
        <f t="shared" si="43"/>
        <v>0.95</v>
      </c>
      <c r="Q348" s="62">
        <f t="shared" si="44"/>
        <v>5.0000000000000044E-2</v>
      </c>
      <c r="R348" s="63">
        <f>O348/O346</f>
        <v>0.73076923076923073</v>
      </c>
      <c r="S348" s="1"/>
      <c r="T348" s="1"/>
      <c r="U348" s="1"/>
    </row>
    <row r="349" spans="1:21" ht="15.75" customHeight="1">
      <c r="A349" s="49">
        <v>1302</v>
      </c>
      <c r="B349" s="50"/>
      <c r="C349" s="50"/>
      <c r="D349" s="50"/>
      <c r="E349" s="50">
        <v>17</v>
      </c>
      <c r="F349" s="50"/>
      <c r="G349" s="50"/>
      <c r="H349" s="50"/>
      <c r="I349" s="50"/>
      <c r="J349" s="87"/>
      <c r="K349" s="57"/>
      <c r="L349" s="58"/>
      <c r="M349" s="59"/>
      <c r="N349" s="60">
        <f>IF(E349=0,"",E349/D348)</f>
        <v>1</v>
      </c>
      <c r="O349" s="61">
        <v>19</v>
      </c>
      <c r="P349" s="62">
        <f t="shared" si="43"/>
        <v>1</v>
      </c>
      <c r="Q349" s="62">
        <f t="shared" si="44"/>
        <v>0</v>
      </c>
      <c r="R349" s="25"/>
      <c r="S349" s="1"/>
      <c r="T349" s="1"/>
      <c r="U349" s="1"/>
    </row>
    <row r="350" spans="1:21" ht="15.75" customHeight="1">
      <c r="A350" s="49">
        <v>1401</v>
      </c>
      <c r="B350" s="50"/>
      <c r="C350" s="50"/>
      <c r="D350" s="50"/>
      <c r="E350" s="50"/>
      <c r="F350" s="50">
        <v>15</v>
      </c>
      <c r="G350" s="50"/>
      <c r="H350" s="50"/>
      <c r="I350" s="50"/>
      <c r="J350" s="87"/>
      <c r="K350" s="57"/>
      <c r="L350" s="58"/>
      <c r="M350" s="59"/>
      <c r="N350" s="60">
        <f>IF(F350=0,"",F350/E349)</f>
        <v>0.88235294117647056</v>
      </c>
      <c r="O350" s="61">
        <v>18</v>
      </c>
      <c r="P350" s="62">
        <f t="shared" si="43"/>
        <v>0.94736842105263153</v>
      </c>
      <c r="Q350" s="62">
        <f t="shared" si="44"/>
        <v>5.2631578947368474E-2</v>
      </c>
      <c r="R350" s="25"/>
      <c r="S350" s="1"/>
      <c r="T350" s="1"/>
      <c r="U350" s="1"/>
    </row>
    <row r="351" spans="1:21" ht="15.75" customHeight="1">
      <c r="A351" s="49">
        <v>1402</v>
      </c>
      <c r="B351" s="50"/>
      <c r="C351" s="50"/>
      <c r="D351" s="50"/>
      <c r="E351" s="50"/>
      <c r="F351" s="50"/>
      <c r="G351" s="50">
        <v>14</v>
      </c>
      <c r="H351" s="50"/>
      <c r="I351" s="50"/>
      <c r="J351" s="87"/>
      <c r="K351" s="57"/>
      <c r="L351" s="58"/>
      <c r="M351" s="59"/>
      <c r="N351" s="60">
        <f>IF(G351=0,"",G351/F350)</f>
        <v>0.93333333333333335</v>
      </c>
      <c r="O351" s="61">
        <v>18</v>
      </c>
      <c r="P351" s="62">
        <f t="shared" si="43"/>
        <v>1</v>
      </c>
      <c r="Q351" s="62">
        <f t="shared" si="44"/>
        <v>0</v>
      </c>
      <c r="R351" s="25"/>
      <c r="S351" s="1"/>
      <c r="T351" s="1"/>
      <c r="U351" s="1"/>
    </row>
    <row r="352" spans="1:21" ht="15.75" customHeight="1">
      <c r="A352" s="49">
        <v>1501</v>
      </c>
      <c r="B352" s="50"/>
      <c r="C352" s="50"/>
      <c r="D352" s="50"/>
      <c r="E352" s="50"/>
      <c r="F352" s="50"/>
      <c r="G352" s="50"/>
      <c r="H352" s="50">
        <v>14</v>
      </c>
      <c r="I352" s="50"/>
      <c r="J352" s="87"/>
      <c r="K352" s="57"/>
      <c r="L352" s="58"/>
      <c r="M352" s="59"/>
      <c r="N352" s="60">
        <f>IF(H352=0,"",H352/G351)</f>
        <v>1</v>
      </c>
      <c r="O352" s="61">
        <v>17</v>
      </c>
      <c r="P352" s="62">
        <f t="shared" si="43"/>
        <v>0.94444444444444442</v>
      </c>
      <c r="Q352" s="62">
        <f t="shared" si="44"/>
        <v>5.555555555555558E-2</v>
      </c>
      <c r="R352" s="25"/>
      <c r="S352" s="1"/>
      <c r="T352" s="1"/>
      <c r="U352" s="1"/>
    </row>
    <row r="353" spans="1:21" ht="15.75" customHeight="1">
      <c r="A353" s="49">
        <v>1502</v>
      </c>
      <c r="B353" s="50"/>
      <c r="C353" s="50"/>
      <c r="D353" s="50"/>
      <c r="E353" s="50"/>
      <c r="F353" s="50"/>
      <c r="G353" s="50"/>
      <c r="H353" s="50"/>
      <c r="I353" s="50">
        <v>14</v>
      </c>
      <c r="J353" s="87">
        <v>8</v>
      </c>
      <c r="K353" s="57"/>
      <c r="L353" s="58"/>
      <c r="M353" s="59"/>
      <c r="N353" s="60">
        <f>IF(I353=0,"",I353/H352)</f>
        <v>1</v>
      </c>
      <c r="O353" s="61">
        <v>16</v>
      </c>
      <c r="P353" s="62">
        <f t="shared" si="43"/>
        <v>0.94117647058823528</v>
      </c>
      <c r="Q353" s="62">
        <f t="shared" si="44"/>
        <v>5.8823529411764719E-2</v>
      </c>
      <c r="R353" s="25"/>
      <c r="S353" s="1"/>
      <c r="T353" s="1"/>
      <c r="U353" s="1"/>
    </row>
    <row r="354" spans="1:21" ht="15.75" customHeight="1">
      <c r="A354" s="49">
        <v>1601</v>
      </c>
      <c r="B354" s="50"/>
      <c r="C354" s="50"/>
      <c r="D354" s="50"/>
      <c r="E354" s="50"/>
      <c r="F354" s="50"/>
      <c r="G354" s="50"/>
      <c r="H354" s="50"/>
      <c r="I354" s="50">
        <v>6</v>
      </c>
      <c r="J354" s="87">
        <v>6</v>
      </c>
      <c r="K354" s="57"/>
      <c r="L354" s="58"/>
      <c r="M354" s="58"/>
      <c r="N354" s="68"/>
      <c r="O354" s="61">
        <v>8</v>
      </c>
      <c r="P354" s="69"/>
      <c r="Q354" s="68"/>
      <c r="R354" s="25"/>
      <c r="S354" s="1"/>
      <c r="T354" s="1"/>
      <c r="U354" s="1"/>
    </row>
    <row r="355" spans="1:21" ht="15.75" customHeight="1">
      <c r="A355" s="49">
        <v>1602</v>
      </c>
      <c r="B355" s="50"/>
      <c r="C355" s="50"/>
      <c r="D355" s="50"/>
      <c r="E355" s="50"/>
      <c r="F355" s="50"/>
      <c r="G355" s="50"/>
      <c r="H355" s="50"/>
      <c r="I355" s="50">
        <v>3</v>
      </c>
      <c r="J355" s="87">
        <v>3</v>
      </c>
      <c r="K355" s="57"/>
      <c r="L355" s="58"/>
      <c r="M355" s="58"/>
      <c r="N355" s="68"/>
      <c r="O355" s="61">
        <v>4</v>
      </c>
      <c r="P355" s="69"/>
      <c r="Q355" s="68"/>
      <c r="R355" s="25"/>
      <c r="S355" s="1"/>
      <c r="T355" s="1"/>
      <c r="U355" s="1"/>
    </row>
    <row r="356" spans="1:21" ht="15.75" customHeight="1">
      <c r="A356" s="49">
        <v>1701</v>
      </c>
      <c r="B356" s="50"/>
      <c r="C356" s="50"/>
      <c r="D356" s="50"/>
      <c r="E356" s="50"/>
      <c r="F356" s="50"/>
      <c r="G356" s="50"/>
      <c r="H356" s="50"/>
      <c r="I356" s="50">
        <v>1</v>
      </c>
      <c r="J356" s="87">
        <v>1</v>
      </c>
      <c r="K356" s="57"/>
      <c r="L356" s="58"/>
      <c r="M356" s="58"/>
      <c r="N356" s="68"/>
      <c r="O356" s="66">
        <v>1</v>
      </c>
      <c r="P356" s="69"/>
      <c r="Q356" s="68"/>
      <c r="R356" s="25"/>
      <c r="S356" s="1"/>
      <c r="T356" s="1"/>
      <c r="U356" s="1"/>
    </row>
    <row r="357" spans="1:21" ht="15.75" customHeight="1">
      <c r="A357" s="49">
        <v>1702</v>
      </c>
      <c r="B357" s="50"/>
      <c r="C357" s="50"/>
      <c r="D357" s="50"/>
      <c r="E357" s="50"/>
      <c r="F357" s="50"/>
      <c r="G357" s="50"/>
      <c r="H357" s="50"/>
      <c r="I357" s="50"/>
      <c r="J357" s="87"/>
      <c r="K357" s="57"/>
      <c r="L357" s="58"/>
      <c r="M357" s="58"/>
      <c r="N357" s="68"/>
      <c r="O357" s="66"/>
      <c r="P357" s="69"/>
      <c r="Q357" s="68"/>
      <c r="R357" s="25"/>
      <c r="S357" s="1"/>
      <c r="T357" s="1"/>
      <c r="U357" s="1"/>
    </row>
    <row r="358" spans="1:21" ht="15.75" customHeight="1">
      <c r="A358" s="49">
        <v>1801</v>
      </c>
      <c r="B358" s="50"/>
      <c r="C358" s="50"/>
      <c r="D358" s="50"/>
      <c r="E358" s="50"/>
      <c r="F358" s="50"/>
      <c r="G358" s="50"/>
      <c r="H358" s="50"/>
      <c r="I358" s="50"/>
      <c r="J358" s="87"/>
      <c r="K358" s="57"/>
      <c r="L358" s="58"/>
      <c r="M358" s="64"/>
      <c r="N358" s="68"/>
      <c r="O358" s="66"/>
      <c r="P358" s="69"/>
      <c r="Q358" s="68"/>
      <c r="R358" s="25"/>
      <c r="S358" s="1"/>
      <c r="T358" s="1"/>
      <c r="U358" s="1"/>
    </row>
    <row r="359" spans="1:21" ht="15.75" customHeight="1">
      <c r="A359" s="49">
        <v>1802</v>
      </c>
      <c r="B359" s="50"/>
      <c r="C359" s="50"/>
      <c r="D359" s="50"/>
      <c r="E359" s="50"/>
      <c r="F359" s="50"/>
      <c r="G359" s="50"/>
      <c r="H359" s="50"/>
      <c r="I359" s="50"/>
      <c r="J359" s="87"/>
      <c r="K359" s="57"/>
      <c r="L359" s="58"/>
      <c r="M359" s="64"/>
      <c r="N359" s="58"/>
      <c r="O359" s="64"/>
      <c r="P359" s="102"/>
      <c r="Q359" s="68"/>
      <c r="R359" s="25"/>
      <c r="S359" s="1"/>
      <c r="T359" s="1"/>
      <c r="U359" s="1"/>
    </row>
    <row r="360" spans="1:21" ht="15.75" customHeight="1">
      <c r="A360" s="49">
        <v>1901</v>
      </c>
      <c r="B360" s="50"/>
      <c r="C360" s="50"/>
      <c r="D360" s="50"/>
      <c r="E360" s="50"/>
      <c r="F360" s="50"/>
      <c r="G360" s="50"/>
      <c r="H360" s="50"/>
      <c r="I360" s="50"/>
      <c r="J360" s="87"/>
      <c r="K360" s="57"/>
      <c r="L360" s="58"/>
      <c r="M360" s="64"/>
      <c r="N360" s="140" t="s">
        <v>56</v>
      </c>
      <c r="O360" s="71">
        <v>16</v>
      </c>
      <c r="P360" s="72">
        <f>J363</f>
        <v>18</v>
      </c>
      <c r="Q360" s="142" t="s">
        <v>10</v>
      </c>
      <c r="R360" s="25"/>
      <c r="S360" s="1"/>
      <c r="T360" s="1"/>
      <c r="U360" s="1"/>
    </row>
    <row r="361" spans="1:21" ht="15.75" customHeight="1">
      <c r="A361" s="49">
        <v>1902</v>
      </c>
      <c r="B361" s="50"/>
      <c r="C361" s="50"/>
      <c r="D361" s="50"/>
      <c r="E361" s="50"/>
      <c r="F361" s="50"/>
      <c r="G361" s="50"/>
      <c r="H361" s="50"/>
      <c r="I361" s="50"/>
      <c r="J361" s="87"/>
      <c r="K361" s="57"/>
      <c r="L361" s="58"/>
      <c r="M361" s="64"/>
      <c r="N361" s="141" t="s">
        <v>57</v>
      </c>
      <c r="O361" s="73">
        <f>IF(O360/B346=0,"",O360/B346)</f>
        <v>0.61538461538461542</v>
      </c>
      <c r="P361" s="74">
        <f>IF(O360/P360=0,"",O360/P360)</f>
        <v>0.88888888888888884</v>
      </c>
      <c r="Q361" s="143" t="s">
        <v>58</v>
      </c>
      <c r="R361" s="25"/>
      <c r="S361" s="1"/>
      <c r="T361" s="1"/>
      <c r="U361" s="1"/>
    </row>
    <row r="362" spans="1:21" ht="15.75" customHeight="1">
      <c r="A362" s="49">
        <v>2001</v>
      </c>
      <c r="B362" s="145"/>
      <c r="C362" s="145"/>
      <c r="D362" s="145"/>
      <c r="E362" s="145"/>
      <c r="F362" s="145"/>
      <c r="G362" s="145"/>
      <c r="H362" s="145"/>
      <c r="I362" s="145"/>
      <c r="J362" s="87"/>
      <c r="K362" s="75"/>
      <c r="L362" s="76"/>
      <c r="M362" s="77"/>
      <c r="N362" s="78"/>
      <c r="O362" s="79"/>
      <c r="P362" s="79"/>
      <c r="Q362" s="80"/>
      <c r="R362" s="25"/>
      <c r="S362" s="1"/>
      <c r="T362" s="1"/>
      <c r="U362" s="1"/>
    </row>
    <row r="363" spans="1:21" ht="18" customHeight="1">
      <c r="A363" s="31"/>
      <c r="B363" s="190" t="s">
        <v>79</v>
      </c>
      <c r="C363" s="190"/>
      <c r="D363" s="190"/>
      <c r="E363" s="190"/>
      <c r="F363" s="190"/>
      <c r="G363" s="190"/>
      <c r="H363" s="190"/>
      <c r="I363" s="190"/>
      <c r="J363" s="144">
        <f>SUM(J350:J359)</f>
        <v>18</v>
      </c>
      <c r="K363" s="82">
        <f>IF(J353=0,"",J353/B346)</f>
        <v>0.30769230769230771</v>
      </c>
      <c r="L363" s="82">
        <f>IF(J363=0,"",J363/B346)</f>
        <v>0.69230769230769229</v>
      </c>
      <c r="M363" s="82">
        <f>IF(J355=0,"",L363-K363)</f>
        <v>0.38461538461538458</v>
      </c>
      <c r="N363" s="1"/>
      <c r="O363" s="25"/>
      <c r="P363" s="26"/>
      <c r="Q363" s="1"/>
      <c r="R363" s="25"/>
      <c r="S363" s="1"/>
      <c r="T363" s="1"/>
      <c r="U363" s="1"/>
    </row>
    <row r="364" spans="1:21" ht="12.75" customHeight="1">
      <c r="K364" s="1"/>
      <c r="L364" s="1"/>
      <c r="N364" s="1"/>
      <c r="O364" s="2"/>
      <c r="P364" s="2"/>
      <c r="Q364" s="1"/>
      <c r="R364" s="1"/>
      <c r="S364" s="1"/>
      <c r="T364" s="1"/>
      <c r="U364" s="1"/>
    </row>
    <row r="365" spans="1:21" ht="12.75" customHeight="1">
      <c r="K365" s="1"/>
      <c r="L365" s="1"/>
      <c r="N365" s="1"/>
      <c r="O365" s="2"/>
      <c r="P365" s="2"/>
      <c r="Q365" s="1"/>
      <c r="R365" s="1"/>
      <c r="S365" s="1"/>
      <c r="T365" s="1"/>
      <c r="U365" s="1"/>
    </row>
    <row r="366" spans="1:21" ht="26.25" customHeight="1">
      <c r="A366" s="161"/>
      <c r="B366" s="191" t="s">
        <v>69</v>
      </c>
      <c r="C366" s="191"/>
      <c r="D366" s="191"/>
      <c r="E366" s="191"/>
      <c r="F366" s="191"/>
      <c r="G366" s="191"/>
      <c r="H366" s="191"/>
      <c r="I366" s="191"/>
      <c r="J366" s="156" t="s">
        <v>62</v>
      </c>
      <c r="K366" s="25"/>
      <c r="L366" s="1"/>
      <c r="M366" s="1"/>
      <c r="N366" s="25"/>
      <c r="O366" s="1"/>
      <c r="P366" s="25"/>
      <c r="Q366" s="25"/>
      <c r="R366" s="25"/>
    </row>
    <row r="367" spans="1:21" ht="20.25">
      <c r="A367" s="192" t="s">
        <v>9</v>
      </c>
      <c r="B367" s="193" t="s">
        <v>70</v>
      </c>
      <c r="C367" s="194"/>
      <c r="D367" s="194"/>
      <c r="E367" s="194"/>
      <c r="F367" s="194"/>
      <c r="G367" s="194"/>
      <c r="H367" s="194"/>
      <c r="I367" s="195"/>
      <c r="J367" s="196" t="s">
        <v>10</v>
      </c>
      <c r="K367" s="189" t="s">
        <v>2</v>
      </c>
      <c r="L367" s="189" t="s">
        <v>3</v>
      </c>
      <c r="M367" s="198" t="s">
        <v>4</v>
      </c>
      <c r="N367" s="189" t="s">
        <v>5</v>
      </c>
      <c r="O367" s="187" t="s">
        <v>6</v>
      </c>
      <c r="P367" s="187" t="s">
        <v>7</v>
      </c>
      <c r="Q367" s="189" t="s">
        <v>8</v>
      </c>
      <c r="R367" s="25"/>
    </row>
    <row r="368" spans="1:21" ht="15.75">
      <c r="A368" s="188"/>
      <c r="B368" s="49" t="s">
        <v>71</v>
      </c>
      <c r="C368" s="49" t="s">
        <v>72</v>
      </c>
      <c r="D368" s="49" t="s">
        <v>73</v>
      </c>
      <c r="E368" s="49" t="s">
        <v>74</v>
      </c>
      <c r="F368" s="49" t="s">
        <v>75</v>
      </c>
      <c r="G368" s="49" t="s">
        <v>76</v>
      </c>
      <c r="H368" s="49" t="s">
        <v>77</v>
      </c>
      <c r="I368" s="49" t="s">
        <v>78</v>
      </c>
      <c r="J368" s="197"/>
      <c r="K368" s="188"/>
      <c r="L368" s="188"/>
      <c r="M368" s="188"/>
      <c r="N368" s="188"/>
      <c r="O368" s="188"/>
      <c r="P368" s="188"/>
      <c r="Q368" s="188"/>
      <c r="R368" s="25"/>
    </row>
    <row r="369" spans="1:18" ht="15.75" customHeight="1">
      <c r="A369" s="49" t="s">
        <v>62</v>
      </c>
      <c r="B369" s="50">
        <v>24</v>
      </c>
      <c r="C369" s="50"/>
      <c r="D369" s="50"/>
      <c r="E369" s="50"/>
      <c r="F369" s="50"/>
      <c r="G369" s="50"/>
      <c r="H369" s="50"/>
      <c r="I369" s="50"/>
      <c r="J369" s="87"/>
      <c r="K369" s="51"/>
      <c r="L369" s="52"/>
      <c r="M369" s="53"/>
      <c r="N369" s="54"/>
      <c r="O369" s="55">
        <f>B369</f>
        <v>24</v>
      </c>
      <c r="P369" s="56"/>
      <c r="Q369" s="54"/>
      <c r="R369" s="25"/>
    </row>
    <row r="370" spans="1:18" ht="15.75" customHeight="1">
      <c r="A370" s="49">
        <v>1301</v>
      </c>
      <c r="B370" s="50"/>
      <c r="C370" s="50">
        <v>18</v>
      </c>
      <c r="D370" s="50"/>
      <c r="E370" s="50"/>
      <c r="F370" s="50"/>
      <c r="G370" s="50"/>
      <c r="H370" s="50"/>
      <c r="I370" s="50"/>
      <c r="J370" s="87"/>
      <c r="K370" s="57"/>
      <c r="L370" s="58"/>
      <c r="M370" s="59"/>
      <c r="N370" s="60">
        <f>IF(C370=0,"",C370/B369)</f>
        <v>0.75</v>
      </c>
      <c r="O370" s="61">
        <v>18</v>
      </c>
      <c r="P370" s="62">
        <f t="shared" ref="P370:P376" si="45">IF(O370=0,"",O370/O369)</f>
        <v>0.75</v>
      </c>
      <c r="Q370" s="62">
        <f t="shared" ref="Q370:Q376" si="46">IF(O370=0,"",100%-P370)</f>
        <v>0.25</v>
      </c>
      <c r="R370" s="25"/>
    </row>
    <row r="371" spans="1:18" ht="15.75" customHeight="1">
      <c r="A371" s="49">
        <v>1302</v>
      </c>
      <c r="B371" s="50"/>
      <c r="C371" s="50"/>
      <c r="D371" s="50">
        <v>17</v>
      </c>
      <c r="E371" s="50"/>
      <c r="F371" s="50"/>
      <c r="G371" s="50"/>
      <c r="H371" s="50"/>
      <c r="I371" s="50"/>
      <c r="J371" s="87"/>
      <c r="K371" s="57"/>
      <c r="L371" s="58"/>
      <c r="M371" s="59"/>
      <c r="N371" s="60">
        <f>IF(D371=0,"",D371/C370)</f>
        <v>0.94444444444444442</v>
      </c>
      <c r="O371" s="61">
        <v>18</v>
      </c>
      <c r="P371" s="62">
        <f t="shared" si="45"/>
        <v>1</v>
      </c>
      <c r="Q371" s="62">
        <f t="shared" si="46"/>
        <v>0</v>
      </c>
      <c r="R371" s="63">
        <f>O371/O369</f>
        <v>0.75</v>
      </c>
    </row>
    <row r="372" spans="1:18" ht="15.75" customHeight="1">
      <c r="A372" s="49">
        <v>1401</v>
      </c>
      <c r="B372" s="50"/>
      <c r="C372" s="50"/>
      <c r="D372" s="50"/>
      <c r="E372" s="50">
        <v>14</v>
      </c>
      <c r="F372" s="50"/>
      <c r="G372" s="50"/>
      <c r="H372" s="50"/>
      <c r="I372" s="50"/>
      <c r="J372" s="87"/>
      <c r="K372" s="57"/>
      <c r="L372" s="58"/>
      <c r="M372" s="59"/>
      <c r="N372" s="60">
        <f>IF(E372=0,"",E372/D371)</f>
        <v>0.82352941176470584</v>
      </c>
      <c r="O372" s="61">
        <v>16</v>
      </c>
      <c r="P372" s="62">
        <f t="shared" si="45"/>
        <v>0.88888888888888884</v>
      </c>
      <c r="Q372" s="62">
        <f t="shared" si="46"/>
        <v>0.11111111111111116</v>
      </c>
      <c r="R372" s="25"/>
    </row>
    <row r="373" spans="1:18" ht="15.75" customHeight="1">
      <c r="A373" s="49">
        <v>1402</v>
      </c>
      <c r="B373" s="50"/>
      <c r="C373" s="50"/>
      <c r="D373" s="50"/>
      <c r="E373" s="50"/>
      <c r="F373" s="50">
        <v>13</v>
      </c>
      <c r="G373" s="50"/>
      <c r="H373" s="50"/>
      <c r="I373" s="50"/>
      <c r="J373" s="87"/>
      <c r="K373" s="57"/>
      <c r="L373" s="58"/>
      <c r="M373" s="59"/>
      <c r="N373" s="60">
        <f>IF(F373=0,"",F373/E372)</f>
        <v>0.9285714285714286</v>
      </c>
      <c r="O373" s="61">
        <v>15</v>
      </c>
      <c r="P373" s="62">
        <f t="shared" si="45"/>
        <v>0.9375</v>
      </c>
      <c r="Q373" s="62">
        <f t="shared" si="46"/>
        <v>6.25E-2</v>
      </c>
      <c r="R373" s="25"/>
    </row>
    <row r="374" spans="1:18" ht="15.75" customHeight="1">
      <c r="A374" s="49">
        <v>1501</v>
      </c>
      <c r="B374" s="50"/>
      <c r="C374" s="50"/>
      <c r="D374" s="50"/>
      <c r="E374" s="50"/>
      <c r="F374" s="50"/>
      <c r="G374" s="50">
        <v>13</v>
      </c>
      <c r="H374" s="50"/>
      <c r="I374" s="50"/>
      <c r="J374" s="87"/>
      <c r="K374" s="57"/>
      <c r="L374" s="58"/>
      <c r="M374" s="59"/>
      <c r="N374" s="60">
        <f>IF(G374=0,"",G374/F373)</f>
        <v>1</v>
      </c>
      <c r="O374" s="61">
        <v>15</v>
      </c>
      <c r="P374" s="62">
        <f t="shared" si="45"/>
        <v>1</v>
      </c>
      <c r="Q374" s="62">
        <f t="shared" si="46"/>
        <v>0</v>
      </c>
      <c r="R374" s="25"/>
    </row>
    <row r="375" spans="1:18" ht="15.75" customHeight="1">
      <c r="A375" s="49">
        <v>1502</v>
      </c>
      <c r="B375" s="50"/>
      <c r="C375" s="50"/>
      <c r="D375" s="50"/>
      <c r="E375" s="50"/>
      <c r="F375" s="50"/>
      <c r="G375" s="50"/>
      <c r="H375" s="50">
        <v>13</v>
      </c>
      <c r="I375" s="50"/>
      <c r="J375" s="87"/>
      <c r="K375" s="57"/>
      <c r="L375" s="58"/>
      <c r="M375" s="59"/>
      <c r="N375" s="60">
        <f>IF(H375=0,"",H375/G374)</f>
        <v>1</v>
      </c>
      <c r="O375" s="61">
        <v>15</v>
      </c>
      <c r="P375" s="62">
        <f t="shared" si="45"/>
        <v>1</v>
      </c>
      <c r="Q375" s="62">
        <f t="shared" si="46"/>
        <v>0</v>
      </c>
      <c r="R375" s="25"/>
    </row>
    <row r="376" spans="1:18" ht="15.75" customHeight="1">
      <c r="A376" s="49">
        <v>1601</v>
      </c>
      <c r="B376" s="50"/>
      <c r="C376" s="50"/>
      <c r="D376" s="50"/>
      <c r="E376" s="50"/>
      <c r="F376" s="50"/>
      <c r="G376" s="50"/>
      <c r="H376" s="50"/>
      <c r="I376" s="50">
        <v>8</v>
      </c>
      <c r="J376" s="87">
        <v>8</v>
      </c>
      <c r="K376" s="57"/>
      <c r="L376" s="58"/>
      <c r="M376" s="59"/>
      <c r="N376" s="60">
        <f>IF(I376=0,"",I376/H375)</f>
        <v>0.61538461538461542</v>
      </c>
      <c r="O376" s="61">
        <v>13</v>
      </c>
      <c r="P376" s="62">
        <f t="shared" si="45"/>
        <v>0.8666666666666667</v>
      </c>
      <c r="Q376" s="62">
        <f t="shared" si="46"/>
        <v>0.1333333333333333</v>
      </c>
      <c r="R376" s="25"/>
    </row>
    <row r="377" spans="1:18" ht="15.75" customHeight="1">
      <c r="A377" s="49">
        <v>1602</v>
      </c>
      <c r="B377" s="50"/>
      <c r="C377" s="50"/>
      <c r="D377" s="50"/>
      <c r="E377" s="50"/>
      <c r="F377" s="50"/>
      <c r="G377" s="50"/>
      <c r="H377" s="50"/>
      <c r="I377" s="50">
        <v>5</v>
      </c>
      <c r="J377" s="87">
        <v>4</v>
      </c>
      <c r="K377" s="57"/>
      <c r="L377" s="58"/>
      <c r="M377" s="58"/>
      <c r="N377" s="68"/>
      <c r="O377" s="61">
        <v>6</v>
      </c>
      <c r="P377" s="69"/>
      <c r="Q377" s="68"/>
      <c r="R377" s="25"/>
    </row>
    <row r="378" spans="1:18" ht="15.75" customHeight="1">
      <c r="A378" s="49">
        <v>1701</v>
      </c>
      <c r="B378" s="50"/>
      <c r="C378" s="50"/>
      <c r="D378" s="50"/>
      <c r="E378" s="50"/>
      <c r="F378" s="50"/>
      <c r="G378" s="50"/>
      <c r="H378" s="50"/>
      <c r="I378" s="50">
        <v>2</v>
      </c>
      <c r="J378" s="87">
        <v>2</v>
      </c>
      <c r="K378" s="57"/>
      <c r="L378" s="58"/>
      <c r="M378" s="58"/>
      <c r="N378" s="68"/>
      <c r="O378" s="61">
        <v>4</v>
      </c>
      <c r="P378" s="69"/>
      <c r="Q378" s="68"/>
      <c r="R378" s="25"/>
    </row>
    <row r="379" spans="1:18" ht="15.75" customHeight="1">
      <c r="A379" s="49">
        <v>1702</v>
      </c>
      <c r="B379" s="50"/>
      <c r="C379" s="50"/>
      <c r="D379" s="50"/>
      <c r="E379" s="50"/>
      <c r="F379" s="50"/>
      <c r="G379" s="50"/>
      <c r="H379" s="50"/>
      <c r="I379" s="50">
        <v>2</v>
      </c>
      <c r="J379" s="87">
        <v>2</v>
      </c>
      <c r="K379" s="57"/>
      <c r="L379" s="58"/>
      <c r="M379" s="58"/>
      <c r="N379" s="68"/>
      <c r="O379" s="66">
        <v>2</v>
      </c>
      <c r="P379" s="69"/>
      <c r="Q379" s="68"/>
      <c r="R379" s="25"/>
    </row>
    <row r="380" spans="1:18" ht="15.75" customHeight="1">
      <c r="A380" s="49">
        <v>1801</v>
      </c>
      <c r="B380" s="50"/>
      <c r="C380" s="50"/>
      <c r="D380" s="50"/>
      <c r="E380" s="50"/>
      <c r="F380" s="50"/>
      <c r="G380" s="50"/>
      <c r="H380" s="50"/>
      <c r="I380" s="50"/>
      <c r="J380" s="87"/>
      <c r="K380" s="57"/>
      <c r="L380" s="58"/>
      <c r="M380" s="64"/>
      <c r="N380" s="68"/>
      <c r="O380" s="66"/>
      <c r="P380" s="69"/>
      <c r="Q380" s="68"/>
      <c r="R380" s="25"/>
    </row>
    <row r="381" spans="1:18" ht="15.75" customHeight="1">
      <c r="A381" s="49">
        <v>1802</v>
      </c>
      <c r="B381" s="50"/>
      <c r="C381" s="50"/>
      <c r="D381" s="50"/>
      <c r="E381" s="50"/>
      <c r="F381" s="50"/>
      <c r="G381" s="50"/>
      <c r="H381" s="50"/>
      <c r="I381" s="50"/>
      <c r="J381" s="87"/>
      <c r="K381" s="57"/>
      <c r="L381" s="58"/>
      <c r="M381" s="64"/>
      <c r="N381" s="68"/>
      <c r="O381" s="66"/>
      <c r="P381" s="69"/>
      <c r="Q381" s="68"/>
      <c r="R381" s="25"/>
    </row>
    <row r="382" spans="1:18" ht="15.75" customHeight="1">
      <c r="A382" s="49">
        <v>1901</v>
      </c>
      <c r="B382" s="50"/>
      <c r="C382" s="50"/>
      <c r="D382" s="50"/>
      <c r="E382" s="50"/>
      <c r="F382" s="50"/>
      <c r="G382" s="50"/>
      <c r="H382" s="50"/>
      <c r="I382" s="50"/>
      <c r="J382" s="87"/>
      <c r="K382" s="57"/>
      <c r="L382" s="58"/>
      <c r="M382" s="64"/>
      <c r="N382" s="58"/>
      <c r="O382" s="64"/>
      <c r="P382" s="102"/>
      <c r="Q382" s="68"/>
      <c r="R382" s="25"/>
    </row>
    <row r="383" spans="1:18" ht="15.75" customHeight="1">
      <c r="A383" s="49">
        <v>1902</v>
      </c>
      <c r="B383" s="50"/>
      <c r="C383" s="50"/>
      <c r="D383" s="50"/>
      <c r="E383" s="50"/>
      <c r="F383" s="50"/>
      <c r="G383" s="50"/>
      <c r="H383" s="50"/>
      <c r="I383" s="50"/>
      <c r="J383" s="87"/>
      <c r="K383" s="57"/>
      <c r="L383" s="58"/>
      <c r="M383" s="64"/>
      <c r="N383" s="140" t="s">
        <v>56</v>
      </c>
      <c r="O383" s="71">
        <v>16</v>
      </c>
      <c r="P383" s="83">
        <f>J386</f>
        <v>16</v>
      </c>
      <c r="Q383" s="142" t="s">
        <v>10</v>
      </c>
      <c r="R383" s="25"/>
    </row>
    <row r="384" spans="1:18" ht="15.75" customHeight="1">
      <c r="A384" s="49">
        <v>2001</v>
      </c>
      <c r="B384" s="50"/>
      <c r="C384" s="50"/>
      <c r="D384" s="50"/>
      <c r="E384" s="50"/>
      <c r="F384" s="50"/>
      <c r="G384" s="50"/>
      <c r="H384" s="50"/>
      <c r="I384" s="50"/>
      <c r="J384" s="87"/>
      <c r="K384" s="57"/>
      <c r="L384" s="58"/>
      <c r="M384" s="64"/>
      <c r="N384" s="141" t="s">
        <v>57</v>
      </c>
      <c r="O384" s="73">
        <f>IF(O383/B369=0,"0%",O383/B369)</f>
        <v>0.66666666666666663</v>
      </c>
      <c r="P384" s="85">
        <f>IF(O383/P383=0,"",O383/P383)</f>
        <v>1</v>
      </c>
      <c r="Q384" s="143" t="s">
        <v>58</v>
      </c>
      <c r="R384" s="25"/>
    </row>
    <row r="385" spans="1:18" ht="15.75" customHeight="1">
      <c r="A385" s="49">
        <v>2002</v>
      </c>
      <c r="B385" s="145"/>
      <c r="C385" s="145"/>
      <c r="D385" s="145"/>
      <c r="E385" s="145"/>
      <c r="F385" s="145"/>
      <c r="G385" s="145"/>
      <c r="H385" s="145"/>
      <c r="I385" s="145"/>
      <c r="J385" s="87"/>
      <c r="K385" s="75"/>
      <c r="L385" s="76"/>
      <c r="M385" s="77"/>
      <c r="N385" s="78"/>
      <c r="O385" s="79"/>
      <c r="P385" s="79"/>
      <c r="Q385" s="80"/>
      <c r="R385" s="25"/>
    </row>
    <row r="386" spans="1:18" ht="18" customHeight="1">
      <c r="A386" s="31"/>
      <c r="B386" s="190" t="s">
        <v>79</v>
      </c>
      <c r="C386" s="190"/>
      <c r="D386" s="190"/>
      <c r="E386" s="190"/>
      <c r="F386" s="190"/>
      <c r="G386" s="190"/>
      <c r="H386" s="190"/>
      <c r="I386" s="190"/>
      <c r="J386" s="144">
        <f>SUM(J373:J382)</f>
        <v>16</v>
      </c>
      <c r="K386" s="82">
        <f>IF(J376=0,"",J376/B369)</f>
        <v>0.33333333333333331</v>
      </c>
      <c r="L386" s="82">
        <f>IF(J386=0,"",J386/B369)</f>
        <v>0.66666666666666663</v>
      </c>
      <c r="M386" s="82">
        <f>IF(J378=0,"",L386-K386)</f>
        <v>0.33333333333333331</v>
      </c>
      <c r="N386" s="1"/>
      <c r="O386" s="25"/>
      <c r="P386" s="26"/>
      <c r="Q386" s="1"/>
      <c r="R386" s="25"/>
    </row>
    <row r="387" spans="1:18" ht="12.75" customHeight="1">
      <c r="K387" s="1"/>
      <c r="L387" s="1"/>
      <c r="N387" s="1"/>
      <c r="O387" s="2"/>
      <c r="P387" s="2"/>
      <c r="Q387" s="1"/>
    </row>
    <row r="388" spans="1:18" ht="12.75" customHeight="1">
      <c r="K388" s="1"/>
      <c r="L388" s="1"/>
      <c r="M388" s="1"/>
      <c r="N388" s="1"/>
      <c r="O388" s="2"/>
      <c r="P388" s="2"/>
      <c r="Q388" s="1"/>
    </row>
    <row r="389" spans="1:18" ht="26.25" customHeight="1">
      <c r="A389" s="161"/>
      <c r="B389" s="191" t="s">
        <v>69</v>
      </c>
      <c r="C389" s="191"/>
      <c r="D389" s="191"/>
      <c r="E389" s="191"/>
      <c r="F389" s="191"/>
      <c r="G389" s="191"/>
      <c r="H389" s="191"/>
      <c r="I389" s="191"/>
      <c r="J389" s="156" t="s">
        <v>63</v>
      </c>
      <c r="K389" s="25"/>
      <c r="L389" s="1"/>
      <c r="M389" s="1"/>
      <c r="N389" s="25"/>
      <c r="O389" s="1"/>
      <c r="P389" s="25"/>
      <c r="Q389" s="25"/>
      <c r="R389" s="25"/>
    </row>
    <row r="390" spans="1:18" ht="20.25">
      <c r="A390" s="192" t="s">
        <v>9</v>
      </c>
      <c r="B390" s="193" t="s">
        <v>70</v>
      </c>
      <c r="C390" s="194"/>
      <c r="D390" s="194"/>
      <c r="E390" s="194"/>
      <c r="F390" s="194"/>
      <c r="G390" s="194"/>
      <c r="H390" s="194"/>
      <c r="I390" s="195"/>
      <c r="J390" s="196" t="s">
        <v>10</v>
      </c>
      <c r="K390" s="189" t="s">
        <v>2</v>
      </c>
      <c r="L390" s="189" t="s">
        <v>3</v>
      </c>
      <c r="M390" s="198" t="s">
        <v>4</v>
      </c>
      <c r="N390" s="189" t="s">
        <v>5</v>
      </c>
      <c r="O390" s="187" t="s">
        <v>6</v>
      </c>
      <c r="P390" s="187" t="s">
        <v>7</v>
      </c>
      <c r="Q390" s="189" t="s">
        <v>8</v>
      </c>
      <c r="R390" s="25"/>
    </row>
    <row r="391" spans="1:18" ht="15.75">
      <c r="A391" s="188"/>
      <c r="B391" s="49" t="s">
        <v>71</v>
      </c>
      <c r="C391" s="49" t="s">
        <v>72</v>
      </c>
      <c r="D391" s="49" t="s">
        <v>73</v>
      </c>
      <c r="E391" s="49" t="s">
        <v>74</v>
      </c>
      <c r="F391" s="49" t="s">
        <v>75</v>
      </c>
      <c r="G391" s="49" t="s">
        <v>76</v>
      </c>
      <c r="H391" s="49" t="s">
        <v>77</v>
      </c>
      <c r="I391" s="49" t="s">
        <v>78</v>
      </c>
      <c r="J391" s="197"/>
      <c r="K391" s="188"/>
      <c r="L391" s="188"/>
      <c r="M391" s="188"/>
      <c r="N391" s="188"/>
      <c r="O391" s="188"/>
      <c r="P391" s="188"/>
      <c r="Q391" s="188"/>
      <c r="R391" s="25"/>
    </row>
    <row r="392" spans="1:18" ht="15.75" customHeight="1">
      <c r="A392" s="49">
        <v>1301</v>
      </c>
      <c r="B392" s="50">
        <v>23</v>
      </c>
      <c r="C392" s="50"/>
      <c r="D392" s="50"/>
      <c r="E392" s="50"/>
      <c r="F392" s="50"/>
      <c r="G392" s="50"/>
      <c r="H392" s="50"/>
      <c r="I392" s="50"/>
      <c r="J392" s="87"/>
      <c r="K392" s="51"/>
      <c r="L392" s="52"/>
      <c r="M392" s="53"/>
      <c r="N392" s="54"/>
      <c r="O392" s="55">
        <f>B392</f>
        <v>23</v>
      </c>
      <c r="P392" s="56"/>
      <c r="Q392" s="54"/>
      <c r="R392" s="25"/>
    </row>
    <row r="393" spans="1:18" ht="15.75" customHeight="1">
      <c r="A393" s="49">
        <v>1302</v>
      </c>
      <c r="B393" s="50"/>
      <c r="C393" s="50">
        <v>20</v>
      </c>
      <c r="D393" s="50"/>
      <c r="E393" s="50"/>
      <c r="F393" s="50"/>
      <c r="G393" s="50"/>
      <c r="H393" s="50"/>
      <c r="I393" s="50"/>
      <c r="J393" s="87"/>
      <c r="K393" s="57"/>
      <c r="L393" s="58"/>
      <c r="M393" s="59"/>
      <c r="N393" s="60">
        <f>IF(C393=0,"",C393/B392)</f>
        <v>0.86956521739130432</v>
      </c>
      <c r="O393" s="61">
        <v>21</v>
      </c>
      <c r="P393" s="62">
        <f t="shared" ref="P393:P399" si="47">IF(O393=0,"",O393/O392)</f>
        <v>0.91304347826086951</v>
      </c>
      <c r="Q393" s="62">
        <f t="shared" ref="Q393:Q399" si="48">IF(O393=0,"",100%-P393)</f>
        <v>8.6956521739130488E-2</v>
      </c>
      <c r="R393" s="25"/>
    </row>
    <row r="394" spans="1:18" ht="15.75" customHeight="1">
      <c r="A394" s="49">
        <v>1401</v>
      </c>
      <c r="B394" s="50"/>
      <c r="C394" s="50"/>
      <c r="D394" s="50">
        <v>18</v>
      </c>
      <c r="E394" s="50"/>
      <c r="F394" s="50"/>
      <c r="G394" s="50"/>
      <c r="H394" s="50"/>
      <c r="I394" s="50"/>
      <c r="J394" s="87"/>
      <c r="K394" s="57"/>
      <c r="L394" s="58"/>
      <c r="M394" s="59"/>
      <c r="N394" s="60">
        <f>IF(D394=0,"",D394/C393)</f>
        <v>0.9</v>
      </c>
      <c r="O394" s="61">
        <v>18</v>
      </c>
      <c r="P394" s="62">
        <f t="shared" si="47"/>
        <v>0.8571428571428571</v>
      </c>
      <c r="Q394" s="62">
        <f t="shared" si="48"/>
        <v>0.1428571428571429</v>
      </c>
      <c r="R394" s="63">
        <f>O394/O392</f>
        <v>0.78260869565217395</v>
      </c>
    </row>
    <row r="395" spans="1:18" ht="15.75" customHeight="1">
      <c r="A395" s="49">
        <v>1402</v>
      </c>
      <c r="B395" s="50"/>
      <c r="C395" s="50"/>
      <c r="D395" s="50"/>
      <c r="E395" s="50">
        <v>18</v>
      </c>
      <c r="F395" s="50"/>
      <c r="G395" s="50"/>
      <c r="H395" s="50"/>
      <c r="I395" s="50"/>
      <c r="J395" s="87"/>
      <c r="K395" s="57"/>
      <c r="L395" s="58"/>
      <c r="M395" s="59"/>
      <c r="N395" s="60">
        <f>IF(E395=0,"",E395/D394)</f>
        <v>1</v>
      </c>
      <c r="O395" s="61">
        <v>18</v>
      </c>
      <c r="P395" s="62">
        <f t="shared" si="47"/>
        <v>1</v>
      </c>
      <c r="Q395" s="62">
        <f t="shared" si="48"/>
        <v>0</v>
      </c>
      <c r="R395" s="25"/>
    </row>
    <row r="396" spans="1:18" ht="15.75" customHeight="1">
      <c r="A396" s="49">
        <v>1501</v>
      </c>
      <c r="B396" s="50"/>
      <c r="C396" s="50"/>
      <c r="D396" s="50"/>
      <c r="E396" s="50"/>
      <c r="F396" s="50">
        <v>18</v>
      </c>
      <c r="G396" s="50"/>
      <c r="H396" s="50"/>
      <c r="I396" s="50"/>
      <c r="J396" s="87"/>
      <c r="K396" s="57"/>
      <c r="L396" s="58"/>
      <c r="M396" s="59"/>
      <c r="N396" s="60">
        <f>IF(F396=0,"",F396/E395)</f>
        <v>1</v>
      </c>
      <c r="O396" s="61">
        <v>18</v>
      </c>
      <c r="P396" s="62">
        <f t="shared" si="47"/>
        <v>1</v>
      </c>
      <c r="Q396" s="62">
        <f t="shared" si="48"/>
        <v>0</v>
      </c>
      <c r="R396" s="25"/>
    </row>
    <row r="397" spans="1:18" ht="15.75" customHeight="1">
      <c r="A397" s="49">
        <v>1502</v>
      </c>
      <c r="B397" s="50"/>
      <c r="C397" s="50"/>
      <c r="D397" s="50"/>
      <c r="E397" s="50"/>
      <c r="F397" s="50"/>
      <c r="G397" s="50">
        <v>17</v>
      </c>
      <c r="H397" s="50"/>
      <c r="I397" s="50"/>
      <c r="J397" s="87"/>
      <c r="K397" s="57"/>
      <c r="L397" s="58"/>
      <c r="M397" s="59"/>
      <c r="N397" s="60">
        <f>IF(G397=0,"",G397/F396)</f>
        <v>0.94444444444444442</v>
      </c>
      <c r="O397" s="61">
        <v>18</v>
      </c>
      <c r="P397" s="62">
        <f t="shared" si="47"/>
        <v>1</v>
      </c>
      <c r="Q397" s="62">
        <f t="shared" si="48"/>
        <v>0</v>
      </c>
      <c r="R397" s="25"/>
    </row>
    <row r="398" spans="1:18" ht="15.75" customHeight="1">
      <c r="A398" s="49">
        <v>1601</v>
      </c>
      <c r="B398" s="50"/>
      <c r="C398" s="50"/>
      <c r="D398" s="50"/>
      <c r="E398" s="50"/>
      <c r="F398" s="50"/>
      <c r="G398" s="50"/>
      <c r="H398" s="50">
        <v>17</v>
      </c>
      <c r="I398" s="50"/>
      <c r="J398" s="87"/>
      <c r="K398" s="57"/>
      <c r="L398" s="58"/>
      <c r="M398" s="59"/>
      <c r="N398" s="60">
        <f>IF(H398=0,"",H398/G397)</f>
        <v>1</v>
      </c>
      <c r="O398" s="61">
        <v>18</v>
      </c>
      <c r="P398" s="62">
        <f t="shared" si="47"/>
        <v>1</v>
      </c>
      <c r="Q398" s="62">
        <f t="shared" si="48"/>
        <v>0</v>
      </c>
      <c r="R398" s="25"/>
    </row>
    <row r="399" spans="1:18" ht="15.75" customHeight="1">
      <c r="A399" s="49">
        <v>1602</v>
      </c>
      <c r="B399" s="50"/>
      <c r="C399" s="50"/>
      <c r="D399" s="50"/>
      <c r="E399" s="50"/>
      <c r="F399" s="50"/>
      <c r="G399" s="50"/>
      <c r="H399" s="50"/>
      <c r="I399" s="50">
        <v>15</v>
      </c>
      <c r="J399" s="87">
        <v>7</v>
      </c>
      <c r="K399" s="57"/>
      <c r="L399" s="58"/>
      <c r="M399" s="59"/>
      <c r="N399" s="60">
        <f>IF(I399=0,"",I399/H398)</f>
        <v>0.88235294117647056</v>
      </c>
      <c r="O399" s="61">
        <v>15</v>
      </c>
      <c r="P399" s="62">
        <f t="shared" si="47"/>
        <v>0.83333333333333337</v>
      </c>
      <c r="Q399" s="62">
        <f t="shared" si="48"/>
        <v>0.16666666666666663</v>
      </c>
      <c r="R399" s="25"/>
    </row>
    <row r="400" spans="1:18" ht="15.75" customHeight="1">
      <c r="A400" s="49">
        <v>1701</v>
      </c>
      <c r="B400" s="50"/>
      <c r="C400" s="50"/>
      <c r="D400" s="50"/>
      <c r="E400" s="50"/>
      <c r="F400" s="50"/>
      <c r="G400" s="50"/>
      <c r="H400" s="50"/>
      <c r="I400" s="50">
        <v>8</v>
      </c>
      <c r="J400" s="87">
        <v>8</v>
      </c>
      <c r="K400" s="57"/>
      <c r="L400" s="58"/>
      <c r="M400" s="58"/>
      <c r="N400" s="68"/>
      <c r="O400" s="61">
        <v>10</v>
      </c>
      <c r="P400" s="69"/>
      <c r="Q400" s="68"/>
      <c r="R400" s="25"/>
    </row>
    <row r="401" spans="1:18" ht="15.75" customHeight="1">
      <c r="A401" s="49">
        <v>1702</v>
      </c>
      <c r="B401" s="50"/>
      <c r="C401" s="50"/>
      <c r="D401" s="50"/>
      <c r="E401" s="50"/>
      <c r="F401" s="50"/>
      <c r="G401" s="50"/>
      <c r="H401" s="50"/>
      <c r="I401" s="50">
        <v>2</v>
      </c>
      <c r="J401" s="87">
        <v>1</v>
      </c>
      <c r="K401" s="57"/>
      <c r="L401" s="58"/>
      <c r="M401" s="58"/>
      <c r="N401" s="68"/>
      <c r="O401" s="61">
        <v>2</v>
      </c>
      <c r="P401" s="69"/>
      <c r="Q401" s="68"/>
      <c r="R401" s="25"/>
    </row>
    <row r="402" spans="1:18" ht="15.75" customHeight="1">
      <c r="A402" s="49">
        <v>1801</v>
      </c>
      <c r="B402" s="50"/>
      <c r="C402" s="50"/>
      <c r="D402" s="50"/>
      <c r="E402" s="50"/>
      <c r="F402" s="50"/>
      <c r="G402" s="50"/>
      <c r="H402" s="50"/>
      <c r="I402" s="50"/>
      <c r="J402" s="87"/>
      <c r="K402" s="57"/>
      <c r="L402" s="58"/>
      <c r="M402" s="58"/>
      <c r="N402" s="68"/>
      <c r="O402" s="66"/>
      <c r="P402" s="69"/>
      <c r="Q402" s="68"/>
      <c r="R402" s="25"/>
    </row>
    <row r="403" spans="1:18" ht="15.75" customHeight="1">
      <c r="A403" s="49">
        <v>1802</v>
      </c>
      <c r="B403" s="50"/>
      <c r="C403" s="50"/>
      <c r="D403" s="50"/>
      <c r="E403" s="50"/>
      <c r="F403" s="50"/>
      <c r="G403" s="50"/>
      <c r="H403" s="50"/>
      <c r="I403" s="50"/>
      <c r="J403" s="87"/>
      <c r="K403" s="57"/>
      <c r="L403" s="58"/>
      <c r="M403" s="64"/>
      <c r="N403" s="68"/>
      <c r="O403" s="66"/>
      <c r="P403" s="69"/>
      <c r="Q403" s="68"/>
      <c r="R403" s="25"/>
    </row>
    <row r="404" spans="1:18" ht="15.75" customHeight="1">
      <c r="A404" s="49">
        <v>1901</v>
      </c>
      <c r="B404" s="50"/>
      <c r="C404" s="50"/>
      <c r="D404" s="50"/>
      <c r="E404" s="50"/>
      <c r="F404" s="50"/>
      <c r="G404" s="50"/>
      <c r="H404" s="50"/>
      <c r="I404" s="50"/>
      <c r="J404" s="87"/>
      <c r="K404" s="57"/>
      <c r="L404" s="58"/>
      <c r="M404" s="64"/>
      <c r="N404" s="68"/>
      <c r="O404" s="66"/>
      <c r="P404" s="69"/>
      <c r="Q404" s="68"/>
      <c r="R404" s="25"/>
    </row>
    <row r="405" spans="1:18" ht="15.75" customHeight="1">
      <c r="A405" s="49">
        <v>1902</v>
      </c>
      <c r="B405" s="50"/>
      <c r="C405" s="50"/>
      <c r="D405" s="50"/>
      <c r="E405" s="50"/>
      <c r="F405" s="50"/>
      <c r="G405" s="50"/>
      <c r="H405" s="50"/>
      <c r="I405" s="50"/>
      <c r="J405" s="87"/>
      <c r="K405" s="57"/>
      <c r="L405" s="58"/>
      <c r="M405" s="64"/>
      <c r="N405" s="58"/>
      <c r="O405" s="64"/>
      <c r="P405" s="102"/>
      <c r="Q405" s="68"/>
      <c r="R405" s="25"/>
    </row>
    <row r="406" spans="1:18" ht="15.75" customHeight="1">
      <c r="A406" s="49">
        <v>2001</v>
      </c>
      <c r="B406" s="50"/>
      <c r="C406" s="50"/>
      <c r="D406" s="50"/>
      <c r="E406" s="50"/>
      <c r="F406" s="50"/>
      <c r="G406" s="50"/>
      <c r="H406" s="50"/>
      <c r="I406" s="50"/>
      <c r="J406" s="87"/>
      <c r="K406" s="57"/>
      <c r="L406" s="58"/>
      <c r="M406" s="64"/>
      <c r="N406" s="140" t="s">
        <v>56</v>
      </c>
      <c r="O406" s="71">
        <v>15</v>
      </c>
      <c r="P406" s="83">
        <f>J409</f>
        <v>16</v>
      </c>
      <c r="Q406" s="142" t="s">
        <v>10</v>
      </c>
      <c r="R406" s="25"/>
    </row>
    <row r="407" spans="1:18" ht="15.75" customHeight="1">
      <c r="A407" s="49">
        <v>2002</v>
      </c>
      <c r="B407" s="50"/>
      <c r="C407" s="50"/>
      <c r="D407" s="50"/>
      <c r="E407" s="50"/>
      <c r="F407" s="50"/>
      <c r="G407" s="50"/>
      <c r="H407" s="50"/>
      <c r="I407" s="50"/>
      <c r="J407" s="87"/>
      <c r="K407" s="57"/>
      <c r="L407" s="58"/>
      <c r="M407" s="64"/>
      <c r="N407" s="141" t="s">
        <v>57</v>
      </c>
      <c r="O407" s="73">
        <f>IF(O406/B392=0,"",O406/B392)</f>
        <v>0.65217391304347827</v>
      </c>
      <c r="P407" s="85">
        <f>IF(O406/P406=0,"",O406/P406)</f>
        <v>0.9375</v>
      </c>
      <c r="Q407" s="143" t="s">
        <v>58</v>
      </c>
      <c r="R407" s="25"/>
    </row>
    <row r="408" spans="1:18" ht="15.75" customHeight="1">
      <c r="A408" s="49">
        <v>2101</v>
      </c>
      <c r="B408" s="145"/>
      <c r="C408" s="145"/>
      <c r="D408" s="145"/>
      <c r="E408" s="145"/>
      <c r="F408" s="145"/>
      <c r="G408" s="145"/>
      <c r="H408" s="145"/>
      <c r="I408" s="145"/>
      <c r="J408" s="87"/>
      <c r="K408" s="75"/>
      <c r="L408" s="76"/>
      <c r="M408" s="77"/>
      <c r="N408" s="78"/>
      <c r="O408" s="79"/>
      <c r="P408" s="79"/>
      <c r="Q408" s="80"/>
      <c r="R408" s="25"/>
    </row>
    <row r="409" spans="1:18" ht="18">
      <c r="A409" s="31"/>
      <c r="B409" s="190" t="s">
        <v>79</v>
      </c>
      <c r="C409" s="190"/>
      <c r="D409" s="190"/>
      <c r="E409" s="190"/>
      <c r="F409" s="190"/>
      <c r="G409" s="190"/>
      <c r="H409" s="190"/>
      <c r="I409" s="190"/>
      <c r="J409" s="144">
        <f>SUM(J396:J405)</f>
        <v>16</v>
      </c>
      <c r="K409" s="82">
        <f>IF(J399=0,"",J399/B392)</f>
        <v>0.30434782608695654</v>
      </c>
      <c r="L409" s="82">
        <f>IF(J409=0,"",J409/B392)</f>
        <v>0.69565217391304346</v>
      </c>
      <c r="M409" s="82">
        <f>IF(J401=0,"",L409-K409)</f>
        <v>0.39130434782608692</v>
      </c>
      <c r="N409" s="1"/>
      <c r="O409" s="25"/>
      <c r="P409" s="26"/>
      <c r="Q409" s="1"/>
      <c r="R409" s="25"/>
    </row>
    <row r="410" spans="1:18" ht="12.75" customHeight="1">
      <c r="K410" s="1"/>
      <c r="L410" s="1"/>
      <c r="N410" s="1"/>
      <c r="O410" s="2"/>
      <c r="P410" s="2"/>
      <c r="Q410" s="1"/>
    </row>
    <row r="411" spans="1:18" ht="12.75" customHeight="1">
      <c r="K411" s="1"/>
      <c r="L411" s="1"/>
      <c r="N411" s="1"/>
      <c r="O411" s="2"/>
      <c r="P411" s="2"/>
      <c r="Q411" s="1"/>
    </row>
    <row r="412" spans="1:18" ht="26.25" customHeight="1">
      <c r="A412" s="161"/>
      <c r="B412" s="191" t="s">
        <v>69</v>
      </c>
      <c r="C412" s="191"/>
      <c r="D412" s="191"/>
      <c r="E412" s="191"/>
      <c r="F412" s="191"/>
      <c r="G412" s="191"/>
      <c r="H412" s="191"/>
      <c r="I412" s="191"/>
      <c r="J412" s="156" t="s">
        <v>64</v>
      </c>
      <c r="K412" s="25"/>
      <c r="L412" s="1"/>
      <c r="M412" s="1"/>
      <c r="N412" s="25"/>
      <c r="O412" s="1"/>
      <c r="P412" s="25"/>
      <c r="Q412" s="25"/>
      <c r="R412" s="25"/>
    </row>
    <row r="413" spans="1:18" ht="20.25" customHeight="1">
      <c r="A413" s="192" t="s">
        <v>9</v>
      </c>
      <c r="B413" s="193" t="s">
        <v>70</v>
      </c>
      <c r="C413" s="194"/>
      <c r="D413" s="194"/>
      <c r="E413" s="194"/>
      <c r="F413" s="194"/>
      <c r="G413" s="194"/>
      <c r="H413" s="194"/>
      <c r="I413" s="195"/>
      <c r="J413" s="196" t="s">
        <v>10</v>
      </c>
      <c r="K413" s="189" t="s">
        <v>2</v>
      </c>
      <c r="L413" s="189" t="s">
        <v>3</v>
      </c>
      <c r="M413" s="198" t="s">
        <v>4</v>
      </c>
      <c r="N413" s="189" t="s">
        <v>5</v>
      </c>
      <c r="O413" s="187" t="s">
        <v>6</v>
      </c>
      <c r="P413" s="187" t="s">
        <v>7</v>
      </c>
      <c r="Q413" s="189" t="s">
        <v>8</v>
      </c>
      <c r="R413" s="25"/>
    </row>
    <row r="414" spans="1:18" ht="15.75" customHeight="1">
      <c r="A414" s="188"/>
      <c r="B414" s="49" t="s">
        <v>71</v>
      </c>
      <c r="C414" s="49" t="s">
        <v>72</v>
      </c>
      <c r="D414" s="49" t="s">
        <v>73</v>
      </c>
      <c r="E414" s="49" t="s">
        <v>74</v>
      </c>
      <c r="F414" s="49" t="s">
        <v>75</v>
      </c>
      <c r="G414" s="49" t="s">
        <v>76</v>
      </c>
      <c r="H414" s="49" t="s">
        <v>77</v>
      </c>
      <c r="I414" s="49" t="s">
        <v>78</v>
      </c>
      <c r="J414" s="197"/>
      <c r="K414" s="188"/>
      <c r="L414" s="188"/>
      <c r="M414" s="188"/>
      <c r="N414" s="188"/>
      <c r="O414" s="188"/>
      <c r="P414" s="188"/>
      <c r="Q414" s="188"/>
      <c r="R414" s="25"/>
    </row>
    <row r="415" spans="1:18" ht="15.75" customHeight="1">
      <c r="A415" s="49">
        <v>1302</v>
      </c>
      <c r="B415" s="50">
        <v>18</v>
      </c>
      <c r="C415" s="50"/>
      <c r="D415" s="50"/>
      <c r="E415" s="50"/>
      <c r="F415" s="50"/>
      <c r="G415" s="50"/>
      <c r="H415" s="50"/>
      <c r="I415" s="50"/>
      <c r="J415" s="87"/>
      <c r="K415" s="51"/>
      <c r="L415" s="52"/>
      <c r="M415" s="53"/>
      <c r="N415" s="54"/>
      <c r="O415" s="55">
        <f>B415</f>
        <v>18</v>
      </c>
      <c r="P415" s="56"/>
      <c r="Q415" s="54"/>
      <c r="R415" s="25"/>
    </row>
    <row r="416" spans="1:18" ht="15.75" customHeight="1">
      <c r="A416" s="49">
        <v>1401</v>
      </c>
      <c r="B416" s="50"/>
      <c r="C416" s="50">
        <v>15</v>
      </c>
      <c r="D416" s="50"/>
      <c r="E416" s="50"/>
      <c r="F416" s="50"/>
      <c r="G416" s="50"/>
      <c r="H416" s="50"/>
      <c r="I416" s="50"/>
      <c r="J416" s="87"/>
      <c r="K416" s="57"/>
      <c r="L416" s="58"/>
      <c r="M416" s="59"/>
      <c r="N416" s="60">
        <f>IF(C416=0,"",C416/B415)</f>
        <v>0.83333333333333337</v>
      </c>
      <c r="O416" s="61">
        <v>15</v>
      </c>
      <c r="P416" s="62">
        <f t="shared" ref="P416:P422" si="49">IF(O416=0,"",O416/O415)</f>
        <v>0.83333333333333337</v>
      </c>
      <c r="Q416" s="62">
        <f t="shared" ref="Q416:Q422" si="50">IF(O416=0,"",100%-P416)</f>
        <v>0.16666666666666663</v>
      </c>
      <c r="R416" s="25"/>
    </row>
    <row r="417" spans="1:18" ht="15.75" customHeight="1">
      <c r="A417" s="49">
        <v>1402</v>
      </c>
      <c r="B417" s="50"/>
      <c r="C417" s="50"/>
      <c r="D417" s="50">
        <v>11</v>
      </c>
      <c r="E417" s="50"/>
      <c r="F417" s="50"/>
      <c r="G417" s="50"/>
      <c r="H417" s="50"/>
      <c r="I417" s="50"/>
      <c r="J417" s="87"/>
      <c r="K417" s="57"/>
      <c r="L417" s="58"/>
      <c r="M417" s="59"/>
      <c r="N417" s="60">
        <f>IF(D417=0,"",D417/C416)</f>
        <v>0.73333333333333328</v>
      </c>
      <c r="O417" s="61">
        <v>11</v>
      </c>
      <c r="P417" s="62">
        <f t="shared" si="49"/>
        <v>0.73333333333333328</v>
      </c>
      <c r="Q417" s="62">
        <f t="shared" si="50"/>
        <v>0.26666666666666672</v>
      </c>
      <c r="R417" s="63">
        <f>O417/O415</f>
        <v>0.61111111111111116</v>
      </c>
    </row>
    <row r="418" spans="1:18" ht="15.75" customHeight="1">
      <c r="A418" s="49">
        <v>1501</v>
      </c>
      <c r="B418" s="50"/>
      <c r="C418" s="50"/>
      <c r="D418" s="50"/>
      <c r="E418" s="50">
        <v>7</v>
      </c>
      <c r="F418" s="50"/>
      <c r="G418" s="50"/>
      <c r="H418" s="50"/>
      <c r="I418" s="50"/>
      <c r="J418" s="87"/>
      <c r="K418" s="57"/>
      <c r="L418" s="58"/>
      <c r="M418" s="59"/>
      <c r="N418" s="60">
        <f>IF(E418=0,"",E418/D417)</f>
        <v>0.63636363636363635</v>
      </c>
      <c r="O418" s="61">
        <v>8</v>
      </c>
      <c r="P418" s="62">
        <f t="shared" si="49"/>
        <v>0.72727272727272729</v>
      </c>
      <c r="Q418" s="62">
        <f t="shared" si="50"/>
        <v>0.27272727272727271</v>
      </c>
      <c r="R418" s="25"/>
    </row>
    <row r="419" spans="1:18" ht="15.75" customHeight="1">
      <c r="A419" s="49">
        <v>1502</v>
      </c>
      <c r="B419" s="50"/>
      <c r="C419" s="50"/>
      <c r="D419" s="50"/>
      <c r="E419" s="50"/>
      <c r="F419" s="50">
        <v>7</v>
      </c>
      <c r="G419" s="50"/>
      <c r="H419" s="50"/>
      <c r="I419" s="50"/>
      <c r="J419" s="87"/>
      <c r="K419" s="57"/>
      <c r="L419" s="58"/>
      <c r="M419" s="59"/>
      <c r="N419" s="60">
        <f>IF(F419=0,"",F419/E418)</f>
        <v>1</v>
      </c>
      <c r="O419" s="61">
        <v>7</v>
      </c>
      <c r="P419" s="62">
        <f t="shared" si="49"/>
        <v>0.875</v>
      </c>
      <c r="Q419" s="62">
        <f t="shared" si="50"/>
        <v>0.125</v>
      </c>
      <c r="R419" s="25"/>
    </row>
    <row r="420" spans="1:18" ht="15.75" customHeight="1">
      <c r="A420" s="49">
        <v>1601</v>
      </c>
      <c r="B420" s="50"/>
      <c r="C420" s="50"/>
      <c r="D420" s="50"/>
      <c r="E420" s="50"/>
      <c r="F420" s="50"/>
      <c r="G420" s="50">
        <v>7</v>
      </c>
      <c r="H420" s="50"/>
      <c r="I420" s="50"/>
      <c r="J420" s="87"/>
      <c r="K420" s="57"/>
      <c r="L420" s="58"/>
      <c r="M420" s="59"/>
      <c r="N420" s="60">
        <f>IF(G420=0,"",G420/F419)</f>
        <v>1</v>
      </c>
      <c r="O420" s="61">
        <v>7</v>
      </c>
      <c r="P420" s="62">
        <f t="shared" si="49"/>
        <v>1</v>
      </c>
      <c r="Q420" s="62">
        <f t="shared" si="50"/>
        <v>0</v>
      </c>
      <c r="R420" s="25"/>
    </row>
    <row r="421" spans="1:18" ht="15.75" customHeight="1">
      <c r="A421" s="49">
        <v>1602</v>
      </c>
      <c r="B421" s="50"/>
      <c r="C421" s="50"/>
      <c r="D421" s="50"/>
      <c r="E421" s="50"/>
      <c r="F421" s="50"/>
      <c r="G421" s="50"/>
      <c r="H421" s="50">
        <v>7</v>
      </c>
      <c r="I421" s="50"/>
      <c r="J421" s="87"/>
      <c r="K421" s="57"/>
      <c r="L421" s="58"/>
      <c r="M421" s="59"/>
      <c r="N421" s="60">
        <f>IF(H421=0,"",H421/G420)</f>
        <v>1</v>
      </c>
      <c r="O421" s="61">
        <v>7</v>
      </c>
      <c r="P421" s="62">
        <f t="shared" si="49"/>
        <v>1</v>
      </c>
      <c r="Q421" s="62">
        <f t="shared" si="50"/>
        <v>0</v>
      </c>
      <c r="R421" s="25"/>
    </row>
    <row r="422" spans="1:18" ht="15.75" customHeight="1">
      <c r="A422" s="49">
        <v>1701</v>
      </c>
      <c r="B422" s="50"/>
      <c r="C422" s="50"/>
      <c r="D422" s="50"/>
      <c r="E422" s="50"/>
      <c r="F422" s="50"/>
      <c r="G422" s="50"/>
      <c r="H422" s="50"/>
      <c r="I422" s="50">
        <v>5</v>
      </c>
      <c r="J422" s="87">
        <v>2</v>
      </c>
      <c r="K422" s="57"/>
      <c r="L422" s="58"/>
      <c r="M422" s="59"/>
      <c r="N422" s="60">
        <f>IF(I422=0,"",I422/H421)</f>
        <v>0.7142857142857143</v>
      </c>
      <c r="O422" s="61">
        <v>5</v>
      </c>
      <c r="P422" s="62">
        <f t="shared" si="49"/>
        <v>0.7142857142857143</v>
      </c>
      <c r="Q422" s="62">
        <f t="shared" si="50"/>
        <v>0.2857142857142857</v>
      </c>
      <c r="R422" s="25"/>
    </row>
    <row r="423" spans="1:18" ht="15.75" customHeight="1">
      <c r="A423" s="49">
        <v>1702</v>
      </c>
      <c r="B423" s="50"/>
      <c r="C423" s="50"/>
      <c r="D423" s="50"/>
      <c r="E423" s="50"/>
      <c r="F423" s="50"/>
      <c r="G423" s="50"/>
      <c r="H423" s="50"/>
      <c r="I423" s="50">
        <v>4</v>
      </c>
      <c r="J423" s="87">
        <v>4</v>
      </c>
      <c r="K423" s="57"/>
      <c r="L423" s="58"/>
      <c r="M423" s="58"/>
      <c r="N423" s="68"/>
      <c r="O423" s="61">
        <v>4</v>
      </c>
      <c r="P423" s="69"/>
      <c r="Q423" s="68"/>
      <c r="R423" s="25"/>
    </row>
    <row r="424" spans="1:18" ht="15.75" customHeight="1">
      <c r="A424" s="49">
        <v>1801</v>
      </c>
      <c r="B424" s="50"/>
      <c r="C424" s="50"/>
      <c r="D424" s="50"/>
      <c r="E424" s="50"/>
      <c r="F424" s="50"/>
      <c r="G424" s="50"/>
      <c r="H424" s="50"/>
      <c r="I424" s="50"/>
      <c r="J424" s="87"/>
      <c r="K424" s="57"/>
      <c r="L424" s="58"/>
      <c r="M424" s="58"/>
      <c r="N424" s="68"/>
      <c r="O424" s="61"/>
      <c r="P424" s="69"/>
      <c r="Q424" s="68"/>
      <c r="R424" s="25"/>
    </row>
    <row r="425" spans="1:18" ht="15.75" customHeight="1">
      <c r="A425" s="49">
        <v>1802</v>
      </c>
      <c r="B425" s="50"/>
      <c r="C425" s="50"/>
      <c r="D425" s="50"/>
      <c r="E425" s="50"/>
      <c r="F425" s="50"/>
      <c r="G425" s="50"/>
      <c r="H425" s="50"/>
      <c r="I425" s="50"/>
      <c r="J425" s="87"/>
      <c r="K425" s="57"/>
      <c r="L425" s="58"/>
      <c r="M425" s="58"/>
      <c r="N425" s="68"/>
      <c r="O425" s="66"/>
      <c r="P425" s="69"/>
      <c r="Q425" s="68"/>
      <c r="R425" s="25"/>
    </row>
    <row r="426" spans="1:18" ht="15.75" customHeight="1">
      <c r="A426" s="49">
        <v>1901</v>
      </c>
      <c r="B426" s="50"/>
      <c r="C426" s="50"/>
      <c r="D426" s="50"/>
      <c r="E426" s="50"/>
      <c r="F426" s="50"/>
      <c r="G426" s="50"/>
      <c r="H426" s="50"/>
      <c r="I426" s="50"/>
      <c r="J426" s="87"/>
      <c r="K426" s="57"/>
      <c r="L426" s="58"/>
      <c r="M426" s="64"/>
      <c r="N426" s="68"/>
      <c r="O426" s="66"/>
      <c r="P426" s="69"/>
      <c r="Q426" s="68"/>
      <c r="R426" s="25"/>
    </row>
    <row r="427" spans="1:18" ht="15.75" customHeight="1">
      <c r="A427" s="49">
        <v>1902</v>
      </c>
      <c r="B427" s="50"/>
      <c r="C427" s="50"/>
      <c r="D427" s="50"/>
      <c r="E427" s="50"/>
      <c r="F427" s="50"/>
      <c r="G427" s="50"/>
      <c r="H427" s="50"/>
      <c r="I427" s="50"/>
      <c r="J427" s="87"/>
      <c r="K427" s="57"/>
      <c r="L427" s="58"/>
      <c r="M427" s="64"/>
      <c r="N427" s="68"/>
      <c r="O427" s="66"/>
      <c r="P427" s="69"/>
      <c r="Q427" s="68"/>
      <c r="R427" s="25"/>
    </row>
    <row r="428" spans="1:18" ht="15.75" customHeight="1">
      <c r="A428" s="49">
        <v>2001</v>
      </c>
      <c r="B428" s="50"/>
      <c r="C428" s="50"/>
      <c r="D428" s="50"/>
      <c r="E428" s="50"/>
      <c r="F428" s="50"/>
      <c r="G428" s="50"/>
      <c r="H428" s="50"/>
      <c r="I428" s="50"/>
      <c r="J428" s="87"/>
      <c r="K428" s="57"/>
      <c r="L428" s="58"/>
      <c r="M428" s="64"/>
      <c r="N428" s="58"/>
      <c r="O428" s="64"/>
      <c r="P428" s="102"/>
      <c r="Q428" s="68"/>
      <c r="R428" s="25"/>
    </row>
    <row r="429" spans="1:18" ht="15.75" customHeight="1">
      <c r="A429" s="49">
        <v>2002</v>
      </c>
      <c r="B429" s="50"/>
      <c r="C429" s="50"/>
      <c r="D429" s="50"/>
      <c r="E429" s="50"/>
      <c r="F429" s="50"/>
      <c r="G429" s="50"/>
      <c r="H429" s="50"/>
      <c r="I429" s="50"/>
      <c r="J429" s="87"/>
      <c r="K429" s="57"/>
      <c r="L429" s="58"/>
      <c r="M429" s="64"/>
      <c r="N429" s="140" t="s">
        <v>56</v>
      </c>
      <c r="O429" s="71">
        <v>6</v>
      </c>
      <c r="P429" s="83">
        <f>J432</f>
        <v>6</v>
      </c>
      <c r="Q429" s="142" t="s">
        <v>10</v>
      </c>
      <c r="R429" s="25"/>
    </row>
    <row r="430" spans="1:18" ht="15.75" customHeight="1">
      <c r="A430" s="49">
        <v>2101</v>
      </c>
      <c r="B430" s="50"/>
      <c r="C430" s="50"/>
      <c r="D430" s="50"/>
      <c r="E430" s="50"/>
      <c r="F430" s="50"/>
      <c r="G430" s="50"/>
      <c r="H430" s="50"/>
      <c r="I430" s="50"/>
      <c r="J430" s="87"/>
      <c r="K430" s="57"/>
      <c r="L430" s="58"/>
      <c r="M430" s="64"/>
      <c r="N430" s="141" t="s">
        <v>57</v>
      </c>
      <c r="O430" s="73">
        <f>IF(O429/B415=0,"0%",O429/B415)</f>
        <v>0.33333333333333331</v>
      </c>
      <c r="P430" s="85">
        <f>IF(O429/P429=0,"",O429/P429)</f>
        <v>1</v>
      </c>
      <c r="Q430" s="143" t="s">
        <v>58</v>
      </c>
      <c r="R430" s="25"/>
    </row>
    <row r="431" spans="1:18" ht="15.75" customHeight="1">
      <c r="A431" s="49">
        <v>2102</v>
      </c>
      <c r="B431" s="145"/>
      <c r="C431" s="145"/>
      <c r="D431" s="145"/>
      <c r="E431" s="145"/>
      <c r="F431" s="145"/>
      <c r="G431" s="145"/>
      <c r="H431" s="145"/>
      <c r="I431" s="145"/>
      <c r="J431" s="87"/>
      <c r="K431" s="75"/>
      <c r="L431" s="76"/>
      <c r="M431" s="77"/>
      <c r="N431" s="78"/>
      <c r="O431" s="79"/>
      <c r="P431" s="79"/>
      <c r="Q431" s="80"/>
      <c r="R431" s="25"/>
    </row>
    <row r="432" spans="1:18" ht="18" customHeight="1">
      <c r="A432" s="31"/>
      <c r="B432" s="190" t="s">
        <v>79</v>
      </c>
      <c r="C432" s="190"/>
      <c r="D432" s="190"/>
      <c r="E432" s="190"/>
      <c r="F432" s="190"/>
      <c r="G432" s="190"/>
      <c r="H432" s="190"/>
      <c r="I432" s="190"/>
      <c r="J432" s="144">
        <f>SUM(J419:J428)</f>
        <v>6</v>
      </c>
      <c r="K432" s="82">
        <f>IF(J422=0,"",J422/B415)</f>
        <v>0.1111111111111111</v>
      </c>
      <c r="L432" s="82">
        <f>IF(J432=0,"",J432/B415)</f>
        <v>0.33333333333333331</v>
      </c>
      <c r="M432" s="82">
        <f>L432-K432</f>
        <v>0.22222222222222221</v>
      </c>
      <c r="N432" s="1"/>
      <c r="O432" s="25"/>
      <c r="P432" s="26"/>
      <c r="Q432" s="1"/>
      <c r="R432" s="25"/>
    </row>
    <row r="433" spans="1:18" ht="12.75" customHeight="1">
      <c r="K433" s="1"/>
      <c r="L433" s="1"/>
      <c r="N433" s="1"/>
      <c r="O433" s="2"/>
      <c r="P433" s="2"/>
      <c r="Q433" s="1"/>
    </row>
    <row r="434" spans="1:18" ht="12.75" customHeight="1">
      <c r="K434" s="1"/>
      <c r="L434" s="1"/>
      <c r="N434" s="1"/>
      <c r="O434" s="2"/>
      <c r="P434" s="2"/>
      <c r="Q434" s="1"/>
    </row>
    <row r="435" spans="1:18" ht="26.25" customHeight="1">
      <c r="A435" s="161"/>
      <c r="B435" s="191" t="s">
        <v>69</v>
      </c>
      <c r="C435" s="191"/>
      <c r="D435" s="191"/>
      <c r="E435" s="191"/>
      <c r="F435" s="191"/>
      <c r="G435" s="191"/>
      <c r="H435" s="191"/>
      <c r="I435" s="191"/>
      <c r="J435" s="156" t="s">
        <v>65</v>
      </c>
      <c r="K435" s="25"/>
      <c r="L435" s="1"/>
      <c r="M435" s="1"/>
      <c r="N435" s="25"/>
      <c r="O435" s="1"/>
      <c r="P435" s="25"/>
      <c r="Q435" s="25"/>
      <c r="R435" s="25"/>
    </row>
    <row r="436" spans="1:18" ht="20.25" customHeight="1">
      <c r="A436" s="192" t="s">
        <v>9</v>
      </c>
      <c r="B436" s="193" t="s">
        <v>70</v>
      </c>
      <c r="C436" s="194"/>
      <c r="D436" s="194"/>
      <c r="E436" s="194"/>
      <c r="F436" s="194"/>
      <c r="G436" s="194"/>
      <c r="H436" s="194"/>
      <c r="I436" s="195"/>
      <c r="J436" s="196" t="s">
        <v>10</v>
      </c>
      <c r="K436" s="189" t="s">
        <v>2</v>
      </c>
      <c r="L436" s="189" t="s">
        <v>3</v>
      </c>
      <c r="M436" s="198" t="s">
        <v>4</v>
      </c>
      <c r="N436" s="189" t="s">
        <v>5</v>
      </c>
      <c r="O436" s="187" t="s">
        <v>6</v>
      </c>
      <c r="P436" s="187" t="s">
        <v>7</v>
      </c>
      <c r="Q436" s="189" t="s">
        <v>8</v>
      </c>
      <c r="R436" s="25"/>
    </row>
    <row r="437" spans="1:18" ht="15.75" customHeight="1">
      <c r="A437" s="188"/>
      <c r="B437" s="49" t="s">
        <v>71</v>
      </c>
      <c r="C437" s="49" t="s">
        <v>72</v>
      </c>
      <c r="D437" s="49" t="s">
        <v>73</v>
      </c>
      <c r="E437" s="49" t="s">
        <v>74</v>
      </c>
      <c r="F437" s="49" t="s">
        <v>75</v>
      </c>
      <c r="G437" s="49" t="s">
        <v>76</v>
      </c>
      <c r="H437" s="49" t="s">
        <v>77</v>
      </c>
      <c r="I437" s="49" t="s">
        <v>78</v>
      </c>
      <c r="J437" s="197"/>
      <c r="K437" s="188"/>
      <c r="L437" s="188"/>
      <c r="M437" s="188"/>
      <c r="N437" s="188"/>
      <c r="O437" s="188"/>
      <c r="P437" s="188"/>
      <c r="Q437" s="188"/>
      <c r="R437" s="25"/>
    </row>
    <row r="438" spans="1:18" ht="15.75" customHeight="1">
      <c r="A438" s="49">
        <v>1401</v>
      </c>
      <c r="B438" s="50">
        <v>18</v>
      </c>
      <c r="C438" s="50"/>
      <c r="D438" s="50"/>
      <c r="E438" s="50"/>
      <c r="F438" s="50"/>
      <c r="G438" s="50"/>
      <c r="H438" s="50"/>
      <c r="I438" s="50"/>
      <c r="J438" s="87"/>
      <c r="K438" s="51"/>
      <c r="L438" s="52"/>
      <c r="M438" s="53"/>
      <c r="N438" s="54"/>
      <c r="O438" s="55">
        <f>B438</f>
        <v>18</v>
      </c>
      <c r="P438" s="56"/>
      <c r="Q438" s="54"/>
      <c r="R438" s="25"/>
    </row>
    <row r="439" spans="1:18" ht="15.75" customHeight="1">
      <c r="A439" s="49">
        <v>1402</v>
      </c>
      <c r="B439" s="50"/>
      <c r="C439" s="50">
        <v>16</v>
      </c>
      <c r="D439" s="50"/>
      <c r="E439" s="50"/>
      <c r="F439" s="50"/>
      <c r="G439" s="50"/>
      <c r="H439" s="50"/>
      <c r="I439" s="50"/>
      <c r="J439" s="87"/>
      <c r="K439" s="57"/>
      <c r="L439" s="58"/>
      <c r="M439" s="59"/>
      <c r="N439" s="60">
        <f>IF(C439=0,"",C439/B438)</f>
        <v>0.88888888888888884</v>
      </c>
      <c r="O439" s="61">
        <v>16</v>
      </c>
      <c r="P439" s="62">
        <f t="shared" ref="P439:P445" si="51">IF(O439=0,"",O439/O438)</f>
        <v>0.88888888888888884</v>
      </c>
      <c r="Q439" s="62">
        <f t="shared" ref="Q439:Q445" si="52">IF(O439=0,"",100%-P439)</f>
        <v>0.11111111111111116</v>
      </c>
      <c r="R439" s="25"/>
    </row>
    <row r="440" spans="1:18" ht="15.75" customHeight="1">
      <c r="A440" s="49">
        <v>1501</v>
      </c>
      <c r="B440" s="50"/>
      <c r="C440" s="50"/>
      <c r="D440" s="50">
        <v>13</v>
      </c>
      <c r="E440" s="50"/>
      <c r="F440" s="50"/>
      <c r="G440" s="50"/>
      <c r="H440" s="50"/>
      <c r="I440" s="50"/>
      <c r="J440" s="87"/>
      <c r="K440" s="57"/>
      <c r="L440" s="58"/>
      <c r="M440" s="59"/>
      <c r="N440" s="60">
        <f>IF(D440=0,"",D440/C439)</f>
        <v>0.8125</v>
      </c>
      <c r="O440" s="61">
        <v>13</v>
      </c>
      <c r="P440" s="62">
        <f t="shared" si="51"/>
        <v>0.8125</v>
      </c>
      <c r="Q440" s="62">
        <f t="shared" si="52"/>
        <v>0.1875</v>
      </c>
      <c r="R440" s="63">
        <f>O440/O438</f>
        <v>0.72222222222222221</v>
      </c>
    </row>
    <row r="441" spans="1:18" ht="15.75" customHeight="1">
      <c r="A441" s="49">
        <v>1502</v>
      </c>
      <c r="B441" s="50"/>
      <c r="C441" s="50"/>
      <c r="D441" s="50"/>
      <c r="E441" s="50">
        <v>13</v>
      </c>
      <c r="F441" s="50"/>
      <c r="G441" s="50"/>
      <c r="H441" s="50"/>
      <c r="I441" s="50"/>
      <c r="J441" s="87"/>
      <c r="K441" s="57"/>
      <c r="L441" s="58"/>
      <c r="M441" s="59"/>
      <c r="N441" s="60">
        <f>IF(E441=0,"",E441/D440)</f>
        <v>1</v>
      </c>
      <c r="O441" s="61">
        <v>13</v>
      </c>
      <c r="P441" s="62">
        <f t="shared" si="51"/>
        <v>1</v>
      </c>
      <c r="Q441" s="62">
        <f t="shared" si="52"/>
        <v>0</v>
      </c>
      <c r="R441" s="25"/>
    </row>
    <row r="442" spans="1:18" ht="15.75" customHeight="1">
      <c r="A442" s="49">
        <v>1601</v>
      </c>
      <c r="B442" s="50"/>
      <c r="C442" s="50"/>
      <c r="D442" s="50"/>
      <c r="E442" s="50"/>
      <c r="F442" s="50">
        <v>13</v>
      </c>
      <c r="G442" s="50"/>
      <c r="H442" s="50"/>
      <c r="I442" s="50"/>
      <c r="J442" s="87"/>
      <c r="K442" s="57"/>
      <c r="L442" s="58"/>
      <c r="M442" s="59"/>
      <c r="N442" s="60">
        <f>IF(F442=0,"",F442/E441)</f>
        <v>1</v>
      </c>
      <c r="O442" s="61">
        <v>13</v>
      </c>
      <c r="P442" s="62">
        <f t="shared" si="51"/>
        <v>1</v>
      </c>
      <c r="Q442" s="62">
        <f t="shared" si="52"/>
        <v>0</v>
      </c>
      <c r="R442" s="25"/>
    </row>
    <row r="443" spans="1:18" ht="15.75" customHeight="1">
      <c r="A443" s="49">
        <v>1602</v>
      </c>
      <c r="B443" s="50"/>
      <c r="C443" s="50"/>
      <c r="D443" s="50"/>
      <c r="E443" s="50"/>
      <c r="F443" s="50"/>
      <c r="G443" s="50">
        <v>13</v>
      </c>
      <c r="H443" s="50"/>
      <c r="I443" s="50"/>
      <c r="J443" s="87"/>
      <c r="K443" s="57"/>
      <c r="L443" s="58"/>
      <c r="M443" s="59"/>
      <c r="N443" s="60">
        <f>IF(G443=0,"",G443/F442)</f>
        <v>1</v>
      </c>
      <c r="O443" s="61">
        <v>13</v>
      </c>
      <c r="P443" s="62">
        <f t="shared" si="51"/>
        <v>1</v>
      </c>
      <c r="Q443" s="62">
        <f t="shared" si="52"/>
        <v>0</v>
      </c>
      <c r="R443" s="25"/>
    </row>
    <row r="444" spans="1:18" ht="15.75" customHeight="1">
      <c r="A444" s="49">
        <v>1701</v>
      </c>
      <c r="B444" s="50"/>
      <c r="C444" s="50"/>
      <c r="D444" s="50"/>
      <c r="E444" s="50"/>
      <c r="F444" s="50"/>
      <c r="G444" s="50"/>
      <c r="H444" s="50">
        <v>12</v>
      </c>
      <c r="I444" s="50"/>
      <c r="J444" s="87"/>
      <c r="K444" s="57"/>
      <c r="L444" s="58"/>
      <c r="M444" s="59"/>
      <c r="N444" s="60">
        <f>IF(H444=0,"",H444/G443)</f>
        <v>0.92307692307692313</v>
      </c>
      <c r="O444" s="61">
        <v>13</v>
      </c>
      <c r="P444" s="62">
        <f t="shared" si="51"/>
        <v>1</v>
      </c>
      <c r="Q444" s="62">
        <f t="shared" si="52"/>
        <v>0</v>
      </c>
      <c r="R444" s="25"/>
    </row>
    <row r="445" spans="1:18" ht="15.75" customHeight="1">
      <c r="A445" s="49">
        <v>1702</v>
      </c>
      <c r="B445" s="50"/>
      <c r="C445" s="50"/>
      <c r="D445" s="50"/>
      <c r="E445" s="50"/>
      <c r="F445" s="50"/>
      <c r="G445" s="50"/>
      <c r="H445" s="50"/>
      <c r="I445" s="50">
        <v>11</v>
      </c>
      <c r="J445" s="87">
        <v>5</v>
      </c>
      <c r="K445" s="57"/>
      <c r="L445" s="58"/>
      <c r="M445" s="59"/>
      <c r="N445" s="60">
        <f>IF(I445=0,"",I445/H444)</f>
        <v>0.91666666666666663</v>
      </c>
      <c r="O445" s="61">
        <v>12</v>
      </c>
      <c r="P445" s="62">
        <f t="shared" si="51"/>
        <v>0.92307692307692313</v>
      </c>
      <c r="Q445" s="62">
        <f t="shared" si="52"/>
        <v>7.6923076923076872E-2</v>
      </c>
      <c r="R445" s="25"/>
    </row>
    <row r="446" spans="1:18" ht="15.75" customHeight="1">
      <c r="A446" s="49">
        <v>1801</v>
      </c>
      <c r="B446" s="50"/>
      <c r="C446" s="50"/>
      <c r="D446" s="50"/>
      <c r="E446" s="50"/>
      <c r="F446" s="50"/>
      <c r="G446" s="50"/>
      <c r="H446" s="50"/>
      <c r="I446" s="50">
        <v>9</v>
      </c>
      <c r="J446" s="87">
        <v>7</v>
      </c>
      <c r="K446" s="57"/>
      <c r="L446" s="58"/>
      <c r="M446" s="58"/>
      <c r="N446" s="68"/>
      <c r="O446" s="61">
        <v>9</v>
      </c>
      <c r="P446" s="69"/>
      <c r="Q446" s="68"/>
      <c r="R446" s="25"/>
    </row>
    <row r="447" spans="1:18" ht="15.75" customHeight="1">
      <c r="A447" s="49">
        <v>1802</v>
      </c>
      <c r="B447" s="50"/>
      <c r="C447" s="50"/>
      <c r="D447" s="50"/>
      <c r="E447" s="50"/>
      <c r="F447" s="50"/>
      <c r="G447" s="50"/>
      <c r="H447" s="50"/>
      <c r="I447" s="50"/>
      <c r="J447" s="87"/>
      <c r="K447" s="57"/>
      <c r="L447" s="58"/>
      <c r="M447" s="58"/>
      <c r="N447" s="68"/>
      <c r="O447" s="61"/>
      <c r="P447" s="69"/>
      <c r="Q447" s="68"/>
      <c r="R447" s="25"/>
    </row>
    <row r="448" spans="1:18" ht="15.75" customHeight="1">
      <c r="A448" s="49">
        <v>1901</v>
      </c>
      <c r="B448" s="50"/>
      <c r="C448" s="50"/>
      <c r="D448" s="50"/>
      <c r="E448" s="50"/>
      <c r="F448" s="50"/>
      <c r="G448" s="50"/>
      <c r="H448" s="50"/>
      <c r="I448" s="50"/>
      <c r="J448" s="87"/>
      <c r="K448" s="57"/>
      <c r="L448" s="58"/>
      <c r="M448" s="58"/>
      <c r="N448" s="68"/>
      <c r="O448" s="66"/>
      <c r="P448" s="69"/>
      <c r="Q448" s="68"/>
      <c r="R448" s="25"/>
    </row>
    <row r="449" spans="1:18" ht="15.75" customHeight="1">
      <c r="A449" s="49">
        <v>1902</v>
      </c>
      <c r="B449" s="50"/>
      <c r="C449" s="50"/>
      <c r="D449" s="50"/>
      <c r="E449" s="50"/>
      <c r="F449" s="50"/>
      <c r="G449" s="50"/>
      <c r="H449" s="50"/>
      <c r="I449" s="50"/>
      <c r="J449" s="87"/>
      <c r="K449" s="57"/>
      <c r="L449" s="58"/>
      <c r="M449" s="64"/>
      <c r="N449" s="68"/>
      <c r="O449" s="66"/>
      <c r="P449" s="69"/>
      <c r="Q449" s="68"/>
      <c r="R449" s="25"/>
    </row>
    <row r="450" spans="1:18" ht="15.75" customHeight="1">
      <c r="A450" s="49">
        <v>2001</v>
      </c>
      <c r="B450" s="50"/>
      <c r="C450" s="50"/>
      <c r="D450" s="50"/>
      <c r="E450" s="50"/>
      <c r="F450" s="50"/>
      <c r="G450" s="50"/>
      <c r="H450" s="50"/>
      <c r="I450" s="50"/>
      <c r="J450" s="87"/>
      <c r="K450" s="57"/>
      <c r="L450" s="58"/>
      <c r="M450" s="64"/>
      <c r="N450" s="68"/>
      <c r="O450" s="66"/>
      <c r="P450" s="69"/>
      <c r="Q450" s="68"/>
      <c r="R450" s="25"/>
    </row>
    <row r="451" spans="1:18" ht="15.75" customHeight="1">
      <c r="A451" s="49">
        <v>2002</v>
      </c>
      <c r="B451" s="50"/>
      <c r="C451" s="50"/>
      <c r="D451" s="50"/>
      <c r="E451" s="50"/>
      <c r="F451" s="50"/>
      <c r="G451" s="50"/>
      <c r="H451" s="50"/>
      <c r="I451" s="50"/>
      <c r="J451" s="87"/>
      <c r="K451" s="57"/>
      <c r="L451" s="58"/>
      <c r="M451" s="64"/>
      <c r="N451" s="58"/>
      <c r="O451" s="64"/>
      <c r="P451" s="102"/>
      <c r="Q451" s="68"/>
      <c r="R451" s="25"/>
    </row>
    <row r="452" spans="1:18" ht="15.75" customHeight="1">
      <c r="A452" s="49">
        <v>2101</v>
      </c>
      <c r="B452" s="50"/>
      <c r="C452" s="50"/>
      <c r="D452" s="50"/>
      <c r="E452" s="50"/>
      <c r="F452" s="50"/>
      <c r="G452" s="50"/>
      <c r="H452" s="50"/>
      <c r="I452" s="50"/>
      <c r="J452" s="87"/>
      <c r="K452" s="57"/>
      <c r="L452" s="58"/>
      <c r="M452" s="64"/>
      <c r="N452" s="140" t="s">
        <v>56</v>
      </c>
      <c r="O452" s="71">
        <v>12</v>
      </c>
      <c r="P452" s="83">
        <f>IF(SUM(J444:J447)=0,"",SUM(J444:J447))</f>
        <v>12</v>
      </c>
      <c r="Q452" s="142" t="s">
        <v>10</v>
      </c>
      <c r="R452" s="25"/>
    </row>
    <row r="453" spans="1:18" ht="15.75" customHeight="1">
      <c r="A453" s="49">
        <v>2102</v>
      </c>
      <c r="B453" s="50"/>
      <c r="C453" s="50"/>
      <c r="D453" s="50"/>
      <c r="E453" s="50"/>
      <c r="F453" s="50"/>
      <c r="G453" s="50"/>
      <c r="H453" s="50"/>
      <c r="I453" s="50"/>
      <c r="J453" s="87"/>
      <c r="K453" s="57"/>
      <c r="L453" s="58"/>
      <c r="M453" s="64"/>
      <c r="N453" s="141" t="s">
        <v>57</v>
      </c>
      <c r="O453" s="73">
        <f>IF(O452/B438=0,"0%",O452/B438)</f>
        <v>0.66666666666666663</v>
      </c>
      <c r="P453" s="85">
        <f>IF(O452/P452=0,"",O452/P452)</f>
        <v>1</v>
      </c>
      <c r="Q453" s="143" t="s">
        <v>58</v>
      </c>
      <c r="R453" s="25"/>
    </row>
    <row r="454" spans="1:18" ht="15.75" customHeight="1">
      <c r="A454" s="49">
        <v>2201</v>
      </c>
      <c r="B454" s="145"/>
      <c r="C454" s="145"/>
      <c r="D454" s="145"/>
      <c r="E454" s="145"/>
      <c r="F454" s="145"/>
      <c r="G454" s="145"/>
      <c r="H454" s="145"/>
      <c r="I454" s="145"/>
      <c r="J454" s="87"/>
      <c r="K454" s="75"/>
      <c r="L454" s="76"/>
      <c r="M454" s="77"/>
      <c r="N454" s="78"/>
      <c r="O454" s="79"/>
      <c r="P454" s="79"/>
      <c r="Q454" s="80"/>
      <c r="R454" s="25"/>
    </row>
    <row r="455" spans="1:18" ht="18" customHeight="1">
      <c r="A455" s="31"/>
      <c r="B455" s="190" t="s">
        <v>79</v>
      </c>
      <c r="C455" s="190"/>
      <c r="D455" s="190"/>
      <c r="E455" s="190"/>
      <c r="F455" s="190"/>
      <c r="G455" s="190"/>
      <c r="H455" s="190"/>
      <c r="I455" s="190"/>
      <c r="J455" s="144">
        <f>SUM(J442:J451)</f>
        <v>12</v>
      </c>
      <c r="K455" s="82">
        <f>IF(J445=0,"",J445/B438)</f>
        <v>0.27777777777777779</v>
      </c>
      <c r="L455" s="82">
        <f>IF(J455=0,"",J455/B438)</f>
        <v>0.66666666666666663</v>
      </c>
      <c r="M455" s="82">
        <f>L455-K455</f>
        <v>0.38888888888888884</v>
      </c>
      <c r="N455" s="1"/>
      <c r="O455" s="25"/>
      <c r="P455" s="26"/>
      <c r="Q455" s="1"/>
      <c r="R455" s="25"/>
    </row>
    <row r="456" spans="1:18" ht="12.75" customHeight="1">
      <c r="K456" s="1"/>
      <c r="L456" s="1"/>
      <c r="N456" s="1"/>
      <c r="O456" s="2"/>
      <c r="P456" s="2"/>
      <c r="Q456" s="1"/>
    </row>
    <row r="457" spans="1:18" ht="12.75" customHeight="1">
      <c r="K457" s="1"/>
      <c r="L457" s="1"/>
      <c r="N457" s="1"/>
      <c r="O457" s="2"/>
      <c r="P457" s="2"/>
      <c r="Q457" s="1"/>
    </row>
    <row r="458" spans="1:18" ht="26.25">
      <c r="A458" s="161"/>
      <c r="B458" s="191" t="s">
        <v>69</v>
      </c>
      <c r="C458" s="191"/>
      <c r="D458" s="191"/>
      <c r="E458" s="191"/>
      <c r="F458" s="191"/>
      <c r="G458" s="191"/>
      <c r="H458" s="191"/>
      <c r="I458" s="191"/>
      <c r="J458" s="156" t="s">
        <v>80</v>
      </c>
      <c r="K458" s="25"/>
      <c r="L458" s="1"/>
      <c r="M458" s="1"/>
      <c r="N458" s="25"/>
      <c r="O458" s="1"/>
      <c r="P458" s="25"/>
      <c r="Q458" s="25"/>
      <c r="R458" s="25"/>
    </row>
    <row r="459" spans="1:18" ht="20.25">
      <c r="A459" s="192" t="s">
        <v>9</v>
      </c>
      <c r="B459" s="193" t="s">
        <v>70</v>
      </c>
      <c r="C459" s="194"/>
      <c r="D459" s="194"/>
      <c r="E459" s="194"/>
      <c r="F459" s="194"/>
      <c r="G459" s="194"/>
      <c r="H459" s="194"/>
      <c r="I459" s="195"/>
      <c r="J459" s="196" t="s">
        <v>10</v>
      </c>
      <c r="K459" s="189" t="s">
        <v>2</v>
      </c>
      <c r="L459" s="189" t="s">
        <v>3</v>
      </c>
      <c r="M459" s="198" t="s">
        <v>4</v>
      </c>
      <c r="N459" s="189" t="s">
        <v>5</v>
      </c>
      <c r="O459" s="187" t="s">
        <v>6</v>
      </c>
      <c r="P459" s="187" t="s">
        <v>7</v>
      </c>
      <c r="Q459" s="189" t="s">
        <v>8</v>
      </c>
      <c r="R459" s="25"/>
    </row>
    <row r="460" spans="1:18" ht="15.75">
      <c r="A460" s="188"/>
      <c r="B460" s="49" t="s">
        <v>71</v>
      </c>
      <c r="C460" s="49" t="s">
        <v>72</v>
      </c>
      <c r="D460" s="49" t="s">
        <v>73</v>
      </c>
      <c r="E460" s="49" t="s">
        <v>74</v>
      </c>
      <c r="F460" s="49" t="s">
        <v>75</v>
      </c>
      <c r="G460" s="49" t="s">
        <v>76</v>
      </c>
      <c r="H460" s="49" t="s">
        <v>77</v>
      </c>
      <c r="I460" s="49" t="s">
        <v>78</v>
      </c>
      <c r="J460" s="197"/>
      <c r="K460" s="188"/>
      <c r="L460" s="188"/>
      <c r="M460" s="188"/>
      <c r="N460" s="188"/>
      <c r="O460" s="188"/>
      <c r="P460" s="188"/>
      <c r="Q460" s="188"/>
      <c r="R460" s="25"/>
    </row>
    <row r="461" spans="1:18" ht="15.75" customHeight="1">
      <c r="A461" s="49">
        <v>1402</v>
      </c>
      <c r="B461" s="50">
        <v>23</v>
      </c>
      <c r="C461" s="50"/>
      <c r="D461" s="50"/>
      <c r="E461" s="50"/>
      <c r="F461" s="50"/>
      <c r="G461" s="50"/>
      <c r="H461" s="50"/>
      <c r="I461" s="50"/>
      <c r="J461" s="87"/>
      <c r="K461" s="51"/>
      <c r="L461" s="52"/>
      <c r="M461" s="53"/>
      <c r="N461" s="54"/>
      <c r="O461" s="55">
        <f>B461</f>
        <v>23</v>
      </c>
      <c r="P461" s="56"/>
      <c r="Q461" s="54"/>
      <c r="R461" s="25"/>
    </row>
    <row r="462" spans="1:18" ht="15.75" customHeight="1">
      <c r="A462" s="49">
        <v>1501</v>
      </c>
      <c r="B462" s="50"/>
      <c r="C462" s="50">
        <v>18</v>
      </c>
      <c r="D462" s="50"/>
      <c r="E462" s="50"/>
      <c r="F462" s="50"/>
      <c r="G462" s="50"/>
      <c r="H462" s="50"/>
      <c r="I462" s="50"/>
      <c r="J462" s="87"/>
      <c r="K462" s="57"/>
      <c r="L462" s="58"/>
      <c r="M462" s="59"/>
      <c r="N462" s="60">
        <f>IF(C462=0,"",C462/B461)</f>
        <v>0.78260869565217395</v>
      </c>
      <c r="O462" s="61">
        <v>19</v>
      </c>
      <c r="P462" s="62">
        <f t="shared" ref="P462:P468" si="53">IF(O462=0,"",O462/O461)</f>
        <v>0.82608695652173914</v>
      </c>
      <c r="Q462" s="62">
        <f t="shared" ref="Q462:Q468" si="54">IF(O462=0,"",100%-P462)</f>
        <v>0.17391304347826086</v>
      </c>
      <c r="R462" s="25"/>
    </row>
    <row r="463" spans="1:18" ht="15.75" customHeight="1">
      <c r="A463" s="49">
        <v>1502</v>
      </c>
      <c r="B463" s="50"/>
      <c r="C463" s="50"/>
      <c r="D463" s="50">
        <v>18</v>
      </c>
      <c r="E463" s="50"/>
      <c r="F463" s="50"/>
      <c r="G463" s="50"/>
      <c r="H463" s="50"/>
      <c r="I463" s="50"/>
      <c r="J463" s="87"/>
      <c r="K463" s="57"/>
      <c r="L463" s="58"/>
      <c r="M463" s="59"/>
      <c r="N463" s="60">
        <f>IF(D463=0,"",D463/C462)</f>
        <v>1</v>
      </c>
      <c r="O463" s="61">
        <v>18</v>
      </c>
      <c r="P463" s="62">
        <f t="shared" si="53"/>
        <v>0.94736842105263153</v>
      </c>
      <c r="Q463" s="62">
        <f t="shared" si="54"/>
        <v>5.2631578947368474E-2</v>
      </c>
      <c r="R463" s="63">
        <f>O463/O461</f>
        <v>0.78260869565217395</v>
      </c>
    </row>
    <row r="464" spans="1:18" ht="15.75" customHeight="1">
      <c r="A464" s="49">
        <v>1601</v>
      </c>
      <c r="B464" s="50"/>
      <c r="C464" s="50"/>
      <c r="D464" s="50"/>
      <c r="E464" s="50">
        <v>14</v>
      </c>
      <c r="F464" s="50"/>
      <c r="G464" s="50"/>
      <c r="H464" s="50"/>
      <c r="I464" s="50"/>
      <c r="J464" s="87"/>
      <c r="K464" s="57"/>
      <c r="L464" s="58"/>
      <c r="M464" s="59"/>
      <c r="N464" s="60">
        <f>IF(E464=0,"",E464/D463)</f>
        <v>0.77777777777777779</v>
      </c>
      <c r="O464" s="61">
        <v>14</v>
      </c>
      <c r="P464" s="62">
        <f t="shared" si="53"/>
        <v>0.77777777777777779</v>
      </c>
      <c r="Q464" s="62">
        <f t="shared" si="54"/>
        <v>0.22222222222222221</v>
      </c>
      <c r="R464" s="25"/>
    </row>
    <row r="465" spans="1:18" ht="15.75" customHeight="1">
      <c r="A465" s="49">
        <v>1602</v>
      </c>
      <c r="B465" s="50"/>
      <c r="C465" s="50"/>
      <c r="D465" s="50"/>
      <c r="E465" s="50"/>
      <c r="F465" s="50">
        <v>13</v>
      </c>
      <c r="G465" s="50"/>
      <c r="H465" s="50"/>
      <c r="I465" s="50"/>
      <c r="J465" s="87"/>
      <c r="K465" s="57"/>
      <c r="L465" s="58"/>
      <c r="M465" s="59"/>
      <c r="N465" s="60">
        <f>IF(F465=0,"",F465/E464)</f>
        <v>0.9285714285714286</v>
      </c>
      <c r="O465" s="61">
        <v>13</v>
      </c>
      <c r="P465" s="62">
        <f t="shared" si="53"/>
        <v>0.9285714285714286</v>
      </c>
      <c r="Q465" s="62">
        <f t="shared" si="54"/>
        <v>7.1428571428571397E-2</v>
      </c>
      <c r="R465" s="25"/>
    </row>
    <row r="466" spans="1:18" ht="15.75" customHeight="1">
      <c r="A466" s="49">
        <v>1701</v>
      </c>
      <c r="B466" s="50"/>
      <c r="C466" s="50"/>
      <c r="D466" s="50"/>
      <c r="E466" s="50"/>
      <c r="F466" s="50"/>
      <c r="G466" s="50">
        <v>11</v>
      </c>
      <c r="H466" s="50"/>
      <c r="I466" s="50"/>
      <c r="J466" s="87"/>
      <c r="K466" s="57"/>
      <c r="L466" s="58"/>
      <c r="M466" s="59"/>
      <c r="N466" s="60">
        <f>IF(G466=0,"",G466/F465)</f>
        <v>0.84615384615384615</v>
      </c>
      <c r="O466" s="61">
        <v>11</v>
      </c>
      <c r="P466" s="62">
        <f t="shared" si="53"/>
        <v>0.84615384615384615</v>
      </c>
      <c r="Q466" s="62">
        <f t="shared" si="54"/>
        <v>0.15384615384615385</v>
      </c>
      <c r="R466" s="25"/>
    </row>
    <row r="467" spans="1:18" ht="15.75" customHeight="1">
      <c r="A467" s="49">
        <v>1702</v>
      </c>
      <c r="B467" s="50"/>
      <c r="C467" s="50"/>
      <c r="D467" s="50"/>
      <c r="E467" s="50"/>
      <c r="F467" s="50"/>
      <c r="G467" s="50"/>
      <c r="H467" s="50">
        <v>11</v>
      </c>
      <c r="I467" s="50"/>
      <c r="J467" s="87"/>
      <c r="K467" s="57"/>
      <c r="L467" s="58"/>
      <c r="M467" s="59"/>
      <c r="N467" s="60">
        <f>IF(H467=0,"",H467/G466)</f>
        <v>1</v>
      </c>
      <c r="O467" s="61">
        <v>11</v>
      </c>
      <c r="P467" s="62">
        <f t="shared" si="53"/>
        <v>1</v>
      </c>
      <c r="Q467" s="62">
        <f t="shared" si="54"/>
        <v>0</v>
      </c>
      <c r="R467" s="25"/>
    </row>
    <row r="468" spans="1:18" ht="15.75" customHeight="1">
      <c r="A468" s="49">
        <v>1801</v>
      </c>
      <c r="B468" s="50"/>
      <c r="C468" s="50"/>
      <c r="D468" s="50"/>
      <c r="E468" s="50"/>
      <c r="F468" s="50"/>
      <c r="G468" s="50"/>
      <c r="H468" s="50"/>
      <c r="I468" s="50">
        <v>11</v>
      </c>
      <c r="J468" s="87">
        <v>10</v>
      </c>
      <c r="K468" s="57"/>
      <c r="L468" s="58"/>
      <c r="M468" s="59"/>
      <c r="N468" s="60">
        <f>IF(I468=0,"",I468/H467)</f>
        <v>1</v>
      </c>
      <c r="O468" s="61">
        <v>11</v>
      </c>
      <c r="P468" s="62">
        <f t="shared" si="53"/>
        <v>1</v>
      </c>
      <c r="Q468" s="62">
        <f t="shared" si="54"/>
        <v>0</v>
      </c>
      <c r="R468" s="25"/>
    </row>
    <row r="469" spans="1:18" ht="15.75" customHeight="1">
      <c r="A469" s="49">
        <v>1802</v>
      </c>
      <c r="B469" s="50"/>
      <c r="C469" s="50"/>
      <c r="D469" s="50"/>
      <c r="E469" s="50"/>
      <c r="F469" s="50"/>
      <c r="G469" s="50"/>
      <c r="H469" s="50"/>
      <c r="I469" s="50"/>
      <c r="J469" s="87"/>
      <c r="K469" s="57"/>
      <c r="L469" s="58"/>
      <c r="M469" s="58"/>
      <c r="N469" s="68"/>
      <c r="O469" s="61"/>
      <c r="P469" s="69"/>
      <c r="Q469" s="68"/>
      <c r="R469" s="25"/>
    </row>
    <row r="470" spans="1:18" ht="15.75" customHeight="1">
      <c r="A470" s="49">
        <v>1901</v>
      </c>
      <c r="B470" s="50"/>
      <c r="C470" s="50"/>
      <c r="D470" s="50"/>
      <c r="E470" s="50"/>
      <c r="F470" s="50"/>
      <c r="G470" s="50"/>
      <c r="H470" s="50"/>
      <c r="I470" s="50"/>
      <c r="J470" s="87"/>
      <c r="K470" s="57"/>
      <c r="L470" s="58"/>
      <c r="M470" s="58"/>
      <c r="N470" s="68"/>
      <c r="O470" s="61"/>
      <c r="P470" s="69"/>
      <c r="Q470" s="68"/>
      <c r="R470" s="25"/>
    </row>
    <row r="471" spans="1:18" ht="15.75" customHeight="1">
      <c r="A471" s="49">
        <v>1902</v>
      </c>
      <c r="B471" s="50"/>
      <c r="C471" s="50"/>
      <c r="D471" s="50"/>
      <c r="E471" s="50"/>
      <c r="F471" s="50"/>
      <c r="G471" s="50"/>
      <c r="H471" s="50"/>
      <c r="I471" s="50"/>
      <c r="J471" s="87"/>
      <c r="K471" s="57"/>
      <c r="L471" s="58"/>
      <c r="M471" s="58"/>
      <c r="N471" s="68"/>
      <c r="O471" s="66"/>
      <c r="P471" s="69"/>
      <c r="Q471" s="68"/>
      <c r="R471" s="25"/>
    </row>
    <row r="472" spans="1:18" ht="15.75" customHeight="1">
      <c r="A472" s="49">
        <v>2001</v>
      </c>
      <c r="B472" s="50"/>
      <c r="C472" s="50"/>
      <c r="D472" s="50"/>
      <c r="E472" s="50"/>
      <c r="F472" s="50"/>
      <c r="G472" s="50"/>
      <c r="H472" s="50"/>
      <c r="I472" s="50"/>
      <c r="J472" s="87"/>
      <c r="K472" s="57"/>
      <c r="L472" s="58"/>
      <c r="M472" s="58"/>
      <c r="N472" s="68"/>
      <c r="O472" s="66"/>
      <c r="P472" s="69"/>
      <c r="Q472" s="68"/>
      <c r="R472" s="25"/>
    </row>
    <row r="473" spans="1:18" ht="15.75" customHeight="1">
      <c r="A473" s="49">
        <v>2002</v>
      </c>
      <c r="B473" s="50"/>
      <c r="C473" s="50"/>
      <c r="D473" s="50"/>
      <c r="E473" s="50"/>
      <c r="F473" s="50"/>
      <c r="G473" s="50"/>
      <c r="H473" s="50"/>
      <c r="I473" s="50"/>
      <c r="J473" s="87"/>
      <c r="K473" s="57"/>
      <c r="L473" s="58"/>
      <c r="M473" s="64"/>
      <c r="N473" s="68"/>
      <c r="O473" s="66"/>
      <c r="P473" s="69"/>
      <c r="Q473" s="68"/>
      <c r="R473" s="25"/>
    </row>
    <row r="474" spans="1:18" ht="15.75" customHeight="1">
      <c r="A474" s="49">
        <v>2101</v>
      </c>
      <c r="B474" s="50"/>
      <c r="C474" s="50"/>
      <c r="D474" s="50"/>
      <c r="E474" s="50"/>
      <c r="F474" s="50"/>
      <c r="G474" s="50"/>
      <c r="H474" s="50"/>
      <c r="I474" s="50"/>
      <c r="J474" s="87"/>
      <c r="K474" s="57"/>
      <c r="L474" s="58"/>
      <c r="M474" s="64"/>
      <c r="N474" s="58"/>
      <c r="O474" s="64"/>
      <c r="P474" s="102"/>
      <c r="Q474" s="68"/>
      <c r="R474" s="25"/>
    </row>
    <row r="475" spans="1:18" ht="15.75" customHeight="1">
      <c r="A475" s="49">
        <v>2102</v>
      </c>
      <c r="B475" s="50"/>
      <c r="C475" s="50"/>
      <c r="D475" s="50"/>
      <c r="E475" s="50"/>
      <c r="F475" s="50"/>
      <c r="G475" s="50"/>
      <c r="H475" s="50"/>
      <c r="I475" s="50"/>
      <c r="J475" s="87"/>
      <c r="K475" s="57"/>
      <c r="L475" s="58"/>
      <c r="M475" s="64"/>
      <c r="N475" s="140" t="s">
        <v>56</v>
      </c>
      <c r="O475" s="71">
        <v>9</v>
      </c>
      <c r="P475" s="72">
        <f>J478</f>
        <v>10</v>
      </c>
      <c r="Q475" s="142" t="s">
        <v>10</v>
      </c>
      <c r="R475" s="25"/>
    </row>
    <row r="476" spans="1:18" ht="15.75" customHeight="1">
      <c r="A476" s="49">
        <v>2201</v>
      </c>
      <c r="B476" s="50"/>
      <c r="C476" s="50"/>
      <c r="D476" s="50"/>
      <c r="E476" s="50"/>
      <c r="F476" s="50"/>
      <c r="G476" s="50"/>
      <c r="H476" s="50"/>
      <c r="I476" s="50"/>
      <c r="J476" s="87"/>
      <c r="K476" s="57"/>
      <c r="L476" s="58"/>
      <c r="M476" s="64"/>
      <c r="N476" s="141" t="s">
        <v>57</v>
      </c>
      <c r="O476" s="73">
        <f>IF(O475/B461=0,"",O475/B461)</f>
        <v>0.39130434782608697</v>
      </c>
      <c r="P476" s="74">
        <f>IF(O475/P475=0,"",O475/P475)</f>
        <v>0.9</v>
      </c>
      <c r="Q476" s="143" t="s">
        <v>58</v>
      </c>
      <c r="R476" s="25"/>
    </row>
    <row r="477" spans="1:18" ht="15.75">
      <c r="A477" s="49">
        <v>2202</v>
      </c>
      <c r="B477" s="145"/>
      <c r="C477" s="145"/>
      <c r="D477" s="145"/>
      <c r="E477" s="145"/>
      <c r="F477" s="145"/>
      <c r="G477" s="145"/>
      <c r="H477" s="145"/>
      <c r="I477" s="145"/>
      <c r="J477" s="87"/>
      <c r="K477" s="75"/>
      <c r="L477" s="76"/>
      <c r="M477" s="77"/>
      <c r="N477" s="78"/>
      <c r="O477" s="79"/>
      <c r="P477" s="79"/>
      <c r="Q477" s="80"/>
      <c r="R477" s="25"/>
    </row>
    <row r="478" spans="1:18" ht="18" customHeight="1">
      <c r="A478" s="31"/>
      <c r="B478" s="190" t="s">
        <v>79</v>
      </c>
      <c r="C478" s="190"/>
      <c r="D478" s="190"/>
      <c r="E478" s="190"/>
      <c r="F478" s="190"/>
      <c r="G478" s="190"/>
      <c r="H478" s="190"/>
      <c r="I478" s="190"/>
      <c r="J478" s="144">
        <f>SUM(J468:J477)</f>
        <v>10</v>
      </c>
      <c r="K478" s="82">
        <f>J468/B461</f>
        <v>0.43478260869565216</v>
      </c>
      <c r="L478" s="82">
        <f>IF(J478=0,"",J478/B461)</f>
        <v>0.43478260869565216</v>
      </c>
      <c r="M478" s="82">
        <f>L478-K478</f>
        <v>0</v>
      </c>
      <c r="N478" s="1"/>
      <c r="O478" s="25"/>
      <c r="P478" s="26"/>
      <c r="Q478" s="1"/>
      <c r="R478" s="25"/>
    </row>
    <row r="479" spans="1:18" ht="12.75" customHeight="1">
      <c r="K479" s="1"/>
      <c r="L479" s="1"/>
      <c r="N479" s="1"/>
      <c r="O479" s="2"/>
      <c r="P479" s="2"/>
      <c r="Q479" s="1"/>
    </row>
    <row r="480" spans="1:18" ht="12.75" customHeight="1">
      <c r="K480" s="1"/>
      <c r="L480" s="1"/>
      <c r="N480" s="1"/>
      <c r="O480" s="2"/>
      <c r="P480" s="2"/>
      <c r="Q480" s="1"/>
    </row>
    <row r="481" spans="1:18" ht="26.25">
      <c r="A481" s="161"/>
      <c r="B481" s="191" t="s">
        <v>69</v>
      </c>
      <c r="C481" s="191"/>
      <c r="D481" s="191"/>
      <c r="E481" s="191"/>
      <c r="F481" s="191"/>
      <c r="G481" s="191"/>
      <c r="H481" s="191"/>
      <c r="I481" s="191"/>
      <c r="J481" s="156" t="s">
        <v>81</v>
      </c>
      <c r="K481" s="25"/>
      <c r="L481" s="1"/>
      <c r="M481" s="1"/>
      <c r="N481" s="25"/>
      <c r="O481" s="1"/>
      <c r="P481" s="25"/>
      <c r="Q481" s="25"/>
      <c r="R481" s="25"/>
    </row>
    <row r="482" spans="1:18" ht="20.25">
      <c r="A482" s="192" t="s">
        <v>9</v>
      </c>
      <c r="B482" s="193" t="s">
        <v>70</v>
      </c>
      <c r="C482" s="194"/>
      <c r="D482" s="194"/>
      <c r="E482" s="194"/>
      <c r="F482" s="194"/>
      <c r="G482" s="194"/>
      <c r="H482" s="194"/>
      <c r="I482" s="195"/>
      <c r="J482" s="196" t="s">
        <v>10</v>
      </c>
      <c r="K482" s="189" t="s">
        <v>2</v>
      </c>
      <c r="L482" s="189" t="s">
        <v>3</v>
      </c>
      <c r="M482" s="198" t="s">
        <v>4</v>
      </c>
      <c r="N482" s="189" t="s">
        <v>5</v>
      </c>
      <c r="O482" s="187" t="s">
        <v>6</v>
      </c>
      <c r="P482" s="187" t="s">
        <v>7</v>
      </c>
      <c r="Q482" s="189" t="s">
        <v>8</v>
      </c>
      <c r="R482" s="25"/>
    </row>
    <row r="483" spans="1:18" ht="15.75">
      <c r="A483" s="188"/>
      <c r="B483" s="49" t="s">
        <v>71</v>
      </c>
      <c r="C483" s="49" t="s">
        <v>72</v>
      </c>
      <c r="D483" s="49" t="s">
        <v>73</v>
      </c>
      <c r="E483" s="49" t="s">
        <v>74</v>
      </c>
      <c r="F483" s="49" t="s">
        <v>75</v>
      </c>
      <c r="G483" s="49" t="s">
        <v>76</v>
      </c>
      <c r="H483" s="49" t="s">
        <v>77</v>
      </c>
      <c r="I483" s="49" t="s">
        <v>78</v>
      </c>
      <c r="J483" s="197"/>
      <c r="K483" s="188"/>
      <c r="L483" s="188"/>
      <c r="M483" s="188"/>
      <c r="N483" s="188"/>
      <c r="O483" s="188"/>
      <c r="P483" s="188"/>
      <c r="Q483" s="188"/>
      <c r="R483" s="25"/>
    </row>
    <row r="484" spans="1:18" ht="15.75" customHeight="1">
      <c r="A484" s="49">
        <v>1501</v>
      </c>
      <c r="B484" s="50">
        <v>28</v>
      </c>
      <c r="C484" s="50"/>
      <c r="D484" s="50"/>
      <c r="E484" s="50"/>
      <c r="F484" s="50"/>
      <c r="G484" s="50"/>
      <c r="H484" s="50"/>
      <c r="I484" s="50"/>
      <c r="J484" s="87"/>
      <c r="K484" s="51"/>
      <c r="L484" s="52"/>
      <c r="M484" s="53"/>
      <c r="N484" s="54"/>
      <c r="O484" s="55">
        <f>B484</f>
        <v>28</v>
      </c>
      <c r="P484" s="56"/>
      <c r="Q484" s="54"/>
      <c r="R484" s="25"/>
    </row>
    <row r="485" spans="1:18" ht="15.75" customHeight="1">
      <c r="A485" s="49">
        <v>1502</v>
      </c>
      <c r="B485" s="50"/>
      <c r="C485" s="50">
        <v>24</v>
      </c>
      <c r="D485" s="50"/>
      <c r="E485" s="50"/>
      <c r="F485" s="50"/>
      <c r="G485" s="50"/>
      <c r="H485" s="50"/>
      <c r="I485" s="50"/>
      <c r="J485" s="87"/>
      <c r="K485" s="57"/>
      <c r="L485" s="58"/>
      <c r="M485" s="59"/>
      <c r="N485" s="60">
        <f>IF(C485=0,"",C485/B484)</f>
        <v>0.8571428571428571</v>
      </c>
      <c r="O485" s="61">
        <v>25</v>
      </c>
      <c r="P485" s="62">
        <f t="shared" ref="P485:P491" si="55">IF(O485=0,"",O485/O484)</f>
        <v>0.8928571428571429</v>
      </c>
      <c r="Q485" s="62">
        <f t="shared" ref="Q485:Q491" si="56">IF(O485=0,"",100%-P485)</f>
        <v>0.1071428571428571</v>
      </c>
      <c r="R485" s="25"/>
    </row>
    <row r="486" spans="1:18" ht="15.75" customHeight="1">
      <c r="A486" s="49">
        <v>1601</v>
      </c>
      <c r="B486" s="50"/>
      <c r="C486" s="50"/>
      <c r="D486" s="50">
        <v>16</v>
      </c>
      <c r="E486" s="50"/>
      <c r="F486" s="50"/>
      <c r="G486" s="50"/>
      <c r="H486" s="50"/>
      <c r="I486" s="50"/>
      <c r="J486" s="87"/>
      <c r="K486" s="57"/>
      <c r="L486" s="58"/>
      <c r="M486" s="59"/>
      <c r="N486" s="60">
        <f>IF(D486=0,"",D486/C485)</f>
        <v>0.66666666666666663</v>
      </c>
      <c r="O486" s="61">
        <v>19</v>
      </c>
      <c r="P486" s="62">
        <f t="shared" si="55"/>
        <v>0.76</v>
      </c>
      <c r="Q486" s="62">
        <f t="shared" si="56"/>
        <v>0.24</v>
      </c>
      <c r="R486" s="63">
        <f>O486/O484</f>
        <v>0.6785714285714286</v>
      </c>
    </row>
    <row r="487" spans="1:18" ht="15.75" customHeight="1">
      <c r="A487" s="49">
        <v>1602</v>
      </c>
      <c r="B487" s="50"/>
      <c r="C487" s="50"/>
      <c r="D487" s="50"/>
      <c r="E487" s="50">
        <v>15</v>
      </c>
      <c r="F487" s="50"/>
      <c r="G487" s="50"/>
      <c r="H487" s="50"/>
      <c r="I487" s="50"/>
      <c r="J487" s="87"/>
      <c r="K487" s="57"/>
      <c r="L487" s="58"/>
      <c r="M487" s="59"/>
      <c r="N487" s="60">
        <f>IF(E487=0,"",E487/D486)</f>
        <v>0.9375</v>
      </c>
      <c r="O487" s="61">
        <v>16</v>
      </c>
      <c r="P487" s="62">
        <f t="shared" si="55"/>
        <v>0.84210526315789469</v>
      </c>
      <c r="Q487" s="62">
        <f t="shared" si="56"/>
        <v>0.15789473684210531</v>
      </c>
      <c r="R487" s="25"/>
    </row>
    <row r="488" spans="1:18" ht="15.75" customHeight="1">
      <c r="A488" s="49">
        <v>1701</v>
      </c>
      <c r="B488" s="50"/>
      <c r="C488" s="50"/>
      <c r="D488" s="50"/>
      <c r="E488" s="50"/>
      <c r="F488" s="50">
        <v>15</v>
      </c>
      <c r="G488" s="50"/>
      <c r="H488" s="50"/>
      <c r="I488" s="50"/>
      <c r="J488" s="87"/>
      <c r="K488" s="57"/>
      <c r="L488" s="58"/>
      <c r="M488" s="59"/>
      <c r="N488" s="60">
        <f>IF(F488=0,"",F488/E487)</f>
        <v>1</v>
      </c>
      <c r="O488" s="61">
        <v>15</v>
      </c>
      <c r="P488" s="62">
        <f t="shared" si="55"/>
        <v>0.9375</v>
      </c>
      <c r="Q488" s="62">
        <f t="shared" si="56"/>
        <v>6.25E-2</v>
      </c>
      <c r="R488" s="25"/>
    </row>
    <row r="489" spans="1:18" ht="15.75" customHeight="1">
      <c r="A489" s="49">
        <v>1702</v>
      </c>
      <c r="B489" s="50"/>
      <c r="C489" s="50"/>
      <c r="D489" s="50"/>
      <c r="E489" s="50"/>
      <c r="F489" s="50"/>
      <c r="G489" s="50">
        <v>13</v>
      </c>
      <c r="H489" s="50"/>
      <c r="I489" s="50"/>
      <c r="J489" s="87"/>
      <c r="K489" s="57"/>
      <c r="L489" s="58"/>
      <c r="M489" s="59"/>
      <c r="N489" s="60">
        <f>IF(G489=0,"",G489/F488)</f>
        <v>0.8666666666666667</v>
      </c>
      <c r="O489" s="61">
        <v>15</v>
      </c>
      <c r="P489" s="62">
        <f t="shared" si="55"/>
        <v>1</v>
      </c>
      <c r="Q489" s="62">
        <f t="shared" si="56"/>
        <v>0</v>
      </c>
      <c r="R489" s="25"/>
    </row>
    <row r="490" spans="1:18" ht="15.75" customHeight="1">
      <c r="A490" s="49">
        <v>1801</v>
      </c>
      <c r="B490" s="50"/>
      <c r="C490" s="50"/>
      <c r="D490" s="50"/>
      <c r="E490" s="50"/>
      <c r="F490" s="50"/>
      <c r="G490" s="50"/>
      <c r="H490" s="50">
        <v>12</v>
      </c>
      <c r="I490" s="50"/>
      <c r="J490" s="87"/>
      <c r="K490" s="57"/>
      <c r="L490" s="58"/>
      <c r="M490" s="59"/>
      <c r="N490" s="60">
        <f>IF(H490=0,"",H490/G489)</f>
        <v>0.92307692307692313</v>
      </c>
      <c r="O490" s="61">
        <v>14</v>
      </c>
      <c r="P490" s="62">
        <f t="shared" si="55"/>
        <v>0.93333333333333335</v>
      </c>
      <c r="Q490" s="62">
        <f t="shared" si="56"/>
        <v>6.6666666666666652E-2</v>
      </c>
      <c r="R490" s="25"/>
    </row>
    <row r="491" spans="1:18" ht="15.75" customHeight="1">
      <c r="A491" s="49">
        <v>1802</v>
      </c>
      <c r="B491" s="50"/>
      <c r="C491" s="50"/>
      <c r="D491" s="50"/>
      <c r="E491" s="50"/>
      <c r="F491" s="50"/>
      <c r="G491" s="50"/>
      <c r="H491" s="50"/>
      <c r="I491" s="50">
        <v>12</v>
      </c>
      <c r="J491" s="87">
        <v>9</v>
      </c>
      <c r="K491" s="57"/>
      <c r="L491" s="58"/>
      <c r="M491" s="59"/>
      <c r="N491" s="60">
        <f>IF(I491=0,"",I491/H490)</f>
        <v>1</v>
      </c>
      <c r="O491" s="61">
        <v>14</v>
      </c>
      <c r="P491" s="62">
        <f t="shared" si="55"/>
        <v>1</v>
      </c>
      <c r="Q491" s="62">
        <f t="shared" si="56"/>
        <v>0</v>
      </c>
      <c r="R491" s="25"/>
    </row>
    <row r="492" spans="1:18" ht="15.75" customHeight="1">
      <c r="A492" s="49">
        <v>1901</v>
      </c>
      <c r="B492" s="50"/>
      <c r="C492" s="50"/>
      <c r="D492" s="50"/>
      <c r="E492" s="50"/>
      <c r="F492" s="50"/>
      <c r="G492" s="50"/>
      <c r="H492" s="50"/>
      <c r="I492" s="50">
        <v>2</v>
      </c>
      <c r="J492" s="87">
        <v>1</v>
      </c>
      <c r="K492" s="57"/>
      <c r="L492" s="58"/>
      <c r="M492" s="58"/>
      <c r="N492" s="68"/>
      <c r="O492" s="61">
        <v>4</v>
      </c>
      <c r="P492" s="69"/>
      <c r="Q492" s="68"/>
      <c r="R492" s="25"/>
    </row>
    <row r="493" spans="1:18" ht="15.75" customHeight="1">
      <c r="A493" s="49">
        <v>1902</v>
      </c>
      <c r="B493" s="50"/>
      <c r="C493" s="50"/>
      <c r="D493" s="50"/>
      <c r="E493" s="50"/>
      <c r="F493" s="50"/>
      <c r="G493" s="50"/>
      <c r="H493" s="50"/>
      <c r="I493" s="50">
        <v>2</v>
      </c>
      <c r="J493" s="87">
        <v>2</v>
      </c>
      <c r="K493" s="57"/>
      <c r="L493" s="58"/>
      <c r="M493" s="58"/>
      <c r="N493" s="68"/>
      <c r="O493" s="61">
        <v>3</v>
      </c>
      <c r="P493" s="69"/>
      <c r="Q493" s="68"/>
      <c r="R493" s="25"/>
    </row>
    <row r="494" spans="1:18" ht="15.75" customHeight="1">
      <c r="A494" s="49">
        <v>2001</v>
      </c>
      <c r="B494" s="50"/>
      <c r="C494" s="50"/>
      <c r="D494" s="50"/>
      <c r="E494" s="50"/>
      <c r="F494" s="50"/>
      <c r="G494" s="50"/>
      <c r="H494" s="50"/>
      <c r="I494" s="50">
        <v>1</v>
      </c>
      <c r="J494" s="87">
        <v>1</v>
      </c>
      <c r="K494" s="57"/>
      <c r="L494" s="58"/>
      <c r="M494" s="58"/>
      <c r="N494" s="68"/>
      <c r="O494" s="66">
        <v>1</v>
      </c>
      <c r="P494" s="69"/>
      <c r="Q494" s="68"/>
      <c r="R494" s="25"/>
    </row>
    <row r="495" spans="1:18" ht="15.75" customHeight="1">
      <c r="A495" s="49">
        <v>2002</v>
      </c>
      <c r="B495" s="50"/>
      <c r="C495" s="50"/>
      <c r="D495" s="50"/>
      <c r="E495" s="50"/>
      <c r="F495" s="50"/>
      <c r="G495" s="50"/>
      <c r="H495" s="50"/>
      <c r="I495" s="50"/>
      <c r="J495" s="87"/>
      <c r="K495" s="57"/>
      <c r="L495" s="58"/>
      <c r="M495" s="64"/>
      <c r="N495" s="68"/>
      <c r="O495" s="66"/>
      <c r="P495" s="69"/>
      <c r="Q495" s="68"/>
      <c r="R495" s="25"/>
    </row>
    <row r="496" spans="1:18" ht="15.75" customHeight="1">
      <c r="A496" s="49">
        <v>2101</v>
      </c>
      <c r="B496" s="50"/>
      <c r="C496" s="50"/>
      <c r="D496" s="50"/>
      <c r="E496" s="50"/>
      <c r="F496" s="50"/>
      <c r="G496" s="50"/>
      <c r="H496" s="50"/>
      <c r="I496" s="50"/>
      <c r="J496" s="87"/>
      <c r="K496" s="57"/>
      <c r="L496" s="58"/>
      <c r="M496" s="64"/>
      <c r="N496" s="68"/>
      <c r="O496" s="66"/>
      <c r="P496" s="69"/>
      <c r="Q496" s="68"/>
      <c r="R496" s="25"/>
    </row>
    <row r="497" spans="1:18" ht="15.75" customHeight="1">
      <c r="A497" s="49">
        <v>2102</v>
      </c>
      <c r="B497" s="50"/>
      <c r="C497" s="50"/>
      <c r="D497" s="50"/>
      <c r="E497" s="50"/>
      <c r="F497" s="50"/>
      <c r="G497" s="50"/>
      <c r="H497" s="50"/>
      <c r="I497" s="50"/>
      <c r="J497" s="87"/>
      <c r="K497" s="57"/>
      <c r="L497" s="58"/>
      <c r="M497" s="64"/>
      <c r="N497" s="58"/>
      <c r="O497" s="64"/>
      <c r="P497" s="102"/>
      <c r="Q497" s="68"/>
      <c r="R497" s="25"/>
    </row>
    <row r="498" spans="1:18" ht="15.75" customHeight="1">
      <c r="A498" s="49">
        <v>2201</v>
      </c>
      <c r="B498" s="50"/>
      <c r="C498" s="50"/>
      <c r="D498" s="50"/>
      <c r="E498" s="50"/>
      <c r="F498" s="50"/>
      <c r="G498" s="50"/>
      <c r="H498" s="50"/>
      <c r="I498" s="50"/>
      <c r="J498" s="87"/>
      <c r="K498" s="57"/>
      <c r="L498" s="58"/>
      <c r="M498" s="64"/>
      <c r="N498" s="140" t="s">
        <v>56</v>
      </c>
      <c r="O498" s="71">
        <v>9</v>
      </c>
      <c r="P498" s="72">
        <f>IF(SUM(J490:J497)=0,"",SUM(J490:J497))</f>
        <v>13</v>
      </c>
      <c r="Q498" s="142" t="s">
        <v>10</v>
      </c>
      <c r="R498" s="25"/>
    </row>
    <row r="499" spans="1:18" ht="15.75" customHeight="1">
      <c r="A499" s="49">
        <v>2202</v>
      </c>
      <c r="B499" s="50"/>
      <c r="C499" s="50"/>
      <c r="D499" s="50"/>
      <c r="E499" s="50"/>
      <c r="F499" s="50"/>
      <c r="G499" s="50"/>
      <c r="H499" s="50"/>
      <c r="I499" s="50"/>
      <c r="J499" s="87"/>
      <c r="K499" s="57"/>
      <c r="L499" s="58"/>
      <c r="M499" s="64"/>
      <c r="N499" s="141" t="s">
        <v>57</v>
      </c>
      <c r="O499" s="73">
        <f>IF(O498/B484=0,"",O498/B484)</f>
        <v>0.32142857142857145</v>
      </c>
      <c r="P499" s="74">
        <f>IF(O498/P498=0,"",O498/P498)</f>
        <v>0.69230769230769229</v>
      </c>
      <c r="Q499" s="143" t="s">
        <v>58</v>
      </c>
      <c r="R499" s="25"/>
    </row>
    <row r="500" spans="1:18" ht="15.75" customHeight="1">
      <c r="A500" s="49">
        <v>2301</v>
      </c>
      <c r="B500" s="145"/>
      <c r="C500" s="145"/>
      <c r="D500" s="145"/>
      <c r="E500" s="145"/>
      <c r="F500" s="145"/>
      <c r="G500" s="145"/>
      <c r="H500" s="145"/>
      <c r="I500" s="145"/>
      <c r="J500" s="87"/>
      <c r="K500" s="75"/>
      <c r="L500" s="76"/>
      <c r="M500" s="77"/>
      <c r="N500" s="78"/>
      <c r="O500" s="79"/>
      <c r="P500" s="79"/>
      <c r="Q500" s="80"/>
      <c r="R500" s="25"/>
    </row>
    <row r="501" spans="1:18" ht="18" customHeight="1">
      <c r="A501" s="31"/>
      <c r="B501" s="190" t="s">
        <v>79</v>
      </c>
      <c r="C501" s="190"/>
      <c r="D501" s="190"/>
      <c r="E501" s="190"/>
      <c r="F501" s="190"/>
      <c r="G501" s="190"/>
      <c r="H501" s="190"/>
      <c r="I501" s="190"/>
      <c r="J501" s="144">
        <f>SUM(J491:J497)</f>
        <v>13</v>
      </c>
      <c r="K501" s="82">
        <f>IF(J491=0,"",J491/B484)</f>
        <v>0.32142857142857145</v>
      </c>
      <c r="L501" s="82">
        <f>IF(J501=0,"",J501/B484)</f>
        <v>0.4642857142857143</v>
      </c>
      <c r="M501" s="82">
        <f>IF(J493=0,"",L501-K501)</f>
        <v>0.14285714285714285</v>
      </c>
      <c r="N501" s="1"/>
      <c r="O501" s="25"/>
      <c r="P501" s="26"/>
      <c r="Q501" s="1"/>
      <c r="R501" s="25"/>
    </row>
    <row r="502" spans="1:18" ht="12.75" customHeight="1">
      <c r="K502" s="1"/>
      <c r="L502" s="1"/>
      <c r="N502" s="1"/>
      <c r="O502" s="2"/>
      <c r="P502" s="2"/>
      <c r="Q502" s="1"/>
    </row>
    <row r="503" spans="1:18" ht="12.75" customHeight="1">
      <c r="K503" s="1"/>
      <c r="L503" s="1"/>
      <c r="N503" s="1"/>
      <c r="O503" s="2"/>
      <c r="P503" s="2"/>
      <c r="Q503" s="1"/>
    </row>
    <row r="504" spans="1:18" ht="26.25" customHeight="1">
      <c r="A504" s="161"/>
      <c r="B504" s="191" t="s">
        <v>69</v>
      </c>
      <c r="C504" s="191"/>
      <c r="D504" s="191"/>
      <c r="E504" s="191"/>
      <c r="F504" s="191"/>
      <c r="G504" s="191"/>
      <c r="H504" s="191"/>
      <c r="I504" s="191"/>
      <c r="J504" s="156" t="s">
        <v>82</v>
      </c>
      <c r="K504" s="25"/>
      <c r="L504" s="1"/>
      <c r="M504" s="1"/>
      <c r="N504" s="25"/>
      <c r="O504" s="1"/>
      <c r="P504" s="25"/>
      <c r="Q504" s="25"/>
      <c r="R504" s="25"/>
    </row>
    <row r="505" spans="1:18" ht="20.25" customHeight="1">
      <c r="A505" s="192" t="s">
        <v>9</v>
      </c>
      <c r="B505" s="193" t="s">
        <v>70</v>
      </c>
      <c r="C505" s="194"/>
      <c r="D505" s="194"/>
      <c r="E505" s="194"/>
      <c r="F505" s="194"/>
      <c r="G505" s="194"/>
      <c r="H505" s="194"/>
      <c r="I505" s="195"/>
      <c r="J505" s="196" t="s">
        <v>10</v>
      </c>
      <c r="K505" s="189" t="s">
        <v>2</v>
      </c>
      <c r="L505" s="189" t="s">
        <v>3</v>
      </c>
      <c r="M505" s="198" t="s">
        <v>4</v>
      </c>
      <c r="N505" s="189" t="s">
        <v>5</v>
      </c>
      <c r="O505" s="187" t="s">
        <v>6</v>
      </c>
      <c r="P505" s="187" t="s">
        <v>7</v>
      </c>
      <c r="Q505" s="189" t="s">
        <v>8</v>
      </c>
      <c r="R505" s="25"/>
    </row>
    <row r="506" spans="1:18" ht="15.75" customHeight="1">
      <c r="A506" s="188"/>
      <c r="B506" s="49" t="s">
        <v>71</v>
      </c>
      <c r="C506" s="49" t="s">
        <v>72</v>
      </c>
      <c r="D506" s="49" t="s">
        <v>73</v>
      </c>
      <c r="E506" s="49" t="s">
        <v>74</v>
      </c>
      <c r="F506" s="49" t="s">
        <v>75</v>
      </c>
      <c r="G506" s="49" t="s">
        <v>76</v>
      </c>
      <c r="H506" s="49" t="s">
        <v>77</v>
      </c>
      <c r="I506" s="49" t="s">
        <v>78</v>
      </c>
      <c r="J506" s="197"/>
      <c r="K506" s="188"/>
      <c r="L506" s="188"/>
      <c r="M506" s="188"/>
      <c r="N506" s="188"/>
      <c r="O506" s="188"/>
      <c r="P506" s="188"/>
      <c r="Q506" s="188"/>
      <c r="R506" s="25"/>
    </row>
    <row r="507" spans="1:18" ht="15.75" customHeight="1">
      <c r="A507" s="49">
        <v>1502</v>
      </c>
      <c r="B507" s="50">
        <v>14</v>
      </c>
      <c r="C507" s="50"/>
      <c r="D507" s="50"/>
      <c r="E507" s="50"/>
      <c r="F507" s="50"/>
      <c r="G507" s="50"/>
      <c r="H507" s="50"/>
      <c r="I507" s="50"/>
      <c r="J507" s="87"/>
      <c r="K507" s="51"/>
      <c r="L507" s="52"/>
      <c r="M507" s="53"/>
      <c r="N507" s="54"/>
      <c r="O507" s="55">
        <f>B507</f>
        <v>14</v>
      </c>
      <c r="P507" s="56"/>
      <c r="Q507" s="54"/>
      <c r="R507" s="25"/>
    </row>
    <row r="508" spans="1:18" ht="15.75" customHeight="1">
      <c r="A508" s="49">
        <v>1601</v>
      </c>
      <c r="B508" s="50"/>
      <c r="C508" s="50">
        <v>14</v>
      </c>
      <c r="D508" s="50"/>
      <c r="E508" s="50"/>
      <c r="F508" s="50"/>
      <c r="G508" s="50"/>
      <c r="H508" s="50"/>
      <c r="I508" s="50"/>
      <c r="J508" s="87"/>
      <c r="K508" s="57"/>
      <c r="L508" s="58"/>
      <c r="M508" s="59"/>
      <c r="N508" s="60">
        <f>IF(C508=0,"",C508/B507)</f>
        <v>1</v>
      </c>
      <c r="O508" s="61">
        <v>14</v>
      </c>
      <c r="P508" s="62">
        <f t="shared" ref="P508:P514" si="57">IF(O508=0,"",O508/O507)</f>
        <v>1</v>
      </c>
      <c r="Q508" s="62">
        <f t="shared" ref="Q508:Q514" si="58">IF(O508=0,"",100%-P508)</f>
        <v>0</v>
      </c>
      <c r="R508" s="25"/>
    </row>
    <row r="509" spans="1:18" ht="15.75" customHeight="1">
      <c r="A509" s="49">
        <v>1602</v>
      </c>
      <c r="B509" s="50"/>
      <c r="C509" s="50"/>
      <c r="D509" s="50">
        <v>14</v>
      </c>
      <c r="E509" s="50"/>
      <c r="F509" s="50"/>
      <c r="G509" s="50"/>
      <c r="H509" s="50"/>
      <c r="I509" s="50"/>
      <c r="J509" s="87"/>
      <c r="K509" s="57"/>
      <c r="L509" s="58"/>
      <c r="M509" s="59"/>
      <c r="N509" s="60">
        <f>IF(D509=0,"",D509/C508)</f>
        <v>1</v>
      </c>
      <c r="O509" s="61">
        <v>14</v>
      </c>
      <c r="P509" s="62">
        <f t="shared" si="57"/>
        <v>1</v>
      </c>
      <c r="Q509" s="62">
        <f t="shared" si="58"/>
        <v>0</v>
      </c>
      <c r="R509" s="63">
        <f>O509/O507</f>
        <v>1</v>
      </c>
    </row>
    <row r="510" spans="1:18" ht="15.75" customHeight="1">
      <c r="A510" s="49">
        <v>1701</v>
      </c>
      <c r="B510" s="50"/>
      <c r="C510" s="50"/>
      <c r="D510" s="50"/>
      <c r="E510" s="50">
        <v>14</v>
      </c>
      <c r="F510" s="50"/>
      <c r="G510" s="50"/>
      <c r="H510" s="50"/>
      <c r="I510" s="50"/>
      <c r="J510" s="87"/>
      <c r="K510" s="57"/>
      <c r="L510" s="58"/>
      <c r="M510" s="59"/>
      <c r="N510" s="60">
        <f>IF(E510=0,"",E510/D509)</f>
        <v>1</v>
      </c>
      <c r="O510" s="61">
        <v>14</v>
      </c>
      <c r="P510" s="62">
        <f t="shared" si="57"/>
        <v>1</v>
      </c>
      <c r="Q510" s="62">
        <f t="shared" si="58"/>
        <v>0</v>
      </c>
      <c r="R510" s="25"/>
    </row>
    <row r="511" spans="1:18" ht="15.75" customHeight="1">
      <c r="A511" s="49">
        <v>1702</v>
      </c>
      <c r="B511" s="50"/>
      <c r="C511" s="50"/>
      <c r="D511" s="50"/>
      <c r="E511" s="50"/>
      <c r="F511" s="50">
        <v>9</v>
      </c>
      <c r="G511" s="50"/>
      <c r="H511" s="50"/>
      <c r="I511" s="50"/>
      <c r="J511" s="87"/>
      <c r="K511" s="57"/>
      <c r="L511" s="58"/>
      <c r="M511" s="59"/>
      <c r="N511" s="60">
        <f>IF(F511=0,"",F511/E510)</f>
        <v>0.6428571428571429</v>
      </c>
      <c r="O511" s="61">
        <v>11</v>
      </c>
      <c r="P511" s="62">
        <f t="shared" si="57"/>
        <v>0.7857142857142857</v>
      </c>
      <c r="Q511" s="62">
        <f t="shared" si="58"/>
        <v>0.2142857142857143</v>
      </c>
      <c r="R511" s="25"/>
    </row>
    <row r="512" spans="1:18" ht="15.75" customHeight="1">
      <c r="A512" s="49">
        <v>1801</v>
      </c>
      <c r="B512" s="50"/>
      <c r="C512" s="50"/>
      <c r="D512" s="50"/>
      <c r="E512" s="50"/>
      <c r="F512" s="50"/>
      <c r="G512" s="50">
        <v>8</v>
      </c>
      <c r="H512" s="50"/>
      <c r="I512" s="50"/>
      <c r="J512" s="87"/>
      <c r="K512" s="57"/>
      <c r="L512" s="58"/>
      <c r="M512" s="59"/>
      <c r="N512" s="60">
        <f>IF(G512=0,"",G512/F511)</f>
        <v>0.88888888888888884</v>
      </c>
      <c r="O512" s="61">
        <v>9</v>
      </c>
      <c r="P512" s="62">
        <f t="shared" si="57"/>
        <v>0.81818181818181823</v>
      </c>
      <c r="Q512" s="62">
        <f t="shared" si="58"/>
        <v>0.18181818181818177</v>
      </c>
      <c r="R512" s="25"/>
    </row>
    <row r="513" spans="1:18" ht="15.75" customHeight="1">
      <c r="A513" s="49">
        <v>1802</v>
      </c>
      <c r="B513" s="50"/>
      <c r="C513" s="50"/>
      <c r="D513" s="50"/>
      <c r="E513" s="50"/>
      <c r="F513" s="50"/>
      <c r="G513" s="50"/>
      <c r="H513" s="50">
        <v>6</v>
      </c>
      <c r="I513" s="50"/>
      <c r="J513" s="87"/>
      <c r="K513" s="57"/>
      <c r="L513" s="58"/>
      <c r="M513" s="59"/>
      <c r="N513" s="60">
        <f>IF(H513=0,"",H513/G512)</f>
        <v>0.75</v>
      </c>
      <c r="O513" s="61">
        <v>9</v>
      </c>
      <c r="P513" s="62">
        <f t="shared" si="57"/>
        <v>1</v>
      </c>
      <c r="Q513" s="62">
        <f t="shared" si="58"/>
        <v>0</v>
      </c>
      <c r="R513" s="25"/>
    </row>
    <row r="514" spans="1:18" ht="15.75" customHeight="1">
      <c r="A514" s="49">
        <v>1901</v>
      </c>
      <c r="B514" s="50"/>
      <c r="C514" s="50"/>
      <c r="D514" s="50"/>
      <c r="E514" s="50"/>
      <c r="F514" s="50"/>
      <c r="G514" s="50"/>
      <c r="H514" s="50"/>
      <c r="I514" s="50">
        <v>3</v>
      </c>
      <c r="J514" s="87">
        <v>3</v>
      </c>
      <c r="K514" s="57"/>
      <c r="L514" s="58"/>
      <c r="M514" s="59"/>
      <c r="N514" s="60">
        <f>IF(I514=0,"",I514/H513)</f>
        <v>0.5</v>
      </c>
      <c r="O514" s="61">
        <v>9</v>
      </c>
      <c r="P514" s="62">
        <f t="shared" si="57"/>
        <v>1</v>
      </c>
      <c r="Q514" s="62">
        <f t="shared" si="58"/>
        <v>0</v>
      </c>
      <c r="R514" s="25"/>
    </row>
    <row r="515" spans="1:18" ht="15.75" customHeight="1">
      <c r="A515" s="49">
        <v>1902</v>
      </c>
      <c r="B515" s="50"/>
      <c r="C515" s="50"/>
      <c r="D515" s="50"/>
      <c r="E515" s="50"/>
      <c r="F515" s="50"/>
      <c r="G515" s="50"/>
      <c r="H515" s="50"/>
      <c r="I515" s="50">
        <v>2</v>
      </c>
      <c r="J515" s="87">
        <v>1</v>
      </c>
      <c r="K515" s="57"/>
      <c r="L515" s="58"/>
      <c r="M515" s="58"/>
      <c r="N515" s="68"/>
      <c r="O515" s="61">
        <v>4</v>
      </c>
      <c r="P515" s="69"/>
      <c r="Q515" s="68"/>
      <c r="R515" s="25"/>
    </row>
    <row r="516" spans="1:18" ht="15.75" customHeight="1">
      <c r="A516" s="49">
        <v>2001</v>
      </c>
      <c r="B516" s="50"/>
      <c r="C516" s="50"/>
      <c r="D516" s="50"/>
      <c r="E516" s="50"/>
      <c r="F516" s="50"/>
      <c r="G516" s="50"/>
      <c r="H516" s="50"/>
      <c r="I516" s="50">
        <v>2</v>
      </c>
      <c r="J516" s="87">
        <v>2</v>
      </c>
      <c r="K516" s="57"/>
      <c r="L516" s="58"/>
      <c r="M516" s="58"/>
      <c r="N516" s="68"/>
      <c r="O516" s="61">
        <v>2</v>
      </c>
      <c r="P516" s="69"/>
      <c r="Q516" s="68"/>
      <c r="R516" s="25"/>
    </row>
    <row r="517" spans="1:18" ht="15.75" customHeight="1">
      <c r="A517" s="49">
        <v>2002</v>
      </c>
      <c r="B517" s="50"/>
      <c r="C517" s="50"/>
      <c r="D517" s="50"/>
      <c r="E517" s="50"/>
      <c r="F517" s="50"/>
      <c r="G517" s="50"/>
      <c r="H517" s="50"/>
      <c r="I517" s="50"/>
      <c r="J517" s="87"/>
      <c r="K517" s="57"/>
      <c r="L517" s="58"/>
      <c r="M517" s="58"/>
      <c r="N517" s="68"/>
      <c r="O517" s="66"/>
      <c r="P517" s="69"/>
      <c r="Q517" s="68"/>
      <c r="R517" s="25"/>
    </row>
    <row r="518" spans="1:18" ht="15.75" customHeight="1">
      <c r="A518" s="49">
        <v>2101</v>
      </c>
      <c r="B518" s="50"/>
      <c r="C518" s="50"/>
      <c r="D518" s="50"/>
      <c r="E518" s="50"/>
      <c r="F518" s="50"/>
      <c r="G518" s="50"/>
      <c r="H518" s="50"/>
      <c r="I518" s="50"/>
      <c r="J518" s="87"/>
      <c r="K518" s="57"/>
      <c r="L518" s="58"/>
      <c r="M518" s="64"/>
      <c r="N518" s="68"/>
      <c r="O518" s="66"/>
      <c r="P518" s="69"/>
      <c r="Q518" s="68"/>
      <c r="R518" s="25"/>
    </row>
    <row r="519" spans="1:18" ht="15.75" customHeight="1">
      <c r="A519" s="49">
        <v>2102</v>
      </c>
      <c r="B519" s="50"/>
      <c r="C519" s="50"/>
      <c r="D519" s="50"/>
      <c r="E519" s="50"/>
      <c r="F519" s="50"/>
      <c r="G519" s="50"/>
      <c r="H519" s="50"/>
      <c r="I519" s="50"/>
      <c r="J519" s="87"/>
      <c r="K519" s="57"/>
      <c r="L519" s="58"/>
      <c r="M519" s="64"/>
      <c r="N519" s="68"/>
      <c r="O519" s="66"/>
      <c r="P519" s="69"/>
      <c r="Q519" s="68"/>
      <c r="R519" s="25"/>
    </row>
    <row r="520" spans="1:18" ht="15.75" customHeight="1">
      <c r="A520" s="49">
        <v>2201</v>
      </c>
      <c r="B520" s="50"/>
      <c r="C520" s="50"/>
      <c r="D520" s="50"/>
      <c r="E520" s="50"/>
      <c r="F520" s="50"/>
      <c r="G520" s="50"/>
      <c r="H520" s="50"/>
      <c r="I520" s="50"/>
      <c r="J520" s="87"/>
      <c r="K520" s="57"/>
      <c r="L520" s="58"/>
      <c r="M520" s="64"/>
      <c r="N520" s="58"/>
      <c r="O520" s="64"/>
      <c r="P520" s="102"/>
      <c r="Q520" s="68"/>
      <c r="R520" s="25"/>
    </row>
    <row r="521" spans="1:18" ht="15.75" customHeight="1">
      <c r="A521" s="49">
        <v>2202</v>
      </c>
      <c r="B521" s="50"/>
      <c r="C521" s="50"/>
      <c r="D521" s="50"/>
      <c r="E521" s="50"/>
      <c r="F521" s="50"/>
      <c r="G521" s="50"/>
      <c r="H521" s="50"/>
      <c r="I521" s="50"/>
      <c r="J521" s="87"/>
      <c r="K521" s="57"/>
      <c r="L521" s="58"/>
      <c r="M521" s="64"/>
      <c r="N521" s="140" t="s">
        <v>56</v>
      </c>
      <c r="O521" s="71">
        <v>5</v>
      </c>
      <c r="P521" s="72">
        <f>IF(SUM(J513:J520)=0,"",SUM(J513:J520))</f>
        <v>6</v>
      </c>
      <c r="Q521" s="142" t="s">
        <v>10</v>
      </c>
      <c r="R521" s="25"/>
    </row>
    <row r="522" spans="1:18" ht="15.75" customHeight="1">
      <c r="A522" s="49">
        <v>2301</v>
      </c>
      <c r="B522" s="50"/>
      <c r="C522" s="50"/>
      <c r="D522" s="50"/>
      <c r="E522" s="50"/>
      <c r="F522" s="50"/>
      <c r="G522" s="50"/>
      <c r="H522" s="50"/>
      <c r="I522" s="50"/>
      <c r="J522" s="87"/>
      <c r="K522" s="57"/>
      <c r="L522" s="58"/>
      <c r="M522" s="64"/>
      <c r="N522" s="141" t="s">
        <v>57</v>
      </c>
      <c r="O522" s="73">
        <f>IF(O521/B507=0,"",O521/B507)</f>
        <v>0.35714285714285715</v>
      </c>
      <c r="P522" s="74">
        <f>IF(O521/P521=0,"",O521/P521)</f>
        <v>0.83333333333333337</v>
      </c>
      <c r="Q522" s="143" t="s">
        <v>58</v>
      </c>
      <c r="R522" s="25"/>
    </row>
    <row r="523" spans="1:18" ht="15.75" customHeight="1">
      <c r="A523" s="49">
        <v>2302</v>
      </c>
      <c r="B523" s="145"/>
      <c r="C523" s="145"/>
      <c r="D523" s="145"/>
      <c r="E523" s="145"/>
      <c r="F523" s="145"/>
      <c r="G523" s="145"/>
      <c r="H523" s="145"/>
      <c r="I523" s="145"/>
      <c r="J523" s="87"/>
      <c r="K523" s="75"/>
      <c r="L523" s="76"/>
      <c r="M523" s="77"/>
      <c r="N523" s="78"/>
      <c r="O523" s="79"/>
      <c r="P523" s="79"/>
      <c r="Q523" s="80"/>
      <c r="R523" s="25"/>
    </row>
    <row r="524" spans="1:18" ht="18" customHeight="1">
      <c r="A524" s="31"/>
      <c r="B524" s="190" t="s">
        <v>79</v>
      </c>
      <c r="C524" s="190"/>
      <c r="D524" s="190"/>
      <c r="E524" s="190"/>
      <c r="F524" s="190"/>
      <c r="G524" s="190"/>
      <c r="H524" s="190"/>
      <c r="I524" s="190"/>
      <c r="J524" s="144">
        <f>SUM(J514:J520)</f>
        <v>6</v>
      </c>
      <c r="K524" s="82">
        <f>J514/B507</f>
        <v>0.21428571428571427</v>
      </c>
      <c r="L524" s="82">
        <f>IF(J524=0,"",J524/B507)</f>
        <v>0.42857142857142855</v>
      </c>
      <c r="M524" s="82">
        <f>L524-K524</f>
        <v>0.21428571428571427</v>
      </c>
      <c r="N524" s="1"/>
      <c r="O524" s="25"/>
      <c r="P524" s="26"/>
      <c r="Q524" s="1"/>
      <c r="R524" s="25"/>
    </row>
    <row r="525" spans="1:18" ht="12.75" customHeight="1">
      <c r="K525" s="1"/>
      <c r="L525" s="1"/>
      <c r="N525" s="1"/>
      <c r="O525" s="2"/>
      <c r="P525" s="2"/>
      <c r="Q525" s="1"/>
    </row>
    <row r="526" spans="1:18" ht="12.75" customHeight="1">
      <c r="K526" s="1"/>
      <c r="L526" s="1"/>
      <c r="N526" s="1"/>
      <c r="O526" s="2"/>
      <c r="P526" s="2"/>
      <c r="Q526" s="1"/>
    </row>
    <row r="527" spans="1:18" ht="26.25" customHeight="1">
      <c r="A527" s="161"/>
      <c r="B527" s="191" t="s">
        <v>69</v>
      </c>
      <c r="C527" s="191"/>
      <c r="D527" s="191"/>
      <c r="E527" s="191"/>
      <c r="F527" s="191"/>
      <c r="G527" s="191"/>
      <c r="H527" s="191"/>
      <c r="I527" s="191"/>
      <c r="J527" s="156" t="s">
        <v>83</v>
      </c>
      <c r="K527" s="25"/>
      <c r="L527" s="1"/>
      <c r="M527" s="1"/>
      <c r="N527" s="25"/>
      <c r="O527" s="1"/>
      <c r="P527" s="25"/>
      <c r="Q527" s="25"/>
      <c r="R527" s="25"/>
    </row>
    <row r="528" spans="1:18" ht="20.25" customHeight="1">
      <c r="A528" s="192" t="s">
        <v>9</v>
      </c>
      <c r="B528" s="193" t="s">
        <v>70</v>
      </c>
      <c r="C528" s="194"/>
      <c r="D528" s="194"/>
      <c r="E528" s="194"/>
      <c r="F528" s="194"/>
      <c r="G528" s="194"/>
      <c r="H528" s="194"/>
      <c r="I528" s="195"/>
      <c r="J528" s="196" t="s">
        <v>10</v>
      </c>
      <c r="K528" s="189" t="s">
        <v>2</v>
      </c>
      <c r="L528" s="189" t="s">
        <v>3</v>
      </c>
      <c r="M528" s="198" t="s">
        <v>4</v>
      </c>
      <c r="N528" s="189" t="s">
        <v>5</v>
      </c>
      <c r="O528" s="187" t="s">
        <v>6</v>
      </c>
      <c r="P528" s="187" t="s">
        <v>7</v>
      </c>
      <c r="Q528" s="189" t="s">
        <v>8</v>
      </c>
      <c r="R528" s="25"/>
    </row>
    <row r="529" spans="1:18" ht="15.75" customHeight="1">
      <c r="A529" s="188"/>
      <c r="B529" s="49" t="s">
        <v>71</v>
      </c>
      <c r="C529" s="49" t="s">
        <v>72</v>
      </c>
      <c r="D529" s="49" t="s">
        <v>73</v>
      </c>
      <c r="E529" s="49" t="s">
        <v>74</v>
      </c>
      <c r="F529" s="49" t="s">
        <v>75</v>
      </c>
      <c r="G529" s="49" t="s">
        <v>76</v>
      </c>
      <c r="H529" s="49" t="s">
        <v>77</v>
      </c>
      <c r="I529" s="49" t="s">
        <v>78</v>
      </c>
      <c r="J529" s="197"/>
      <c r="K529" s="188"/>
      <c r="L529" s="188"/>
      <c r="M529" s="188"/>
      <c r="N529" s="188"/>
      <c r="O529" s="188"/>
      <c r="P529" s="188"/>
      <c r="Q529" s="188"/>
      <c r="R529" s="25"/>
    </row>
    <row r="530" spans="1:18" ht="15.75" customHeight="1">
      <c r="A530" s="49">
        <v>1601</v>
      </c>
      <c r="B530" s="50">
        <v>24</v>
      </c>
      <c r="C530" s="50"/>
      <c r="D530" s="50"/>
      <c r="E530" s="50"/>
      <c r="F530" s="50"/>
      <c r="G530" s="50"/>
      <c r="H530" s="50"/>
      <c r="I530" s="50"/>
      <c r="J530" s="87"/>
      <c r="K530" s="51"/>
      <c r="L530" s="52"/>
      <c r="M530" s="53"/>
      <c r="N530" s="54"/>
      <c r="O530" s="55">
        <f>B530</f>
        <v>24</v>
      </c>
      <c r="P530" s="56"/>
      <c r="Q530" s="54"/>
      <c r="R530" s="25"/>
    </row>
    <row r="531" spans="1:18" ht="15.75" customHeight="1">
      <c r="A531" s="49">
        <v>1602</v>
      </c>
      <c r="B531" s="50"/>
      <c r="C531" s="50">
        <v>17</v>
      </c>
      <c r="D531" s="50"/>
      <c r="E531" s="50"/>
      <c r="F531" s="50"/>
      <c r="G531" s="50"/>
      <c r="H531" s="50"/>
      <c r="I531" s="50"/>
      <c r="J531" s="87"/>
      <c r="K531" s="57"/>
      <c r="L531" s="58"/>
      <c r="M531" s="59"/>
      <c r="N531" s="60">
        <f>IF(C531=0,"",C531/B530)</f>
        <v>0.70833333333333337</v>
      </c>
      <c r="O531" s="61">
        <v>17</v>
      </c>
      <c r="P531" s="62">
        <f t="shared" ref="P531:P537" si="59">IF(O531=0,"",O531/O530)</f>
        <v>0.70833333333333337</v>
      </c>
      <c r="Q531" s="62">
        <f t="shared" ref="Q531:Q537" si="60">IF(O531=0,"",100%-P531)</f>
        <v>0.29166666666666663</v>
      </c>
      <c r="R531" s="25"/>
    </row>
    <row r="532" spans="1:18" ht="15.75" customHeight="1">
      <c r="A532" s="49">
        <v>1701</v>
      </c>
      <c r="B532" s="50"/>
      <c r="C532" s="50"/>
      <c r="D532" s="50">
        <v>16</v>
      </c>
      <c r="E532" s="50"/>
      <c r="F532" s="50"/>
      <c r="G532" s="50"/>
      <c r="H532" s="50"/>
      <c r="I532" s="50"/>
      <c r="J532" s="87"/>
      <c r="K532" s="57"/>
      <c r="L532" s="58"/>
      <c r="M532" s="59"/>
      <c r="N532" s="60">
        <f>IF(D532=0,"",D532/C531)</f>
        <v>0.94117647058823528</v>
      </c>
      <c r="O532" s="61">
        <v>16</v>
      </c>
      <c r="P532" s="62">
        <f t="shared" si="59"/>
        <v>0.94117647058823528</v>
      </c>
      <c r="Q532" s="62">
        <f t="shared" si="60"/>
        <v>5.8823529411764719E-2</v>
      </c>
      <c r="R532" s="63">
        <f>O532/O530</f>
        <v>0.66666666666666663</v>
      </c>
    </row>
    <row r="533" spans="1:18" ht="15.75" customHeight="1">
      <c r="A533" s="49">
        <v>1702</v>
      </c>
      <c r="B533" s="50"/>
      <c r="C533" s="50"/>
      <c r="D533" s="50"/>
      <c r="E533" s="50">
        <v>14</v>
      </c>
      <c r="F533" s="50"/>
      <c r="G533" s="50"/>
      <c r="H533" s="50"/>
      <c r="I533" s="50"/>
      <c r="J533" s="87"/>
      <c r="K533" s="57"/>
      <c r="L533" s="58"/>
      <c r="M533" s="59"/>
      <c r="N533" s="60">
        <f>IF(E533=0,"",E533/D532)</f>
        <v>0.875</v>
      </c>
      <c r="O533" s="61">
        <v>16</v>
      </c>
      <c r="P533" s="62">
        <f t="shared" si="59"/>
        <v>1</v>
      </c>
      <c r="Q533" s="62">
        <f t="shared" si="60"/>
        <v>0</v>
      </c>
      <c r="R533" s="25"/>
    </row>
    <row r="534" spans="1:18" ht="15.75" customHeight="1">
      <c r="A534" s="49">
        <v>1801</v>
      </c>
      <c r="B534" s="50"/>
      <c r="C534" s="50"/>
      <c r="D534" s="50"/>
      <c r="E534" s="50"/>
      <c r="F534" s="50">
        <v>14</v>
      </c>
      <c r="G534" s="50"/>
      <c r="H534" s="50"/>
      <c r="I534" s="50"/>
      <c r="J534" s="87"/>
      <c r="K534" s="57"/>
      <c r="L534" s="58"/>
      <c r="M534" s="59"/>
      <c r="N534" s="60">
        <f>IF(F534=0,"",F534/E533)</f>
        <v>1</v>
      </c>
      <c r="O534" s="61">
        <v>15</v>
      </c>
      <c r="P534" s="62">
        <f t="shared" si="59"/>
        <v>0.9375</v>
      </c>
      <c r="Q534" s="62">
        <f t="shared" si="60"/>
        <v>6.25E-2</v>
      </c>
      <c r="R534" s="25"/>
    </row>
    <row r="535" spans="1:18" ht="15.75" customHeight="1">
      <c r="A535" s="49">
        <v>1802</v>
      </c>
      <c r="B535" s="50"/>
      <c r="C535" s="50"/>
      <c r="D535" s="50"/>
      <c r="E535" s="50"/>
      <c r="F535" s="50"/>
      <c r="G535" s="50">
        <v>11</v>
      </c>
      <c r="H535" s="50"/>
      <c r="I535" s="50"/>
      <c r="J535" s="87"/>
      <c r="K535" s="57"/>
      <c r="L535" s="58"/>
      <c r="M535" s="59"/>
      <c r="N535" s="60">
        <f>IF(G535=0,"",G535/F534)</f>
        <v>0.7857142857142857</v>
      </c>
      <c r="O535" s="61">
        <v>14</v>
      </c>
      <c r="P535" s="62">
        <f t="shared" si="59"/>
        <v>0.93333333333333335</v>
      </c>
      <c r="Q535" s="62">
        <f t="shared" si="60"/>
        <v>6.6666666666666652E-2</v>
      </c>
      <c r="R535" s="25"/>
    </row>
    <row r="536" spans="1:18" ht="15.75" customHeight="1">
      <c r="A536" s="49">
        <v>1901</v>
      </c>
      <c r="B536" s="50"/>
      <c r="C536" s="50"/>
      <c r="D536" s="50"/>
      <c r="E536" s="50"/>
      <c r="F536" s="50"/>
      <c r="G536" s="50"/>
      <c r="H536" s="50">
        <v>11</v>
      </c>
      <c r="I536" s="50"/>
      <c r="J536" s="87"/>
      <c r="K536" s="57"/>
      <c r="L536" s="58"/>
      <c r="M536" s="59"/>
      <c r="N536" s="60">
        <f>IF(H536=0,"",H536/G535)</f>
        <v>1</v>
      </c>
      <c r="O536" s="61">
        <v>13</v>
      </c>
      <c r="P536" s="62">
        <f t="shared" si="59"/>
        <v>0.9285714285714286</v>
      </c>
      <c r="Q536" s="62">
        <f t="shared" si="60"/>
        <v>7.1428571428571397E-2</v>
      </c>
      <c r="R536" s="25"/>
    </row>
    <row r="537" spans="1:18" ht="15.75" customHeight="1">
      <c r="A537" s="49">
        <v>1902</v>
      </c>
      <c r="B537" s="50"/>
      <c r="C537" s="50"/>
      <c r="D537" s="50"/>
      <c r="E537" s="50"/>
      <c r="F537" s="50"/>
      <c r="G537" s="50"/>
      <c r="H537" s="50"/>
      <c r="I537" s="50">
        <v>11</v>
      </c>
      <c r="J537" s="87">
        <v>9</v>
      </c>
      <c r="K537" s="57"/>
      <c r="L537" s="58"/>
      <c r="M537" s="59"/>
      <c r="N537" s="60">
        <f>IF(I537=0,"",I537/H536)</f>
        <v>1</v>
      </c>
      <c r="O537" s="61">
        <v>13</v>
      </c>
      <c r="P537" s="62">
        <f t="shared" si="59"/>
        <v>1</v>
      </c>
      <c r="Q537" s="62">
        <f t="shared" si="60"/>
        <v>0</v>
      </c>
      <c r="R537" s="25"/>
    </row>
    <row r="538" spans="1:18" ht="15.75" customHeight="1">
      <c r="A538" s="49">
        <v>2001</v>
      </c>
      <c r="B538" s="50"/>
      <c r="C538" s="50"/>
      <c r="D538" s="50"/>
      <c r="E538" s="50"/>
      <c r="F538" s="50"/>
      <c r="G538" s="50"/>
      <c r="H538" s="50"/>
      <c r="I538" s="50">
        <v>3</v>
      </c>
      <c r="J538" s="87">
        <v>2</v>
      </c>
      <c r="K538" s="57"/>
      <c r="L538" s="58"/>
      <c r="M538" s="58"/>
      <c r="N538" s="68"/>
      <c r="O538" s="61">
        <v>4</v>
      </c>
      <c r="P538" s="69"/>
      <c r="Q538" s="68"/>
      <c r="R538" s="25"/>
    </row>
    <row r="539" spans="1:18" ht="15.75" customHeight="1">
      <c r="A539" s="49">
        <v>2002</v>
      </c>
      <c r="B539" s="50"/>
      <c r="C539" s="50"/>
      <c r="D539" s="50"/>
      <c r="E539" s="50"/>
      <c r="F539" s="50"/>
      <c r="G539" s="50"/>
      <c r="H539" s="50"/>
      <c r="I539" s="50">
        <v>1</v>
      </c>
      <c r="J539" s="87">
        <v>1</v>
      </c>
      <c r="K539" s="57"/>
      <c r="L539" s="58"/>
      <c r="M539" s="58"/>
      <c r="N539" s="68"/>
      <c r="O539" s="61">
        <v>2</v>
      </c>
      <c r="P539" s="69"/>
      <c r="Q539" s="68"/>
      <c r="R539" s="25"/>
    </row>
    <row r="540" spans="1:18" ht="15.75" customHeight="1">
      <c r="A540" s="49">
        <v>2101</v>
      </c>
      <c r="B540" s="50"/>
      <c r="C540" s="50"/>
      <c r="D540" s="50"/>
      <c r="E540" s="50"/>
      <c r="F540" s="50"/>
      <c r="G540" s="50"/>
      <c r="H540" s="50"/>
      <c r="I540" s="50">
        <v>1</v>
      </c>
      <c r="J540" s="87">
        <v>1</v>
      </c>
      <c r="K540" s="57"/>
      <c r="L540" s="58"/>
      <c r="M540" s="58"/>
      <c r="N540" s="68"/>
      <c r="O540" s="66">
        <v>1</v>
      </c>
      <c r="P540" s="69"/>
      <c r="Q540" s="68"/>
      <c r="R540" s="25"/>
    </row>
    <row r="541" spans="1:18" ht="15.75" customHeight="1">
      <c r="A541" s="49">
        <v>2102</v>
      </c>
      <c r="B541" s="50"/>
      <c r="C541" s="50"/>
      <c r="D541" s="50"/>
      <c r="E541" s="50"/>
      <c r="F541" s="50"/>
      <c r="G541" s="50"/>
      <c r="H541" s="50"/>
      <c r="I541" s="50"/>
      <c r="J541" s="87"/>
      <c r="K541" s="57"/>
      <c r="L541" s="58"/>
      <c r="M541" s="58"/>
      <c r="N541" s="68"/>
      <c r="O541" s="66"/>
      <c r="P541" s="69"/>
      <c r="Q541" s="68"/>
      <c r="R541" s="25"/>
    </row>
    <row r="542" spans="1:18" ht="15.75" customHeight="1">
      <c r="A542" s="49">
        <v>2201</v>
      </c>
      <c r="B542" s="50"/>
      <c r="C542" s="50"/>
      <c r="D542" s="50"/>
      <c r="E542" s="50"/>
      <c r="F542" s="50"/>
      <c r="G542" s="50"/>
      <c r="H542" s="50"/>
      <c r="I542" s="50"/>
      <c r="J542" s="87"/>
      <c r="K542" s="57"/>
      <c r="L542" s="58"/>
      <c r="M542" s="64"/>
      <c r="N542" s="68"/>
      <c r="O542" s="66"/>
      <c r="P542" s="69"/>
      <c r="Q542" s="68"/>
      <c r="R542" s="25"/>
    </row>
    <row r="543" spans="1:18" ht="15.75" customHeight="1">
      <c r="A543" s="49">
        <v>2202</v>
      </c>
      <c r="B543" s="50"/>
      <c r="C543" s="50"/>
      <c r="D543" s="50"/>
      <c r="E543" s="50"/>
      <c r="F543" s="50"/>
      <c r="G543" s="50"/>
      <c r="H543" s="50"/>
      <c r="I543" s="50"/>
      <c r="J543" s="87"/>
      <c r="K543" s="57"/>
      <c r="L543" s="58"/>
      <c r="M543" s="64"/>
      <c r="N543" s="58"/>
      <c r="O543" s="64"/>
      <c r="P543" s="102"/>
      <c r="Q543" s="68"/>
      <c r="R543" s="25"/>
    </row>
    <row r="544" spans="1:18" ht="15.75" customHeight="1">
      <c r="A544" s="49">
        <v>2301</v>
      </c>
      <c r="B544" s="50"/>
      <c r="C544" s="50"/>
      <c r="D544" s="50"/>
      <c r="E544" s="50"/>
      <c r="F544" s="50"/>
      <c r="G544" s="50"/>
      <c r="H544" s="50"/>
      <c r="I544" s="50"/>
      <c r="J544" s="87"/>
      <c r="K544" s="57"/>
      <c r="L544" s="58"/>
      <c r="M544" s="64"/>
      <c r="N544" s="140" t="s">
        <v>56</v>
      </c>
      <c r="O544" s="71">
        <v>12</v>
      </c>
      <c r="P544" s="72">
        <f>IF(SUM(J536:J543)=0,"",SUM(J536:J543))</f>
        <v>13</v>
      </c>
      <c r="Q544" s="142" t="s">
        <v>10</v>
      </c>
      <c r="R544" s="25"/>
    </row>
    <row r="545" spans="1:18" ht="15.75" customHeight="1">
      <c r="A545" s="49">
        <v>2302</v>
      </c>
      <c r="B545" s="50"/>
      <c r="C545" s="50"/>
      <c r="D545" s="50"/>
      <c r="E545" s="50"/>
      <c r="F545" s="50"/>
      <c r="G545" s="50"/>
      <c r="H545" s="50"/>
      <c r="I545" s="50"/>
      <c r="J545" s="87"/>
      <c r="K545" s="57"/>
      <c r="L545" s="58"/>
      <c r="M545" s="64"/>
      <c r="N545" s="141" t="s">
        <v>57</v>
      </c>
      <c r="O545" s="73">
        <f>IF(O544/B530=0,"",O544/B530)</f>
        <v>0.5</v>
      </c>
      <c r="P545" s="74">
        <f>IF(O544/P544=0,"",O544/P544)</f>
        <v>0.92307692307692313</v>
      </c>
      <c r="Q545" s="143" t="s">
        <v>58</v>
      </c>
      <c r="R545" s="25"/>
    </row>
    <row r="546" spans="1:18" ht="15.75" customHeight="1">
      <c r="A546" s="49">
        <v>2401</v>
      </c>
      <c r="B546" s="145"/>
      <c r="C546" s="145"/>
      <c r="D546" s="145"/>
      <c r="E546" s="145"/>
      <c r="F546" s="145"/>
      <c r="G546" s="145"/>
      <c r="H546" s="145"/>
      <c r="I546" s="145"/>
      <c r="J546" s="87"/>
      <c r="K546" s="75"/>
      <c r="L546" s="76"/>
      <c r="M546" s="77"/>
      <c r="N546" s="78"/>
      <c r="O546" s="79"/>
      <c r="P546" s="79"/>
      <c r="Q546" s="80"/>
      <c r="R546" s="25"/>
    </row>
    <row r="547" spans="1:18" ht="18" customHeight="1">
      <c r="A547" s="31"/>
      <c r="B547" s="190" t="s">
        <v>79</v>
      </c>
      <c r="C547" s="190"/>
      <c r="D547" s="190"/>
      <c r="E547" s="190"/>
      <c r="F547" s="190"/>
      <c r="G547" s="190"/>
      <c r="H547" s="190"/>
      <c r="I547" s="190"/>
      <c r="J547" s="144">
        <f>SUM(J537:J543)</f>
        <v>13</v>
      </c>
      <c r="K547" s="82">
        <f>IF(J537=0,"",J537/B530)</f>
        <v>0.375</v>
      </c>
      <c r="L547" s="82">
        <f>IF(J547=0,"",J547/B530)</f>
        <v>0.54166666666666663</v>
      </c>
      <c r="M547" s="82">
        <f>L547-K547</f>
        <v>0.16666666666666663</v>
      </c>
      <c r="N547" s="1"/>
      <c r="O547" s="25"/>
      <c r="P547" s="26"/>
      <c r="Q547" s="1"/>
      <c r="R547" s="25"/>
    </row>
    <row r="548" spans="1:18" ht="12.75" customHeight="1">
      <c r="K548" s="1"/>
      <c r="L548" s="1"/>
      <c r="N548" s="1"/>
      <c r="O548" s="2"/>
      <c r="P548" s="2"/>
      <c r="Q548" s="1"/>
    </row>
    <row r="549" spans="1:18" ht="12.75" customHeight="1">
      <c r="K549" s="1"/>
      <c r="L549" s="1"/>
      <c r="N549" s="1"/>
      <c r="O549" s="2"/>
      <c r="P549" s="2"/>
      <c r="Q549" s="1"/>
    </row>
    <row r="550" spans="1:18" ht="26.25" customHeight="1">
      <c r="A550" s="34"/>
      <c r="B550" s="191" t="s">
        <v>69</v>
      </c>
      <c r="C550" s="191"/>
      <c r="D550" s="191"/>
      <c r="E550" s="191"/>
      <c r="F550" s="191"/>
      <c r="G550" s="191"/>
      <c r="H550" s="191"/>
      <c r="I550" s="191"/>
      <c r="J550" s="156" t="s">
        <v>84</v>
      </c>
      <c r="K550" s="25"/>
      <c r="L550" s="1"/>
      <c r="M550" s="1"/>
      <c r="N550" s="25"/>
      <c r="O550" s="1"/>
      <c r="P550" s="25"/>
      <c r="Q550" s="25"/>
      <c r="R550" s="25"/>
    </row>
    <row r="551" spans="1:18" ht="20.25" customHeight="1">
      <c r="A551" s="192" t="s">
        <v>9</v>
      </c>
      <c r="B551" s="193" t="s">
        <v>70</v>
      </c>
      <c r="C551" s="194"/>
      <c r="D551" s="194"/>
      <c r="E551" s="194"/>
      <c r="F551" s="194"/>
      <c r="G551" s="194"/>
      <c r="H551" s="194"/>
      <c r="I551" s="195"/>
      <c r="J551" s="196" t="s">
        <v>10</v>
      </c>
      <c r="K551" s="189" t="s">
        <v>2</v>
      </c>
      <c r="L551" s="189" t="s">
        <v>3</v>
      </c>
      <c r="M551" s="198" t="s">
        <v>4</v>
      </c>
      <c r="N551" s="189" t="s">
        <v>5</v>
      </c>
      <c r="O551" s="187" t="s">
        <v>6</v>
      </c>
      <c r="P551" s="187" t="s">
        <v>7</v>
      </c>
      <c r="Q551" s="189" t="s">
        <v>8</v>
      </c>
      <c r="R551" s="25"/>
    </row>
    <row r="552" spans="1:18" ht="15.75" customHeight="1">
      <c r="A552" s="188"/>
      <c r="B552" s="49" t="s">
        <v>71</v>
      </c>
      <c r="C552" s="49" t="s">
        <v>72</v>
      </c>
      <c r="D552" s="49" t="s">
        <v>73</v>
      </c>
      <c r="E552" s="49" t="s">
        <v>74</v>
      </c>
      <c r="F552" s="49" t="s">
        <v>75</v>
      </c>
      <c r="G552" s="49" t="s">
        <v>76</v>
      </c>
      <c r="H552" s="49" t="s">
        <v>77</v>
      </c>
      <c r="I552" s="49" t="s">
        <v>78</v>
      </c>
      <c r="J552" s="197"/>
      <c r="K552" s="188"/>
      <c r="L552" s="188"/>
      <c r="M552" s="188"/>
      <c r="N552" s="188"/>
      <c r="O552" s="188"/>
      <c r="P552" s="188"/>
      <c r="Q552" s="188"/>
      <c r="R552" s="25"/>
    </row>
    <row r="553" spans="1:18" ht="15.75" customHeight="1">
      <c r="A553" s="49">
        <v>1602</v>
      </c>
      <c r="B553" s="50">
        <v>18</v>
      </c>
      <c r="C553" s="50"/>
      <c r="D553" s="50"/>
      <c r="E553" s="50"/>
      <c r="F553" s="50"/>
      <c r="G553" s="50"/>
      <c r="H553" s="50"/>
      <c r="I553" s="50"/>
      <c r="J553" s="87"/>
      <c r="K553" s="51"/>
      <c r="L553" s="52"/>
      <c r="M553" s="53"/>
      <c r="N553" s="54"/>
      <c r="O553" s="55">
        <f>B553</f>
        <v>18</v>
      </c>
      <c r="P553" s="56"/>
      <c r="Q553" s="54"/>
      <c r="R553" s="25"/>
    </row>
    <row r="554" spans="1:18" ht="15.75" customHeight="1">
      <c r="A554" s="49">
        <v>1701</v>
      </c>
      <c r="B554" s="50"/>
      <c r="C554" s="50">
        <v>10</v>
      </c>
      <c r="D554" s="50"/>
      <c r="E554" s="50"/>
      <c r="F554" s="50"/>
      <c r="G554" s="50"/>
      <c r="H554" s="50"/>
      <c r="I554" s="50"/>
      <c r="J554" s="87"/>
      <c r="K554" s="57"/>
      <c r="L554" s="58"/>
      <c r="M554" s="59"/>
      <c r="N554" s="60">
        <f>IF(C554=0,"",C554/B553)</f>
        <v>0.55555555555555558</v>
      </c>
      <c r="O554" s="61">
        <v>10</v>
      </c>
      <c r="P554" s="62">
        <f t="shared" ref="P554:P560" si="61">IF(O554=0,"",O554/O553)</f>
        <v>0.55555555555555558</v>
      </c>
      <c r="Q554" s="62">
        <f t="shared" ref="Q554:Q560" si="62">IF(O554=0,"",100%-P554)</f>
        <v>0.44444444444444442</v>
      </c>
      <c r="R554" s="25"/>
    </row>
    <row r="555" spans="1:18" ht="15.75" customHeight="1">
      <c r="A555" s="49">
        <v>1702</v>
      </c>
      <c r="B555" s="50"/>
      <c r="C555" s="50"/>
      <c r="D555" s="50">
        <v>9</v>
      </c>
      <c r="E555" s="50"/>
      <c r="F555" s="50"/>
      <c r="G555" s="50"/>
      <c r="H555" s="50"/>
      <c r="I555" s="50"/>
      <c r="J555" s="87"/>
      <c r="K555" s="57"/>
      <c r="L555" s="58"/>
      <c r="M555" s="59"/>
      <c r="N555" s="60">
        <f>IF(D555=0,"",D555/C554)</f>
        <v>0.9</v>
      </c>
      <c r="O555" s="61">
        <v>9</v>
      </c>
      <c r="P555" s="62">
        <f t="shared" si="61"/>
        <v>0.9</v>
      </c>
      <c r="Q555" s="62">
        <f t="shared" si="62"/>
        <v>9.9999999999999978E-2</v>
      </c>
      <c r="R555" s="11">
        <f>O555/O553</f>
        <v>0.5</v>
      </c>
    </row>
    <row r="556" spans="1:18" ht="15.75" customHeight="1">
      <c r="A556" s="49">
        <v>1801</v>
      </c>
      <c r="B556" s="50"/>
      <c r="C556" s="50"/>
      <c r="D556" s="50"/>
      <c r="E556" s="50">
        <v>8</v>
      </c>
      <c r="F556" s="50"/>
      <c r="G556" s="50"/>
      <c r="H556" s="50"/>
      <c r="I556" s="50"/>
      <c r="J556" s="87"/>
      <c r="K556" s="57"/>
      <c r="L556" s="58"/>
      <c r="M556" s="59"/>
      <c r="N556" s="60">
        <f>IF(E556=0,"",E556/D555)</f>
        <v>0.88888888888888884</v>
      </c>
      <c r="O556" s="61">
        <v>9</v>
      </c>
      <c r="P556" s="62">
        <f t="shared" si="61"/>
        <v>1</v>
      </c>
      <c r="Q556" s="62">
        <f t="shared" si="62"/>
        <v>0</v>
      </c>
      <c r="R556" s="25"/>
    </row>
    <row r="557" spans="1:18" ht="15.75" customHeight="1">
      <c r="A557" s="49">
        <v>1802</v>
      </c>
      <c r="B557" s="50"/>
      <c r="C557" s="50"/>
      <c r="D557" s="50"/>
      <c r="E557" s="50"/>
      <c r="F557" s="50">
        <v>8</v>
      </c>
      <c r="G557" s="50"/>
      <c r="H557" s="50"/>
      <c r="I557" s="50"/>
      <c r="J557" s="87"/>
      <c r="K557" s="57"/>
      <c r="L557" s="58"/>
      <c r="M557" s="59"/>
      <c r="N557" s="60">
        <f>IF(F557=0,"",F557/E556)</f>
        <v>1</v>
      </c>
      <c r="O557" s="61">
        <v>9</v>
      </c>
      <c r="P557" s="62">
        <f t="shared" si="61"/>
        <v>1</v>
      </c>
      <c r="Q557" s="62">
        <f t="shared" si="62"/>
        <v>0</v>
      </c>
      <c r="R557" s="25"/>
    </row>
    <row r="558" spans="1:18" ht="15.75" customHeight="1">
      <c r="A558" s="49">
        <v>1901</v>
      </c>
      <c r="B558" s="50"/>
      <c r="C558" s="50"/>
      <c r="D558" s="50"/>
      <c r="E558" s="50"/>
      <c r="F558" s="50"/>
      <c r="G558" s="50">
        <v>7</v>
      </c>
      <c r="H558" s="50"/>
      <c r="I558" s="50"/>
      <c r="J558" s="87"/>
      <c r="K558" s="57"/>
      <c r="L558" s="58"/>
      <c r="M558" s="59"/>
      <c r="N558" s="60">
        <f>IF(G558=0,"",G558/F557)</f>
        <v>0.875</v>
      </c>
      <c r="O558" s="61">
        <v>9</v>
      </c>
      <c r="P558" s="62">
        <f t="shared" si="61"/>
        <v>1</v>
      </c>
      <c r="Q558" s="62">
        <f t="shared" si="62"/>
        <v>0</v>
      </c>
      <c r="R558" s="25"/>
    </row>
    <row r="559" spans="1:18" ht="15.75" customHeight="1">
      <c r="A559" s="49">
        <v>1902</v>
      </c>
      <c r="B559" s="50"/>
      <c r="C559" s="50"/>
      <c r="D559" s="50"/>
      <c r="E559" s="50"/>
      <c r="F559" s="50"/>
      <c r="G559" s="50"/>
      <c r="H559" s="50">
        <v>7</v>
      </c>
      <c r="I559" s="50"/>
      <c r="J559" s="87">
        <v>1</v>
      </c>
      <c r="K559" s="57"/>
      <c r="L559" s="58"/>
      <c r="M559" s="59"/>
      <c r="N559" s="60">
        <f>IF(H559=0,"",H559/G558)</f>
        <v>1</v>
      </c>
      <c r="O559" s="61">
        <v>9</v>
      </c>
      <c r="P559" s="62">
        <f t="shared" si="61"/>
        <v>1</v>
      </c>
      <c r="Q559" s="62">
        <f t="shared" si="62"/>
        <v>0</v>
      </c>
      <c r="R559" s="25"/>
    </row>
    <row r="560" spans="1:18" ht="15.75" customHeight="1">
      <c r="A560" s="49">
        <v>2001</v>
      </c>
      <c r="B560" s="50"/>
      <c r="C560" s="50"/>
      <c r="D560" s="50"/>
      <c r="E560" s="50"/>
      <c r="F560" s="50"/>
      <c r="G560" s="50"/>
      <c r="H560" s="50"/>
      <c r="I560" s="50">
        <v>7</v>
      </c>
      <c r="J560" s="87">
        <v>6</v>
      </c>
      <c r="K560" s="57"/>
      <c r="L560" s="58"/>
      <c r="M560" s="59"/>
      <c r="N560" s="60">
        <f>IF(I560=0,"",I560/H559)</f>
        <v>1</v>
      </c>
      <c r="O560" s="61">
        <v>8</v>
      </c>
      <c r="P560" s="62">
        <f t="shared" si="61"/>
        <v>0.88888888888888884</v>
      </c>
      <c r="Q560" s="62">
        <f t="shared" si="62"/>
        <v>0.11111111111111116</v>
      </c>
      <c r="R560" s="25"/>
    </row>
    <row r="561" spans="1:18" ht="15.75" customHeight="1">
      <c r="A561" s="49">
        <v>2002</v>
      </c>
      <c r="B561" s="50"/>
      <c r="C561" s="50"/>
      <c r="D561" s="50"/>
      <c r="E561" s="50"/>
      <c r="F561" s="50"/>
      <c r="G561" s="50"/>
      <c r="H561" s="50"/>
      <c r="I561" s="50">
        <v>2</v>
      </c>
      <c r="J561" s="87"/>
      <c r="K561" s="57"/>
      <c r="L561" s="58"/>
      <c r="M561" s="58"/>
      <c r="N561" s="68"/>
      <c r="O561" s="61">
        <v>2</v>
      </c>
      <c r="P561" s="69"/>
      <c r="Q561" s="68"/>
      <c r="R561" s="25"/>
    </row>
    <row r="562" spans="1:18" ht="15.75" customHeight="1">
      <c r="A562" s="49">
        <v>2101</v>
      </c>
      <c r="B562" s="50"/>
      <c r="C562" s="50"/>
      <c r="D562" s="50"/>
      <c r="E562" s="50"/>
      <c r="F562" s="50"/>
      <c r="G562" s="50"/>
      <c r="H562" s="50"/>
      <c r="I562" s="50">
        <v>2</v>
      </c>
      <c r="J562" s="87">
        <v>2</v>
      </c>
      <c r="K562" s="57"/>
      <c r="L562" s="58"/>
      <c r="M562" s="64"/>
      <c r="N562" s="68"/>
      <c r="O562" s="61">
        <v>2</v>
      </c>
      <c r="P562" s="69"/>
      <c r="Q562" s="68"/>
      <c r="R562" s="25"/>
    </row>
    <row r="563" spans="1:18" ht="15.75" customHeight="1">
      <c r="A563" s="49">
        <v>2102</v>
      </c>
      <c r="B563" s="50"/>
      <c r="C563" s="50"/>
      <c r="D563" s="50"/>
      <c r="E563" s="50"/>
      <c r="F563" s="50"/>
      <c r="G563" s="50"/>
      <c r="H563" s="50"/>
      <c r="I563" s="50"/>
      <c r="J563" s="87"/>
      <c r="K563" s="57"/>
      <c r="L563" s="58"/>
      <c r="M563" s="64"/>
      <c r="N563" s="68"/>
      <c r="O563" s="66"/>
      <c r="P563" s="69"/>
      <c r="Q563" s="68"/>
      <c r="R563" s="25"/>
    </row>
    <row r="564" spans="1:18" ht="15.75" customHeight="1">
      <c r="A564" s="49">
        <v>2201</v>
      </c>
      <c r="B564" s="50"/>
      <c r="C564" s="50"/>
      <c r="D564" s="50"/>
      <c r="E564" s="50"/>
      <c r="F564" s="50"/>
      <c r="G564" s="50"/>
      <c r="H564" s="50"/>
      <c r="I564" s="50"/>
      <c r="J564" s="87"/>
      <c r="K564" s="57"/>
      <c r="L564" s="58"/>
      <c r="M564" s="64"/>
      <c r="N564" s="68"/>
      <c r="O564" s="66"/>
      <c r="P564" s="69"/>
      <c r="Q564" s="68"/>
      <c r="R564" s="25"/>
    </row>
    <row r="565" spans="1:18" ht="15.75" customHeight="1">
      <c r="A565" s="49">
        <v>2202</v>
      </c>
      <c r="B565" s="50"/>
      <c r="C565" s="50"/>
      <c r="D565" s="50"/>
      <c r="E565" s="50"/>
      <c r="F565" s="50"/>
      <c r="G565" s="50"/>
      <c r="H565" s="50"/>
      <c r="I565" s="50"/>
      <c r="J565" s="87"/>
      <c r="K565" s="57"/>
      <c r="L565" s="58"/>
      <c r="M565" s="64"/>
      <c r="N565" s="68"/>
      <c r="O565" s="66"/>
      <c r="P565" s="69"/>
      <c r="Q565" s="68"/>
      <c r="R565" s="25"/>
    </row>
    <row r="566" spans="1:18" ht="15.75" customHeight="1">
      <c r="A566" s="49">
        <v>2301</v>
      </c>
      <c r="B566" s="50"/>
      <c r="C566" s="50"/>
      <c r="D566" s="50"/>
      <c r="E566" s="50"/>
      <c r="F566" s="50"/>
      <c r="G566" s="50"/>
      <c r="H566" s="50"/>
      <c r="I566" s="50"/>
      <c r="J566" s="87"/>
      <c r="K566" s="57"/>
      <c r="L566" s="58"/>
      <c r="M566" s="64"/>
      <c r="N566" s="58"/>
      <c r="O566" s="64"/>
      <c r="P566" s="102"/>
      <c r="Q566" s="68"/>
      <c r="R566" s="25"/>
    </row>
    <row r="567" spans="1:18" ht="15.75" customHeight="1">
      <c r="A567" s="49">
        <v>2302</v>
      </c>
      <c r="B567" s="50"/>
      <c r="C567" s="50"/>
      <c r="D567" s="50"/>
      <c r="E567" s="50"/>
      <c r="F567" s="50"/>
      <c r="G567" s="50"/>
      <c r="H567" s="50"/>
      <c r="I567" s="50"/>
      <c r="J567" s="87"/>
      <c r="K567" s="57"/>
      <c r="L567" s="58"/>
      <c r="M567" s="64"/>
      <c r="N567" s="140" t="s">
        <v>56</v>
      </c>
      <c r="O567" s="71">
        <v>7</v>
      </c>
      <c r="P567" s="72">
        <f>IF(SUM(J559:J566)=0,"",SUM(J559:J566))</f>
        <v>9</v>
      </c>
      <c r="Q567" s="142" t="s">
        <v>10</v>
      </c>
      <c r="R567" s="25"/>
    </row>
    <row r="568" spans="1:18" ht="15.75" customHeight="1">
      <c r="A568" s="49">
        <v>2401</v>
      </c>
      <c r="B568" s="50"/>
      <c r="C568" s="50"/>
      <c r="D568" s="50"/>
      <c r="E568" s="50"/>
      <c r="F568" s="50"/>
      <c r="G568" s="50"/>
      <c r="H568" s="50"/>
      <c r="I568" s="50"/>
      <c r="J568" s="87"/>
      <c r="K568" s="57"/>
      <c r="L568" s="58"/>
      <c r="M568" s="64"/>
      <c r="N568" s="141" t="s">
        <v>57</v>
      </c>
      <c r="O568" s="73">
        <f>IF(O567/B553=0,"",O567/B553)</f>
        <v>0.3888888888888889</v>
      </c>
      <c r="P568" s="74">
        <f>IF(O567/P567=0,"",O567/P567)</f>
        <v>0.77777777777777779</v>
      </c>
      <c r="Q568" s="143" t="s">
        <v>58</v>
      </c>
      <c r="R568" s="25"/>
    </row>
    <row r="569" spans="1:18" ht="15.75" customHeight="1">
      <c r="A569" s="49">
        <v>2402</v>
      </c>
      <c r="B569" s="50"/>
      <c r="C569" s="50"/>
      <c r="D569" s="50"/>
      <c r="E569" s="50"/>
      <c r="F569" s="50"/>
      <c r="G569" s="50"/>
      <c r="H569" s="50"/>
      <c r="I569" s="50"/>
      <c r="J569" s="87"/>
      <c r="K569" s="75"/>
      <c r="L569" s="76"/>
      <c r="M569" s="77"/>
      <c r="N569" s="78"/>
      <c r="O569" s="79"/>
      <c r="P569" s="79"/>
      <c r="Q569" s="80"/>
      <c r="R569" s="25"/>
    </row>
    <row r="570" spans="1:18" ht="18" customHeight="1">
      <c r="A570" s="31"/>
      <c r="B570" s="190" t="s">
        <v>79</v>
      </c>
      <c r="C570" s="190"/>
      <c r="D570" s="190"/>
      <c r="E570" s="190"/>
      <c r="F570" s="190"/>
      <c r="G570" s="190"/>
      <c r="H570" s="190"/>
      <c r="I570" s="190"/>
      <c r="J570" s="81">
        <f>SUM(J553:J566)</f>
        <v>9</v>
      </c>
      <c r="K570" s="82">
        <f>(SUM(J559:J560)/B553)</f>
        <v>0.3888888888888889</v>
      </c>
      <c r="L570" s="82">
        <f>IF(J570=0,"",J570/B553)</f>
        <v>0.5</v>
      </c>
      <c r="M570" s="82">
        <f>L570-K570</f>
        <v>0.1111111111111111</v>
      </c>
      <c r="N570" s="1"/>
      <c r="O570" s="25"/>
      <c r="P570" s="26"/>
      <c r="Q570" s="1"/>
      <c r="R570" s="25"/>
    </row>
    <row r="571" spans="1:18" ht="12.75" customHeight="1">
      <c r="K571" s="1"/>
      <c r="L571" s="1"/>
      <c r="N571" s="1"/>
      <c r="O571" s="2"/>
      <c r="P571" s="2"/>
      <c r="Q571" s="1"/>
    </row>
    <row r="572" spans="1:18" ht="12.75" customHeight="1">
      <c r="K572" s="1"/>
      <c r="L572" s="1"/>
      <c r="N572" s="1"/>
      <c r="O572" s="2"/>
      <c r="P572" s="2"/>
      <c r="Q572" s="1"/>
    </row>
    <row r="573" spans="1:18" ht="26.25" customHeight="1">
      <c r="A573" s="34"/>
      <c r="B573" s="191" t="s">
        <v>69</v>
      </c>
      <c r="C573" s="191"/>
      <c r="D573" s="191"/>
      <c r="E573" s="191"/>
      <c r="F573" s="191"/>
      <c r="G573" s="191"/>
      <c r="H573" s="191"/>
      <c r="I573" s="191"/>
      <c r="J573" s="156" t="s">
        <v>85</v>
      </c>
      <c r="K573" s="25"/>
      <c r="L573" s="1"/>
      <c r="M573" s="1"/>
      <c r="N573" s="25"/>
      <c r="O573" s="1"/>
      <c r="P573" s="25"/>
      <c r="Q573" s="25"/>
      <c r="R573" s="25"/>
    </row>
    <row r="574" spans="1:18" ht="20.25" customHeight="1">
      <c r="A574" s="192" t="s">
        <v>9</v>
      </c>
      <c r="B574" s="193" t="s">
        <v>70</v>
      </c>
      <c r="C574" s="194"/>
      <c r="D574" s="194"/>
      <c r="E574" s="194"/>
      <c r="F574" s="194"/>
      <c r="G574" s="194"/>
      <c r="H574" s="194"/>
      <c r="I574" s="195"/>
      <c r="J574" s="196" t="s">
        <v>10</v>
      </c>
      <c r="K574" s="189" t="s">
        <v>2</v>
      </c>
      <c r="L574" s="189" t="s">
        <v>3</v>
      </c>
      <c r="M574" s="198" t="s">
        <v>4</v>
      </c>
      <c r="N574" s="189" t="s">
        <v>5</v>
      </c>
      <c r="O574" s="187" t="s">
        <v>6</v>
      </c>
      <c r="P574" s="187" t="s">
        <v>7</v>
      </c>
      <c r="Q574" s="189" t="s">
        <v>8</v>
      </c>
      <c r="R574" s="25"/>
    </row>
    <row r="575" spans="1:18" ht="15.75" customHeight="1">
      <c r="A575" s="188"/>
      <c r="B575" s="49" t="s">
        <v>71</v>
      </c>
      <c r="C575" s="49" t="s">
        <v>72</v>
      </c>
      <c r="D575" s="49" t="s">
        <v>73</v>
      </c>
      <c r="E575" s="49" t="s">
        <v>74</v>
      </c>
      <c r="F575" s="49" t="s">
        <v>75</v>
      </c>
      <c r="G575" s="49" t="s">
        <v>76</v>
      </c>
      <c r="H575" s="49" t="s">
        <v>77</v>
      </c>
      <c r="I575" s="49" t="s">
        <v>78</v>
      </c>
      <c r="J575" s="197"/>
      <c r="K575" s="188"/>
      <c r="L575" s="188"/>
      <c r="M575" s="188"/>
      <c r="N575" s="188"/>
      <c r="O575" s="188"/>
      <c r="P575" s="188"/>
      <c r="Q575" s="188"/>
      <c r="R575" s="25"/>
    </row>
    <row r="576" spans="1:18" ht="15.75" customHeight="1">
      <c r="A576" s="49">
        <v>1701</v>
      </c>
      <c r="B576" s="50">
        <v>24</v>
      </c>
      <c r="C576" s="50"/>
      <c r="D576" s="50"/>
      <c r="E576" s="50"/>
      <c r="F576" s="50"/>
      <c r="G576" s="50"/>
      <c r="H576" s="50"/>
      <c r="I576" s="50"/>
      <c r="J576" s="87"/>
      <c r="K576" s="51"/>
      <c r="L576" s="52"/>
      <c r="M576" s="53"/>
      <c r="N576" s="54"/>
      <c r="O576" s="55">
        <f>B576</f>
        <v>24</v>
      </c>
      <c r="P576" s="56"/>
      <c r="Q576" s="54"/>
      <c r="R576" s="25"/>
    </row>
    <row r="577" spans="1:18" ht="15.75" customHeight="1">
      <c r="A577" s="49">
        <v>1702</v>
      </c>
      <c r="B577" s="50"/>
      <c r="C577" s="50">
        <v>14</v>
      </c>
      <c r="D577" s="50"/>
      <c r="E577" s="50"/>
      <c r="F577" s="50"/>
      <c r="G577" s="50"/>
      <c r="H577" s="50"/>
      <c r="I577" s="50"/>
      <c r="J577" s="87"/>
      <c r="K577" s="57"/>
      <c r="L577" s="58"/>
      <c r="M577" s="59"/>
      <c r="N577" s="60">
        <f>IF(C577=0,"",C577/B576)</f>
        <v>0.58333333333333337</v>
      </c>
      <c r="O577" s="61">
        <v>15</v>
      </c>
      <c r="P577" s="62">
        <f t="shared" ref="P577:P583" si="63">IF(O577=0,"",O577/O576)</f>
        <v>0.625</v>
      </c>
      <c r="Q577" s="62">
        <f t="shared" ref="Q577:Q583" si="64">IF(O577=0,"",100%-P577)</f>
        <v>0.375</v>
      </c>
      <c r="R577" s="25"/>
    </row>
    <row r="578" spans="1:18" ht="15.75" customHeight="1">
      <c r="A578" s="49">
        <v>1801</v>
      </c>
      <c r="B578" s="50"/>
      <c r="C578" s="50"/>
      <c r="D578" s="50">
        <v>12</v>
      </c>
      <c r="E578" s="50"/>
      <c r="F578" s="50"/>
      <c r="G578" s="50"/>
      <c r="H578" s="50"/>
      <c r="I578" s="50"/>
      <c r="J578" s="87"/>
      <c r="K578" s="57"/>
      <c r="L578" s="58"/>
      <c r="M578" s="59"/>
      <c r="N578" s="60">
        <f>IF(D578=0,"",D578/C577)</f>
        <v>0.8571428571428571</v>
      </c>
      <c r="O578" s="61">
        <v>14</v>
      </c>
      <c r="P578" s="62">
        <f t="shared" si="63"/>
        <v>0.93333333333333335</v>
      </c>
      <c r="Q578" s="62">
        <f t="shared" si="64"/>
        <v>6.6666666666666652E-2</v>
      </c>
      <c r="R578" s="11">
        <f>O578/O576</f>
        <v>0.58333333333333337</v>
      </c>
    </row>
    <row r="579" spans="1:18" ht="15.75" customHeight="1">
      <c r="A579" s="49">
        <v>1802</v>
      </c>
      <c r="B579" s="50"/>
      <c r="C579" s="50"/>
      <c r="D579" s="50"/>
      <c r="E579" s="50">
        <v>10</v>
      </c>
      <c r="F579" s="50"/>
      <c r="G579" s="50"/>
      <c r="H579" s="50"/>
      <c r="I579" s="50"/>
      <c r="J579" s="87"/>
      <c r="K579" s="57"/>
      <c r="L579" s="58"/>
      <c r="M579" s="59"/>
      <c r="N579" s="60">
        <f>IF(E579=0,"",E579/D578)</f>
        <v>0.83333333333333337</v>
      </c>
      <c r="O579" s="61">
        <v>14</v>
      </c>
      <c r="P579" s="62">
        <f t="shared" si="63"/>
        <v>1</v>
      </c>
      <c r="Q579" s="62">
        <f t="shared" si="64"/>
        <v>0</v>
      </c>
      <c r="R579" s="25"/>
    </row>
    <row r="580" spans="1:18" ht="15.75" customHeight="1">
      <c r="A580" s="49">
        <v>1901</v>
      </c>
      <c r="B580" s="50"/>
      <c r="C580" s="50"/>
      <c r="D580" s="50"/>
      <c r="E580" s="50"/>
      <c r="F580" s="50">
        <v>10</v>
      </c>
      <c r="G580" s="50"/>
      <c r="H580" s="50"/>
      <c r="I580" s="50"/>
      <c r="J580" s="87"/>
      <c r="K580" s="57"/>
      <c r="L580" s="58"/>
      <c r="M580" s="59"/>
      <c r="N580" s="60">
        <f>IF(F580=0,"",F580/E579)</f>
        <v>1</v>
      </c>
      <c r="O580" s="61">
        <v>13</v>
      </c>
      <c r="P580" s="62">
        <f t="shared" si="63"/>
        <v>0.9285714285714286</v>
      </c>
      <c r="Q580" s="62">
        <f t="shared" si="64"/>
        <v>7.1428571428571397E-2</v>
      </c>
      <c r="R580" s="25"/>
    </row>
    <row r="581" spans="1:18" ht="15.75" customHeight="1">
      <c r="A581" s="49">
        <v>1902</v>
      </c>
      <c r="B581" s="50"/>
      <c r="C581" s="50"/>
      <c r="D581" s="50"/>
      <c r="E581" s="50"/>
      <c r="F581" s="50"/>
      <c r="G581" s="50">
        <v>9</v>
      </c>
      <c r="H581" s="50"/>
      <c r="I581" s="50"/>
      <c r="J581" s="87"/>
      <c r="K581" s="57"/>
      <c r="L581" s="58"/>
      <c r="M581" s="59"/>
      <c r="N581" s="60">
        <f>IF(G581=0,"",G581/F580)</f>
        <v>0.9</v>
      </c>
      <c r="O581" s="61">
        <v>13</v>
      </c>
      <c r="P581" s="62">
        <f t="shared" si="63"/>
        <v>1</v>
      </c>
      <c r="Q581" s="62">
        <f t="shared" si="64"/>
        <v>0</v>
      </c>
      <c r="R581" s="25"/>
    </row>
    <row r="582" spans="1:18" ht="15.75" customHeight="1">
      <c r="A582" s="49">
        <v>2001</v>
      </c>
      <c r="B582" s="50"/>
      <c r="C582" s="50"/>
      <c r="D582" s="50"/>
      <c r="E582" s="50"/>
      <c r="F582" s="50"/>
      <c r="G582" s="50"/>
      <c r="H582" s="50">
        <v>8</v>
      </c>
      <c r="I582" s="50"/>
      <c r="J582" s="87">
        <v>1</v>
      </c>
      <c r="K582" s="57"/>
      <c r="L582" s="58"/>
      <c r="M582" s="59"/>
      <c r="N582" s="60">
        <f>IF(H582=0,"",H582/G581)</f>
        <v>0.88888888888888884</v>
      </c>
      <c r="O582" s="61">
        <v>13</v>
      </c>
      <c r="P582" s="62">
        <f t="shared" si="63"/>
        <v>1</v>
      </c>
      <c r="Q582" s="62">
        <f t="shared" si="64"/>
        <v>0</v>
      </c>
      <c r="R582" s="25"/>
    </row>
    <row r="583" spans="1:18" ht="15.75" customHeight="1">
      <c r="A583" s="49">
        <v>2002</v>
      </c>
      <c r="B583" s="50"/>
      <c r="C583" s="50"/>
      <c r="D583" s="50"/>
      <c r="E583" s="50"/>
      <c r="F583" s="50"/>
      <c r="G583" s="50"/>
      <c r="H583" s="50"/>
      <c r="I583" s="50">
        <v>8</v>
      </c>
      <c r="J583" s="87">
        <v>7</v>
      </c>
      <c r="K583" s="57"/>
      <c r="L583" s="58"/>
      <c r="M583" s="59"/>
      <c r="N583" s="60">
        <f>IF(I583=0,"",I583/H582)</f>
        <v>1</v>
      </c>
      <c r="O583" s="61">
        <v>12</v>
      </c>
      <c r="P583" s="62">
        <f t="shared" si="63"/>
        <v>0.92307692307692313</v>
      </c>
      <c r="Q583" s="62">
        <f t="shared" si="64"/>
        <v>7.6923076923076872E-2</v>
      </c>
      <c r="R583" s="25"/>
    </row>
    <row r="584" spans="1:18" ht="15.75" customHeight="1">
      <c r="A584" s="49">
        <v>2101</v>
      </c>
      <c r="B584" s="50"/>
      <c r="C584" s="50"/>
      <c r="D584" s="50"/>
      <c r="E584" s="50"/>
      <c r="F584" s="50"/>
      <c r="G584" s="50"/>
      <c r="H584" s="50"/>
      <c r="I584" s="50">
        <v>3</v>
      </c>
      <c r="J584" s="87">
        <v>2</v>
      </c>
      <c r="K584" s="57"/>
      <c r="L584" s="58"/>
      <c r="M584" s="58"/>
      <c r="N584" s="68"/>
      <c r="O584" s="61">
        <v>4</v>
      </c>
      <c r="P584" s="69"/>
      <c r="Q584" s="68"/>
      <c r="R584" s="25"/>
    </row>
    <row r="585" spans="1:18" ht="15.75" customHeight="1">
      <c r="A585" s="49">
        <v>2102</v>
      </c>
      <c r="B585" s="50"/>
      <c r="C585" s="50"/>
      <c r="D585" s="50"/>
      <c r="E585" s="50"/>
      <c r="F585" s="50"/>
      <c r="G585" s="50"/>
      <c r="H585" s="50"/>
      <c r="I585" s="50">
        <v>2</v>
      </c>
      <c r="J585" s="87"/>
      <c r="K585" s="57"/>
      <c r="L585" s="58"/>
      <c r="M585" s="64"/>
      <c r="N585" s="68"/>
      <c r="O585" s="61">
        <v>2</v>
      </c>
      <c r="P585" s="69"/>
      <c r="Q585" s="68"/>
      <c r="R585" s="25"/>
    </row>
    <row r="586" spans="1:18" ht="15.75" customHeight="1">
      <c r="A586" s="49">
        <v>2201</v>
      </c>
      <c r="B586" s="50"/>
      <c r="C586" s="50"/>
      <c r="D586" s="50"/>
      <c r="E586" s="50"/>
      <c r="F586" s="50"/>
      <c r="G586" s="50"/>
      <c r="H586" s="50"/>
      <c r="I586" s="50">
        <v>1</v>
      </c>
      <c r="J586" s="87"/>
      <c r="K586" s="57"/>
      <c r="L586" s="58"/>
      <c r="M586" s="64"/>
      <c r="N586" s="68"/>
      <c r="O586" s="66">
        <v>1</v>
      </c>
      <c r="P586" s="69"/>
      <c r="Q586" s="68"/>
      <c r="R586" s="25"/>
    </row>
    <row r="587" spans="1:18" ht="15.75" customHeight="1">
      <c r="A587" s="49">
        <v>2202</v>
      </c>
      <c r="B587" s="50"/>
      <c r="C587" s="50"/>
      <c r="D587" s="50"/>
      <c r="E587" s="50"/>
      <c r="F587" s="50"/>
      <c r="G587" s="50"/>
      <c r="H587" s="50"/>
      <c r="I587" s="50">
        <v>2</v>
      </c>
      <c r="J587" s="87">
        <v>2</v>
      </c>
      <c r="K587" s="57"/>
      <c r="L587" s="58"/>
      <c r="M587" s="64"/>
      <c r="N587" s="68"/>
      <c r="O587" s="66">
        <v>2</v>
      </c>
      <c r="P587" s="69"/>
      <c r="Q587" s="68"/>
      <c r="R587" s="25"/>
    </row>
    <row r="588" spans="1:18" ht="15.75" customHeight="1">
      <c r="A588" s="49">
        <v>2301</v>
      </c>
      <c r="B588" s="50"/>
      <c r="C588" s="50"/>
      <c r="D588" s="50"/>
      <c r="E588" s="50"/>
      <c r="F588" s="50"/>
      <c r="G588" s="50"/>
      <c r="H588" s="50"/>
      <c r="I588" s="50"/>
      <c r="J588" s="87"/>
      <c r="K588" s="57"/>
      <c r="L588" s="58"/>
      <c r="M588" s="64"/>
      <c r="N588" s="68"/>
      <c r="O588" s="66"/>
      <c r="P588" s="69"/>
      <c r="Q588" s="68"/>
      <c r="R588" s="25"/>
    </row>
    <row r="589" spans="1:18" ht="15.75" customHeight="1">
      <c r="A589" s="49">
        <v>2302</v>
      </c>
      <c r="B589" s="50"/>
      <c r="C589" s="50"/>
      <c r="D589" s="50"/>
      <c r="E589" s="50"/>
      <c r="F589" s="50"/>
      <c r="G589" s="50"/>
      <c r="H589" s="50"/>
      <c r="I589" s="50"/>
      <c r="J589" s="87"/>
      <c r="K589" s="57"/>
      <c r="L589" s="58"/>
      <c r="M589" s="64"/>
      <c r="N589" s="58"/>
      <c r="O589" s="64"/>
      <c r="P589" s="102"/>
      <c r="Q589" s="68"/>
      <c r="R589" s="25"/>
    </row>
    <row r="590" spans="1:18" ht="15.75" customHeight="1">
      <c r="A590" s="49">
        <v>2401</v>
      </c>
      <c r="B590" s="50"/>
      <c r="C590" s="50"/>
      <c r="D590" s="50"/>
      <c r="E590" s="50"/>
      <c r="F590" s="50"/>
      <c r="G590" s="50"/>
      <c r="H590" s="50"/>
      <c r="I590" s="50"/>
      <c r="J590" s="87"/>
      <c r="K590" s="57"/>
      <c r="L590" s="58"/>
      <c r="M590" s="64"/>
      <c r="N590" s="140" t="s">
        <v>56</v>
      </c>
      <c r="O590" s="71">
        <v>7</v>
      </c>
      <c r="P590" s="72">
        <f>IF(SUM(J582:J589)=0,"",SUM(J582:J589))</f>
        <v>12</v>
      </c>
      <c r="Q590" s="142" t="s">
        <v>10</v>
      </c>
      <c r="R590" s="25"/>
    </row>
    <row r="591" spans="1:18" ht="15.75" customHeight="1">
      <c r="A591" s="49">
        <v>2402</v>
      </c>
      <c r="B591" s="50"/>
      <c r="C591" s="50"/>
      <c r="D591" s="50"/>
      <c r="E591" s="50"/>
      <c r="F591" s="50"/>
      <c r="G591" s="50"/>
      <c r="H591" s="50"/>
      <c r="I591" s="50"/>
      <c r="J591" s="87"/>
      <c r="K591" s="57"/>
      <c r="L591" s="58"/>
      <c r="M591" s="64"/>
      <c r="N591" s="141" t="s">
        <v>57</v>
      </c>
      <c r="O591" s="73">
        <f>IF(O590/B576=0,"",O590/B576)</f>
        <v>0.29166666666666669</v>
      </c>
      <c r="P591" s="74">
        <f>IF(O590/P590=0,"",O590/P590)</f>
        <v>0.58333333333333337</v>
      </c>
      <c r="Q591" s="143" t="s">
        <v>58</v>
      </c>
      <c r="R591" s="25"/>
    </row>
    <row r="592" spans="1:18" ht="15.75" customHeight="1">
      <c r="A592" s="49">
        <v>2501</v>
      </c>
      <c r="B592" s="145"/>
      <c r="C592" s="145"/>
      <c r="D592" s="145"/>
      <c r="E592" s="145"/>
      <c r="F592" s="145"/>
      <c r="G592" s="145"/>
      <c r="H592" s="145"/>
      <c r="I592" s="145"/>
      <c r="J592" s="87"/>
      <c r="K592" s="75"/>
      <c r="L592" s="76"/>
      <c r="M592" s="77"/>
      <c r="N592" s="78"/>
      <c r="O592" s="79"/>
      <c r="P592" s="79"/>
      <c r="Q592" s="80"/>
      <c r="R592" s="25"/>
    </row>
    <row r="593" spans="1:18" ht="18" customHeight="1">
      <c r="A593" s="31"/>
      <c r="B593" s="190" t="s">
        <v>79</v>
      </c>
      <c r="C593" s="190"/>
      <c r="D593" s="190"/>
      <c r="E593" s="190"/>
      <c r="F593" s="190"/>
      <c r="G593" s="190"/>
      <c r="H593" s="190"/>
      <c r="I593" s="190"/>
      <c r="J593" s="144">
        <f>SUM(J576:J589)</f>
        <v>12</v>
      </c>
      <c r="K593" s="82">
        <f>(SUM(J582:J583)/B576)</f>
        <v>0.33333333333333331</v>
      </c>
      <c r="L593" s="82">
        <f>IF(J593=0,"",J593/B576)</f>
        <v>0.5</v>
      </c>
      <c r="M593" s="82">
        <f>L593-K593</f>
        <v>0.16666666666666669</v>
      </c>
      <c r="N593" s="1"/>
      <c r="O593" s="25"/>
      <c r="P593" s="26"/>
      <c r="Q593" s="1"/>
      <c r="R593" s="25"/>
    </row>
    <row r="594" spans="1:18" ht="12.75" customHeight="1">
      <c r="L594" s="1"/>
      <c r="M594" s="1"/>
      <c r="O594" s="1"/>
    </row>
    <row r="595" spans="1:18" ht="12.75" customHeight="1">
      <c r="L595" s="1"/>
      <c r="M595" s="1"/>
      <c r="O595" s="1"/>
    </row>
    <row r="596" spans="1:18" ht="26.25" customHeight="1">
      <c r="A596" s="161"/>
      <c r="B596" s="191" t="s">
        <v>69</v>
      </c>
      <c r="C596" s="191"/>
      <c r="D596" s="191"/>
      <c r="E596" s="191"/>
      <c r="F596" s="191"/>
      <c r="G596" s="191"/>
      <c r="H596" s="191"/>
      <c r="I596" s="191"/>
      <c r="J596" s="156" t="s">
        <v>86</v>
      </c>
      <c r="K596" s="25"/>
      <c r="L596" s="1"/>
      <c r="M596" s="1"/>
      <c r="N596" s="25"/>
      <c r="O596" s="1"/>
      <c r="P596" s="25"/>
      <c r="Q596" s="25"/>
      <c r="R596" s="25"/>
    </row>
    <row r="597" spans="1:18" ht="20.25" customHeight="1">
      <c r="A597" s="192" t="s">
        <v>9</v>
      </c>
      <c r="B597" s="193" t="s">
        <v>70</v>
      </c>
      <c r="C597" s="194"/>
      <c r="D597" s="194"/>
      <c r="E597" s="194"/>
      <c r="F597" s="194"/>
      <c r="G597" s="194"/>
      <c r="H597" s="194"/>
      <c r="I597" s="195"/>
      <c r="J597" s="196" t="s">
        <v>10</v>
      </c>
      <c r="K597" s="189" t="s">
        <v>2</v>
      </c>
      <c r="L597" s="189" t="s">
        <v>3</v>
      </c>
      <c r="M597" s="198" t="s">
        <v>4</v>
      </c>
      <c r="N597" s="189" t="s">
        <v>5</v>
      </c>
      <c r="O597" s="187" t="s">
        <v>6</v>
      </c>
      <c r="P597" s="187" t="s">
        <v>7</v>
      </c>
      <c r="Q597" s="189" t="s">
        <v>8</v>
      </c>
      <c r="R597" s="25"/>
    </row>
    <row r="598" spans="1:18" ht="15.75" customHeight="1">
      <c r="A598" s="188"/>
      <c r="B598" s="49" t="s">
        <v>71</v>
      </c>
      <c r="C598" s="49" t="s">
        <v>72</v>
      </c>
      <c r="D598" s="49" t="s">
        <v>73</v>
      </c>
      <c r="E598" s="49" t="s">
        <v>74</v>
      </c>
      <c r="F598" s="49" t="s">
        <v>75</v>
      </c>
      <c r="G598" s="49" t="s">
        <v>76</v>
      </c>
      <c r="H598" s="49" t="s">
        <v>77</v>
      </c>
      <c r="I598" s="49" t="s">
        <v>78</v>
      </c>
      <c r="J598" s="197"/>
      <c r="K598" s="188"/>
      <c r="L598" s="188"/>
      <c r="M598" s="188"/>
      <c r="N598" s="188"/>
      <c r="O598" s="188"/>
      <c r="P598" s="188"/>
      <c r="Q598" s="188"/>
      <c r="R598" s="25"/>
    </row>
    <row r="599" spans="1:18" ht="15.75" customHeight="1">
      <c r="A599" s="49">
        <v>1702</v>
      </c>
      <c r="B599" s="50">
        <v>32</v>
      </c>
      <c r="C599" s="50"/>
      <c r="D599" s="50"/>
      <c r="E599" s="50"/>
      <c r="F599" s="50"/>
      <c r="G599" s="50"/>
      <c r="H599" s="50"/>
      <c r="I599" s="50"/>
      <c r="J599" s="87"/>
      <c r="K599" s="51"/>
      <c r="L599" s="52"/>
      <c r="M599" s="53"/>
      <c r="N599" s="54"/>
      <c r="O599" s="55">
        <f>B599</f>
        <v>32</v>
      </c>
      <c r="P599" s="56"/>
      <c r="Q599" s="54"/>
      <c r="R599" s="25"/>
    </row>
    <row r="600" spans="1:18" ht="15.75" customHeight="1">
      <c r="A600" s="49">
        <v>1801</v>
      </c>
      <c r="B600" s="50"/>
      <c r="C600" s="50">
        <v>21</v>
      </c>
      <c r="D600" s="50"/>
      <c r="E600" s="50"/>
      <c r="F600" s="50"/>
      <c r="G600" s="50"/>
      <c r="H600" s="50"/>
      <c r="I600" s="50"/>
      <c r="J600" s="87"/>
      <c r="K600" s="57"/>
      <c r="L600" s="58"/>
      <c r="M600" s="59"/>
      <c r="N600" s="60">
        <f>IF(C600=0,"",C600/B599)</f>
        <v>0.65625</v>
      </c>
      <c r="O600" s="61">
        <v>22</v>
      </c>
      <c r="P600" s="62">
        <f t="shared" ref="P600:P606" si="65">IF(O600=0,"",O600/O599)</f>
        <v>0.6875</v>
      </c>
      <c r="Q600" s="62">
        <f t="shared" ref="Q600:Q606" si="66">IF(O600=0,"",100%-P600)</f>
        <v>0.3125</v>
      </c>
      <c r="R600" s="25"/>
    </row>
    <row r="601" spans="1:18" ht="15.75" customHeight="1">
      <c r="A601" s="49">
        <v>1802</v>
      </c>
      <c r="B601" s="50"/>
      <c r="C601" s="50"/>
      <c r="D601" s="50">
        <v>21</v>
      </c>
      <c r="E601" s="50"/>
      <c r="F601" s="50"/>
      <c r="G601" s="50"/>
      <c r="H601" s="50"/>
      <c r="I601" s="50"/>
      <c r="J601" s="87"/>
      <c r="K601" s="57"/>
      <c r="L601" s="58"/>
      <c r="M601" s="59"/>
      <c r="N601" s="60">
        <f>IF(D601=0,"",D601/C600)</f>
        <v>1</v>
      </c>
      <c r="O601" s="61">
        <v>22</v>
      </c>
      <c r="P601" s="62">
        <f t="shared" si="65"/>
        <v>1</v>
      </c>
      <c r="Q601" s="62">
        <f t="shared" si="66"/>
        <v>0</v>
      </c>
      <c r="R601" s="63">
        <f>O601/O599</f>
        <v>0.6875</v>
      </c>
    </row>
    <row r="602" spans="1:18" ht="15.75" customHeight="1">
      <c r="A602" s="49">
        <v>1901</v>
      </c>
      <c r="B602" s="50"/>
      <c r="C602" s="50"/>
      <c r="D602" s="50"/>
      <c r="E602" s="50">
        <v>18</v>
      </c>
      <c r="F602" s="50"/>
      <c r="G602" s="50"/>
      <c r="H602" s="50"/>
      <c r="I602" s="50"/>
      <c r="J602" s="87"/>
      <c r="K602" s="57"/>
      <c r="L602" s="58"/>
      <c r="M602" s="59"/>
      <c r="N602" s="60">
        <f>IF(E602=0,"",E602/D601)</f>
        <v>0.8571428571428571</v>
      </c>
      <c r="O602" s="61">
        <v>18</v>
      </c>
      <c r="P602" s="62">
        <f t="shared" si="65"/>
        <v>0.81818181818181823</v>
      </c>
      <c r="Q602" s="62">
        <f t="shared" si="66"/>
        <v>0.18181818181818177</v>
      </c>
      <c r="R602" s="25"/>
    </row>
    <row r="603" spans="1:18" ht="15.75" customHeight="1">
      <c r="A603" s="49">
        <v>1902</v>
      </c>
      <c r="B603" s="50"/>
      <c r="C603" s="50"/>
      <c r="D603" s="50"/>
      <c r="E603" s="50"/>
      <c r="F603" s="50">
        <v>17</v>
      </c>
      <c r="G603" s="50"/>
      <c r="H603" s="50"/>
      <c r="I603" s="50"/>
      <c r="J603" s="87"/>
      <c r="K603" s="57"/>
      <c r="L603" s="58"/>
      <c r="M603" s="59"/>
      <c r="N603" s="60">
        <f>IF(F603=0,"",F603/E602)</f>
        <v>0.94444444444444442</v>
      </c>
      <c r="O603" s="61">
        <v>18</v>
      </c>
      <c r="P603" s="62">
        <f t="shared" si="65"/>
        <v>1</v>
      </c>
      <c r="Q603" s="62">
        <f t="shared" si="66"/>
        <v>0</v>
      </c>
      <c r="R603" s="25"/>
    </row>
    <row r="604" spans="1:18" ht="15.75" customHeight="1">
      <c r="A604" s="49">
        <v>2001</v>
      </c>
      <c r="B604" s="50"/>
      <c r="C604" s="50"/>
      <c r="D604" s="50"/>
      <c r="E604" s="50"/>
      <c r="F604" s="50"/>
      <c r="G604" s="50">
        <v>17</v>
      </c>
      <c r="H604" s="50"/>
      <c r="I604" s="50"/>
      <c r="J604" s="87"/>
      <c r="K604" s="57"/>
      <c r="L604" s="58"/>
      <c r="M604" s="59"/>
      <c r="N604" s="60">
        <f>IF(G604=0,"",G604/F603)</f>
        <v>1</v>
      </c>
      <c r="O604" s="61">
        <v>18</v>
      </c>
      <c r="P604" s="62">
        <f t="shared" si="65"/>
        <v>1</v>
      </c>
      <c r="Q604" s="62">
        <f t="shared" si="66"/>
        <v>0</v>
      </c>
      <c r="R604" s="25"/>
    </row>
    <row r="605" spans="1:18" ht="15.75" customHeight="1">
      <c r="A605" s="49">
        <v>2002</v>
      </c>
      <c r="B605" s="50"/>
      <c r="C605" s="50"/>
      <c r="D605" s="50"/>
      <c r="E605" s="50"/>
      <c r="F605" s="50"/>
      <c r="G605" s="50"/>
      <c r="H605" s="50">
        <v>17</v>
      </c>
      <c r="I605" s="50"/>
      <c r="J605" s="87"/>
      <c r="K605" s="57"/>
      <c r="L605" s="58"/>
      <c r="M605" s="59"/>
      <c r="N605" s="60">
        <f>IF(H605=0,"",H605/G604)</f>
        <v>1</v>
      </c>
      <c r="O605" s="61">
        <v>18</v>
      </c>
      <c r="P605" s="62">
        <f t="shared" si="65"/>
        <v>1</v>
      </c>
      <c r="Q605" s="62">
        <f t="shared" si="66"/>
        <v>0</v>
      </c>
      <c r="R605" s="25"/>
    </row>
    <row r="606" spans="1:18" ht="15.75" customHeight="1">
      <c r="A606" s="49">
        <v>2101</v>
      </c>
      <c r="B606" s="50"/>
      <c r="C606" s="50"/>
      <c r="D606" s="50"/>
      <c r="E606" s="50"/>
      <c r="F606" s="50"/>
      <c r="G606" s="50"/>
      <c r="H606" s="50"/>
      <c r="I606" s="50">
        <v>16</v>
      </c>
      <c r="J606" s="87">
        <v>12</v>
      </c>
      <c r="K606" s="57"/>
      <c r="L606" s="58"/>
      <c r="M606" s="59"/>
      <c r="N606" s="60">
        <f>IF(I606=0,"",I606/H605)</f>
        <v>0.94117647058823528</v>
      </c>
      <c r="O606" s="61">
        <v>16</v>
      </c>
      <c r="P606" s="62">
        <f t="shared" si="65"/>
        <v>0.88888888888888884</v>
      </c>
      <c r="Q606" s="62">
        <f t="shared" si="66"/>
        <v>0.11111111111111116</v>
      </c>
      <c r="R606" s="25"/>
    </row>
    <row r="607" spans="1:18" ht="15.75" customHeight="1">
      <c r="A607" s="49">
        <v>2102</v>
      </c>
      <c r="B607" s="50"/>
      <c r="C607" s="50"/>
      <c r="D607" s="50"/>
      <c r="E607" s="50"/>
      <c r="F607" s="50"/>
      <c r="G607" s="50"/>
      <c r="H607" s="50"/>
      <c r="I607" s="50">
        <v>2</v>
      </c>
      <c r="J607" s="87">
        <v>1</v>
      </c>
      <c r="K607" s="57"/>
      <c r="L607" s="58"/>
      <c r="M607" s="58"/>
      <c r="N607" s="68"/>
      <c r="O607" s="61">
        <v>2</v>
      </c>
      <c r="P607" s="69"/>
      <c r="Q607" s="68"/>
      <c r="R607" s="25"/>
    </row>
    <row r="608" spans="1:18" ht="15.75" customHeight="1">
      <c r="A608" s="49">
        <v>2201</v>
      </c>
      <c r="B608" s="50"/>
      <c r="C608" s="50"/>
      <c r="D608" s="50"/>
      <c r="E608" s="50"/>
      <c r="F608" s="50"/>
      <c r="G608" s="50"/>
      <c r="H608" s="50"/>
      <c r="I608" s="50">
        <v>1</v>
      </c>
      <c r="J608" s="87">
        <v>1</v>
      </c>
      <c r="K608" s="57"/>
      <c r="L608" s="58"/>
      <c r="M608" s="58"/>
      <c r="N608" s="68"/>
      <c r="O608" s="61">
        <v>1</v>
      </c>
      <c r="P608" s="69"/>
      <c r="Q608" s="68"/>
      <c r="R608" s="25"/>
    </row>
    <row r="609" spans="1:21" ht="15.75" customHeight="1">
      <c r="A609" s="49">
        <v>2202</v>
      </c>
      <c r="B609" s="50"/>
      <c r="C609" s="50"/>
      <c r="D609" s="50"/>
      <c r="E609" s="50"/>
      <c r="F609" s="50"/>
      <c r="G609" s="50"/>
      <c r="H609" s="50"/>
      <c r="I609" s="50"/>
      <c r="J609" s="87"/>
      <c r="K609" s="57"/>
      <c r="L609" s="58"/>
      <c r="M609" s="58"/>
      <c r="N609" s="68"/>
      <c r="O609" s="66"/>
      <c r="P609" s="69"/>
      <c r="Q609" s="68"/>
      <c r="R609" s="25"/>
    </row>
    <row r="610" spans="1:21" ht="15.75" customHeight="1">
      <c r="A610" s="49">
        <v>2301</v>
      </c>
      <c r="B610" s="50"/>
      <c r="C610" s="50"/>
      <c r="D610" s="50"/>
      <c r="E610" s="50"/>
      <c r="F610" s="50"/>
      <c r="G610" s="50"/>
      <c r="H610" s="50"/>
      <c r="I610" s="50"/>
      <c r="J610" s="87"/>
      <c r="K610" s="57"/>
      <c r="L610" s="58"/>
      <c r="M610" s="58"/>
      <c r="N610" s="68"/>
      <c r="O610" s="66"/>
      <c r="P610" s="69"/>
      <c r="Q610" s="68"/>
      <c r="R610" s="25"/>
    </row>
    <row r="611" spans="1:21" ht="15.75" customHeight="1">
      <c r="A611" s="49">
        <v>2302</v>
      </c>
      <c r="B611" s="50"/>
      <c r="C611" s="50"/>
      <c r="D611" s="50"/>
      <c r="E611" s="50"/>
      <c r="F611" s="50"/>
      <c r="G611" s="50"/>
      <c r="H611" s="50"/>
      <c r="I611" s="50"/>
      <c r="J611" s="87"/>
      <c r="K611" s="57"/>
      <c r="L611" s="58"/>
      <c r="M611" s="64"/>
      <c r="N611" s="68"/>
      <c r="O611" s="66"/>
      <c r="P611" s="69"/>
      <c r="Q611" s="68"/>
      <c r="R611" s="25"/>
    </row>
    <row r="612" spans="1:21" ht="15.75" customHeight="1">
      <c r="A612" s="49">
        <v>2401</v>
      </c>
      <c r="B612" s="50"/>
      <c r="C612" s="50"/>
      <c r="D612" s="50"/>
      <c r="E612" s="50"/>
      <c r="F612" s="50"/>
      <c r="G612" s="50"/>
      <c r="H612" s="50"/>
      <c r="I612" s="50"/>
      <c r="J612" s="87"/>
      <c r="K612" s="57"/>
      <c r="L612" s="58"/>
      <c r="M612" s="64"/>
      <c r="N612" s="58"/>
      <c r="O612" s="64"/>
      <c r="P612" s="102"/>
      <c r="Q612" s="68"/>
      <c r="R612" s="25"/>
    </row>
    <row r="613" spans="1:21" ht="15.75" customHeight="1">
      <c r="A613" s="49">
        <v>2402</v>
      </c>
      <c r="B613" s="50"/>
      <c r="C613" s="50"/>
      <c r="D613" s="50"/>
      <c r="E613" s="50"/>
      <c r="F613" s="50"/>
      <c r="G613" s="50"/>
      <c r="H613" s="50"/>
      <c r="I613" s="50"/>
      <c r="J613" s="87"/>
      <c r="K613" s="57"/>
      <c r="L613" s="58"/>
      <c r="M613" s="64"/>
      <c r="N613" s="140" t="s">
        <v>56</v>
      </c>
      <c r="O613" s="71">
        <v>10</v>
      </c>
      <c r="P613" s="72">
        <f>IF(SUM(J605:J612)=0,"",SUM(J605:J612))</f>
        <v>14</v>
      </c>
      <c r="Q613" s="142" t="s">
        <v>10</v>
      </c>
      <c r="R613" s="25"/>
    </row>
    <row r="614" spans="1:21" ht="15.75" customHeight="1">
      <c r="A614" s="49">
        <v>2501</v>
      </c>
      <c r="B614" s="50"/>
      <c r="C614" s="50"/>
      <c r="D614" s="50"/>
      <c r="E614" s="50"/>
      <c r="F614" s="50"/>
      <c r="G614" s="50"/>
      <c r="H614" s="50"/>
      <c r="I614" s="50"/>
      <c r="J614" s="87"/>
      <c r="K614" s="57"/>
      <c r="L614" s="58"/>
      <c r="M614" s="64"/>
      <c r="N614" s="141" t="s">
        <v>57</v>
      </c>
      <c r="O614" s="73">
        <f>IF(O613/B599=0,"",O613/B599)</f>
        <v>0.3125</v>
      </c>
      <c r="P614" s="74">
        <f>IF(O613/P613=0,"",O613/P613)</f>
        <v>0.7142857142857143</v>
      </c>
      <c r="Q614" s="143" t="s">
        <v>58</v>
      </c>
      <c r="R614" s="25"/>
    </row>
    <row r="615" spans="1:21" ht="15.75">
      <c r="A615" s="49">
        <v>2502</v>
      </c>
      <c r="B615" s="145"/>
      <c r="C615" s="145"/>
      <c r="D615" s="145"/>
      <c r="E615" s="145"/>
      <c r="F615" s="145"/>
      <c r="G615" s="145"/>
      <c r="H615" s="145"/>
      <c r="I615" s="145"/>
      <c r="J615" s="87"/>
      <c r="K615" s="75"/>
      <c r="L615" s="76"/>
      <c r="M615" s="77"/>
      <c r="N615" s="78"/>
      <c r="O615" s="79"/>
      <c r="P615" s="79"/>
      <c r="Q615" s="80"/>
      <c r="R615" s="25"/>
    </row>
    <row r="616" spans="1:21" ht="18" customHeight="1">
      <c r="A616" s="31"/>
      <c r="B616" s="190" t="s">
        <v>79</v>
      </c>
      <c r="C616" s="190"/>
      <c r="D616" s="190"/>
      <c r="E616" s="190"/>
      <c r="F616" s="190"/>
      <c r="G616" s="190"/>
      <c r="H616" s="190"/>
      <c r="I616" s="190"/>
      <c r="J616" s="144">
        <f>SUM(J606:J612)</f>
        <v>14</v>
      </c>
      <c r="K616" s="82">
        <f>IF(J606=0,"",J606/B599)</f>
        <v>0.375</v>
      </c>
      <c r="L616" s="82">
        <f>IF(J616=0,"",J616/B599)</f>
        <v>0.4375</v>
      </c>
      <c r="M616" s="82">
        <f>L616-K616</f>
        <v>6.25E-2</v>
      </c>
      <c r="N616" s="1"/>
      <c r="O616" s="25"/>
      <c r="P616" s="26"/>
      <c r="Q616" s="1"/>
      <c r="R616" s="25"/>
    </row>
    <row r="617" spans="1:21" ht="12.75" customHeight="1">
      <c r="K617" s="1"/>
      <c r="L617" s="1"/>
      <c r="N617" s="1"/>
      <c r="O617" s="2"/>
      <c r="P617" s="2"/>
      <c r="Q617" s="1"/>
    </row>
    <row r="618" spans="1:21" ht="12.75" customHeight="1">
      <c r="K618" s="1"/>
      <c r="L618" s="1"/>
      <c r="N618" s="1"/>
      <c r="O618" s="2"/>
      <c r="P618" s="2"/>
      <c r="Q618" s="1"/>
    </row>
    <row r="619" spans="1:21" ht="26.25" customHeight="1">
      <c r="A619" s="161"/>
      <c r="B619" s="191" t="s">
        <v>69</v>
      </c>
      <c r="C619" s="191"/>
      <c r="D619" s="191"/>
      <c r="E619" s="191"/>
      <c r="F619" s="191"/>
      <c r="G619" s="191"/>
      <c r="H619" s="191"/>
      <c r="I619" s="191"/>
      <c r="J619" s="156" t="s">
        <v>87</v>
      </c>
      <c r="K619" s="25"/>
      <c r="L619" s="1"/>
      <c r="M619" s="1"/>
      <c r="N619" s="25"/>
      <c r="O619" s="1"/>
      <c r="P619" s="25"/>
      <c r="Q619" s="25"/>
      <c r="R619" s="25"/>
      <c r="U619" s="113">
        <f>AVERAGE(O614,O637)</f>
        <v>0.33680555555555558</v>
      </c>
    </row>
    <row r="620" spans="1:21" ht="20.25" customHeight="1">
      <c r="A620" s="192" t="s">
        <v>9</v>
      </c>
      <c r="B620" s="193" t="s">
        <v>70</v>
      </c>
      <c r="C620" s="194"/>
      <c r="D620" s="194"/>
      <c r="E620" s="194"/>
      <c r="F620" s="194"/>
      <c r="G620" s="194"/>
      <c r="H620" s="194"/>
      <c r="I620" s="195"/>
      <c r="J620" s="196" t="s">
        <v>10</v>
      </c>
      <c r="K620" s="189" t="s">
        <v>2</v>
      </c>
      <c r="L620" s="189" t="s">
        <v>3</v>
      </c>
      <c r="M620" s="198" t="s">
        <v>4</v>
      </c>
      <c r="N620" s="189" t="s">
        <v>5</v>
      </c>
      <c r="O620" s="187" t="s">
        <v>6</v>
      </c>
      <c r="P620" s="187" t="s">
        <v>7</v>
      </c>
      <c r="Q620" s="189" t="s">
        <v>8</v>
      </c>
      <c r="R620" s="25"/>
    </row>
    <row r="621" spans="1:21" ht="15.75" customHeight="1">
      <c r="A621" s="188"/>
      <c r="B621" s="49" t="s">
        <v>71</v>
      </c>
      <c r="C621" s="49" t="s">
        <v>72</v>
      </c>
      <c r="D621" s="49" t="s">
        <v>73</v>
      </c>
      <c r="E621" s="49" t="s">
        <v>74</v>
      </c>
      <c r="F621" s="49" t="s">
        <v>75</v>
      </c>
      <c r="G621" s="49" t="s">
        <v>76</v>
      </c>
      <c r="H621" s="49" t="s">
        <v>77</v>
      </c>
      <c r="I621" s="49" t="s">
        <v>78</v>
      </c>
      <c r="J621" s="197"/>
      <c r="K621" s="188"/>
      <c r="L621" s="188"/>
      <c r="M621" s="188"/>
      <c r="N621" s="188"/>
      <c r="O621" s="188"/>
      <c r="P621" s="188"/>
      <c r="Q621" s="188"/>
      <c r="R621" s="25"/>
    </row>
    <row r="622" spans="1:21" ht="15.75" customHeight="1">
      <c r="A622" s="49">
        <v>1801</v>
      </c>
      <c r="B622" s="50">
        <v>36</v>
      </c>
      <c r="C622" s="50"/>
      <c r="D622" s="50"/>
      <c r="E622" s="50"/>
      <c r="F622" s="50"/>
      <c r="G622" s="50"/>
      <c r="H622" s="50"/>
      <c r="I622" s="50"/>
      <c r="J622" s="87"/>
      <c r="K622" s="51"/>
      <c r="L622" s="52"/>
      <c r="M622" s="53"/>
      <c r="N622" s="54"/>
      <c r="O622" s="55">
        <f>B622</f>
        <v>36</v>
      </c>
      <c r="P622" s="56"/>
      <c r="Q622" s="54"/>
      <c r="R622" s="25"/>
    </row>
    <row r="623" spans="1:21" ht="15.75" customHeight="1">
      <c r="A623" s="49">
        <v>1802</v>
      </c>
      <c r="B623" s="50"/>
      <c r="C623" s="50">
        <v>29</v>
      </c>
      <c r="D623" s="50"/>
      <c r="E623" s="50"/>
      <c r="F623" s="50"/>
      <c r="G623" s="50"/>
      <c r="H623" s="50"/>
      <c r="I623" s="50"/>
      <c r="J623" s="87"/>
      <c r="K623" s="57"/>
      <c r="L623" s="58"/>
      <c r="M623" s="59"/>
      <c r="N623" s="60">
        <f>IF(C623=0,"",C623/B622)</f>
        <v>0.80555555555555558</v>
      </c>
      <c r="O623" s="61">
        <v>29</v>
      </c>
      <c r="P623" s="62">
        <f t="shared" ref="P623:P629" si="67">IF(O623=0,"",O623/O622)</f>
        <v>0.80555555555555558</v>
      </c>
      <c r="Q623" s="62">
        <f t="shared" ref="Q623:Q629" si="68">IF(O623=0,"",100%-P623)</f>
        <v>0.19444444444444442</v>
      </c>
      <c r="R623" s="25"/>
    </row>
    <row r="624" spans="1:21" ht="15.75" customHeight="1">
      <c r="A624" s="49">
        <v>1901</v>
      </c>
      <c r="B624" s="50"/>
      <c r="C624" s="50"/>
      <c r="D624" s="50">
        <v>23</v>
      </c>
      <c r="E624" s="50"/>
      <c r="F624" s="50"/>
      <c r="G624" s="50"/>
      <c r="H624" s="50"/>
      <c r="I624" s="50"/>
      <c r="J624" s="87"/>
      <c r="K624" s="57"/>
      <c r="L624" s="58"/>
      <c r="M624" s="59"/>
      <c r="N624" s="60">
        <f>IF(D624=0,"",D624/C623)</f>
        <v>0.7931034482758621</v>
      </c>
      <c r="O624" s="61">
        <v>26</v>
      </c>
      <c r="P624" s="62">
        <f t="shared" si="67"/>
        <v>0.89655172413793105</v>
      </c>
      <c r="Q624" s="62">
        <f t="shared" si="68"/>
        <v>0.10344827586206895</v>
      </c>
      <c r="R624" s="63">
        <f>O624/O622</f>
        <v>0.72222222222222221</v>
      </c>
    </row>
    <row r="625" spans="1:18" ht="15.75" customHeight="1">
      <c r="A625" s="49">
        <v>1902</v>
      </c>
      <c r="B625" s="50"/>
      <c r="C625" s="50"/>
      <c r="D625" s="50"/>
      <c r="E625" s="50">
        <v>19</v>
      </c>
      <c r="F625" s="50"/>
      <c r="G625" s="50"/>
      <c r="H625" s="50"/>
      <c r="I625" s="50"/>
      <c r="J625" s="87"/>
      <c r="K625" s="57"/>
      <c r="L625" s="58"/>
      <c r="M625" s="59"/>
      <c r="N625" s="60">
        <f>IF(E625=0,"",E625/D624)</f>
        <v>0.82608695652173914</v>
      </c>
      <c r="O625" s="61">
        <v>26</v>
      </c>
      <c r="P625" s="62">
        <f t="shared" si="67"/>
        <v>1</v>
      </c>
      <c r="Q625" s="62">
        <f t="shared" si="68"/>
        <v>0</v>
      </c>
      <c r="R625" s="25"/>
    </row>
    <row r="626" spans="1:18" ht="15.75" customHeight="1">
      <c r="A626" s="49">
        <v>2001</v>
      </c>
      <c r="B626" s="50"/>
      <c r="C626" s="50"/>
      <c r="D626" s="50"/>
      <c r="E626" s="50"/>
      <c r="F626" s="50">
        <v>14</v>
      </c>
      <c r="G626" s="50"/>
      <c r="H626" s="50"/>
      <c r="I626" s="50"/>
      <c r="J626" s="87"/>
      <c r="K626" s="57"/>
      <c r="L626" s="58"/>
      <c r="M626" s="59"/>
      <c r="N626" s="60">
        <f>IF(F626=0,"",F626/E625)</f>
        <v>0.73684210526315785</v>
      </c>
      <c r="O626" s="61">
        <v>22</v>
      </c>
      <c r="P626" s="62">
        <f t="shared" si="67"/>
        <v>0.84615384615384615</v>
      </c>
      <c r="Q626" s="62">
        <f t="shared" si="68"/>
        <v>0.15384615384615385</v>
      </c>
      <c r="R626" s="25"/>
    </row>
    <row r="627" spans="1:18" ht="15.75" customHeight="1">
      <c r="A627" s="49">
        <v>2002</v>
      </c>
      <c r="B627" s="50"/>
      <c r="C627" s="50"/>
      <c r="D627" s="50"/>
      <c r="E627" s="50"/>
      <c r="F627" s="50"/>
      <c r="G627" s="50">
        <v>14</v>
      </c>
      <c r="H627" s="50"/>
      <c r="I627" s="50"/>
      <c r="J627" s="87">
        <v>1</v>
      </c>
      <c r="K627" s="57"/>
      <c r="L627" s="58"/>
      <c r="M627" s="59"/>
      <c r="N627" s="60">
        <f>IF(G627=0,"",G627/F626)</f>
        <v>1</v>
      </c>
      <c r="O627" s="61">
        <v>22</v>
      </c>
      <c r="P627" s="62">
        <f t="shared" si="67"/>
        <v>1</v>
      </c>
      <c r="Q627" s="62">
        <f t="shared" si="68"/>
        <v>0</v>
      </c>
      <c r="R627" s="25"/>
    </row>
    <row r="628" spans="1:18" ht="15.75" customHeight="1">
      <c r="A628" s="49">
        <v>2101</v>
      </c>
      <c r="B628" s="50"/>
      <c r="C628" s="50"/>
      <c r="D628" s="50"/>
      <c r="E628" s="50"/>
      <c r="F628" s="50"/>
      <c r="G628" s="50"/>
      <c r="H628" s="50">
        <v>14</v>
      </c>
      <c r="I628" s="50"/>
      <c r="J628" s="87"/>
      <c r="K628" s="57"/>
      <c r="L628" s="58"/>
      <c r="M628" s="59"/>
      <c r="N628" s="60">
        <f>IF(H628=0,"",H628/G627)</f>
        <v>1</v>
      </c>
      <c r="O628" s="61">
        <v>20</v>
      </c>
      <c r="P628" s="62">
        <f t="shared" si="67"/>
        <v>0.90909090909090906</v>
      </c>
      <c r="Q628" s="62">
        <f t="shared" si="68"/>
        <v>9.0909090909090939E-2</v>
      </c>
      <c r="R628" s="25"/>
    </row>
    <row r="629" spans="1:18" ht="15.75" customHeight="1">
      <c r="A629" s="49">
        <v>2102</v>
      </c>
      <c r="B629" s="50"/>
      <c r="C629" s="50"/>
      <c r="D629" s="50"/>
      <c r="E629" s="50"/>
      <c r="F629" s="50"/>
      <c r="G629" s="50"/>
      <c r="H629" s="50"/>
      <c r="I629" s="50">
        <v>14</v>
      </c>
      <c r="J629" s="87">
        <v>7</v>
      </c>
      <c r="K629" s="57"/>
      <c r="L629" s="58"/>
      <c r="M629" s="59"/>
      <c r="N629" s="60">
        <f>IF(I629=0,"",I629/H628)</f>
        <v>1</v>
      </c>
      <c r="O629" s="61">
        <v>20</v>
      </c>
      <c r="P629" s="62">
        <f t="shared" si="67"/>
        <v>1</v>
      </c>
      <c r="Q629" s="62">
        <f t="shared" si="68"/>
        <v>0</v>
      </c>
      <c r="R629" s="25"/>
    </row>
    <row r="630" spans="1:18" ht="15.75" customHeight="1">
      <c r="A630" s="49">
        <v>2201</v>
      </c>
      <c r="B630" s="50"/>
      <c r="C630" s="50"/>
      <c r="D630" s="50"/>
      <c r="E630" s="50"/>
      <c r="F630" s="50"/>
      <c r="G630" s="50"/>
      <c r="H630" s="50"/>
      <c r="I630" s="50">
        <v>9</v>
      </c>
      <c r="J630" s="87">
        <v>3</v>
      </c>
      <c r="K630" s="57"/>
      <c r="L630" s="58"/>
      <c r="M630" s="58"/>
      <c r="N630" s="68"/>
      <c r="O630" s="61">
        <v>14</v>
      </c>
      <c r="P630" s="69"/>
      <c r="Q630" s="68"/>
      <c r="R630" s="25"/>
    </row>
    <row r="631" spans="1:18" ht="15.75" customHeight="1">
      <c r="A631" s="49">
        <v>2202</v>
      </c>
      <c r="B631" s="50"/>
      <c r="C631" s="50"/>
      <c r="D631" s="50"/>
      <c r="E631" s="50"/>
      <c r="F631" s="50"/>
      <c r="G631" s="50"/>
      <c r="H631" s="50"/>
      <c r="I631" s="50">
        <v>9</v>
      </c>
      <c r="J631" s="87">
        <v>5</v>
      </c>
      <c r="K631" s="57"/>
      <c r="L631" s="58"/>
      <c r="M631" s="58"/>
      <c r="N631" s="68"/>
      <c r="O631" s="61">
        <v>11</v>
      </c>
      <c r="P631" s="69"/>
      <c r="Q631" s="68"/>
      <c r="R631" s="25"/>
    </row>
    <row r="632" spans="1:18" ht="15.75" customHeight="1">
      <c r="A632" s="49">
        <v>2301</v>
      </c>
      <c r="B632" s="50"/>
      <c r="C632" s="50"/>
      <c r="D632" s="50"/>
      <c r="E632" s="50"/>
      <c r="F632" s="50"/>
      <c r="G632" s="50"/>
      <c r="H632" s="50"/>
      <c r="I632" s="50">
        <v>2</v>
      </c>
      <c r="J632" s="87">
        <v>2</v>
      </c>
      <c r="K632" s="57"/>
      <c r="L632" s="58"/>
      <c r="M632" s="58"/>
      <c r="N632" s="68"/>
      <c r="O632" s="66">
        <v>2</v>
      </c>
      <c r="P632" s="69"/>
      <c r="Q632" s="68"/>
      <c r="R632" s="25"/>
    </row>
    <row r="633" spans="1:18" ht="15.75" customHeight="1">
      <c r="A633" s="49">
        <v>2302</v>
      </c>
      <c r="B633" s="50"/>
      <c r="C633" s="50"/>
      <c r="D633" s="50"/>
      <c r="E633" s="50"/>
      <c r="F633" s="50"/>
      <c r="G633" s="50"/>
      <c r="H633" s="50"/>
      <c r="I633" s="50">
        <v>1</v>
      </c>
      <c r="J633" s="87"/>
      <c r="K633" s="57"/>
      <c r="L633" s="58"/>
      <c r="M633" s="58"/>
      <c r="N633" s="68"/>
      <c r="O633" s="66">
        <v>1</v>
      </c>
      <c r="P633" s="69"/>
      <c r="Q633" s="68"/>
      <c r="R633" s="25"/>
    </row>
    <row r="634" spans="1:18" ht="15.75" customHeight="1">
      <c r="A634" s="49">
        <v>2401</v>
      </c>
      <c r="B634" s="50"/>
      <c r="C634" s="50"/>
      <c r="D634" s="50"/>
      <c r="E634" s="50"/>
      <c r="F634" s="50"/>
      <c r="G634" s="50"/>
      <c r="H634" s="50"/>
      <c r="I634" s="50">
        <v>1</v>
      </c>
      <c r="J634" s="87"/>
      <c r="K634" s="57"/>
      <c r="L634" s="58"/>
      <c r="M634" s="64"/>
      <c r="N634" s="68"/>
      <c r="O634" s="123">
        <v>1</v>
      </c>
      <c r="P634" s="69"/>
      <c r="Q634" s="68"/>
      <c r="R634" s="25"/>
    </row>
    <row r="635" spans="1:18" ht="15.75" customHeight="1">
      <c r="A635" s="49">
        <v>2402</v>
      </c>
      <c r="B635" s="50"/>
      <c r="C635" s="50"/>
      <c r="D635" s="50"/>
      <c r="E635" s="50"/>
      <c r="F635" s="50"/>
      <c r="G635" s="50"/>
      <c r="H635" s="50"/>
      <c r="I635" s="50">
        <v>1</v>
      </c>
      <c r="J635" s="87"/>
      <c r="K635" s="57"/>
      <c r="L635" s="58"/>
      <c r="M635" s="64"/>
      <c r="N635" s="58"/>
      <c r="O635" s="124">
        <v>1</v>
      </c>
      <c r="P635" s="102"/>
      <c r="Q635" s="68"/>
      <c r="R635" s="25"/>
    </row>
    <row r="636" spans="1:18" ht="15.75" customHeight="1">
      <c r="A636" s="49">
        <v>2501</v>
      </c>
      <c r="B636" s="50"/>
      <c r="C636" s="50"/>
      <c r="D636" s="50"/>
      <c r="E636" s="50"/>
      <c r="F636" s="50"/>
      <c r="G636" s="50"/>
      <c r="H636" s="50"/>
      <c r="I636" s="50">
        <v>1</v>
      </c>
      <c r="J636" s="87">
        <v>1</v>
      </c>
      <c r="K636" s="57"/>
      <c r="L636" s="58"/>
      <c r="M636" s="64"/>
      <c r="N636" s="140" t="s">
        <v>56</v>
      </c>
      <c r="O636" s="137">
        <v>13</v>
      </c>
      <c r="P636" s="72">
        <f>J639</f>
        <v>18</v>
      </c>
      <c r="Q636" s="142" t="s">
        <v>10</v>
      </c>
      <c r="R636" s="25"/>
    </row>
    <row r="637" spans="1:18" ht="15.75" customHeight="1">
      <c r="A637" s="49">
        <v>2502</v>
      </c>
      <c r="B637" s="50"/>
      <c r="C637" s="50"/>
      <c r="D637" s="50"/>
      <c r="E637" s="50"/>
      <c r="F637" s="50"/>
      <c r="G637" s="50"/>
      <c r="H637" s="50"/>
      <c r="I637" s="50"/>
      <c r="J637" s="87"/>
      <c r="K637" s="57"/>
      <c r="L637" s="58"/>
      <c r="M637" s="64"/>
      <c r="N637" s="141" t="s">
        <v>57</v>
      </c>
      <c r="O637" s="73">
        <f>IF(O636/B622=0,"",O636/B622)</f>
        <v>0.3611111111111111</v>
      </c>
      <c r="P637" s="74">
        <f>IF(O636/P636=0,"",O636/P636)</f>
        <v>0.72222222222222221</v>
      </c>
      <c r="Q637" s="143" t="s">
        <v>58</v>
      </c>
      <c r="R637" s="25"/>
    </row>
    <row r="638" spans="1:18" ht="15.75" customHeight="1">
      <c r="A638" s="49">
        <v>2601</v>
      </c>
      <c r="B638" s="145"/>
      <c r="C638" s="145"/>
      <c r="D638" s="145"/>
      <c r="E638" s="145"/>
      <c r="F638" s="145"/>
      <c r="G638" s="145"/>
      <c r="H638" s="145"/>
      <c r="I638" s="145"/>
      <c r="J638" s="87"/>
      <c r="K638" s="75"/>
      <c r="L638" s="76"/>
      <c r="M638" s="77"/>
      <c r="N638" s="78"/>
      <c r="O638" s="79"/>
      <c r="P638" s="79"/>
      <c r="Q638" s="80"/>
      <c r="R638" s="25"/>
    </row>
    <row r="639" spans="1:18" ht="18" customHeight="1">
      <c r="A639" s="31"/>
      <c r="B639" s="190" t="s">
        <v>79</v>
      </c>
      <c r="C639" s="190"/>
      <c r="D639" s="190"/>
      <c r="E639" s="190"/>
      <c r="F639" s="190"/>
      <c r="G639" s="190"/>
      <c r="H639" s="190"/>
      <c r="I639" s="190"/>
      <c r="J639" s="144">
        <f>SUM(J627:J635)</f>
        <v>18</v>
      </c>
      <c r="K639" s="82">
        <f>(SUM(J627:J629)/B622)</f>
        <v>0.22222222222222221</v>
      </c>
      <c r="L639" s="82">
        <f>IF(J639=0,"",J639/B622)</f>
        <v>0.5</v>
      </c>
      <c r="M639" s="82">
        <f>L639-K639</f>
        <v>0.27777777777777779</v>
      </c>
      <c r="N639" s="1"/>
      <c r="O639" s="25"/>
      <c r="P639" s="26"/>
      <c r="Q639" s="1"/>
      <c r="R639" s="25"/>
    </row>
    <row r="640" spans="1:18" ht="12.75" customHeight="1">
      <c r="K640" s="1"/>
      <c r="L640" s="1"/>
      <c r="N640" s="1"/>
      <c r="O640" s="2"/>
      <c r="P640" s="2"/>
      <c r="Q640" s="1"/>
    </row>
    <row r="641" spans="1:18" ht="12.75" customHeight="1">
      <c r="K641" s="1"/>
      <c r="L641" s="1"/>
      <c r="N641" s="1"/>
      <c r="O641" s="2"/>
      <c r="P641" s="2"/>
      <c r="Q641" s="1"/>
    </row>
    <row r="642" spans="1:18" ht="26.25">
      <c r="A642" s="161"/>
      <c r="B642" s="191" t="s">
        <v>69</v>
      </c>
      <c r="C642" s="191"/>
      <c r="D642" s="191"/>
      <c r="E642" s="191"/>
      <c r="F642" s="191"/>
      <c r="G642" s="191"/>
      <c r="H642" s="191"/>
      <c r="I642" s="191"/>
      <c r="J642" s="156" t="s">
        <v>88</v>
      </c>
      <c r="K642" s="25"/>
      <c r="L642" s="1"/>
      <c r="M642" s="1"/>
      <c r="N642" s="25"/>
      <c r="O642" s="1"/>
      <c r="P642" s="25"/>
      <c r="Q642" s="25"/>
      <c r="R642" s="25"/>
    </row>
    <row r="643" spans="1:18" ht="20.25">
      <c r="A643" s="192" t="s">
        <v>9</v>
      </c>
      <c r="B643" s="193" t="s">
        <v>70</v>
      </c>
      <c r="C643" s="194"/>
      <c r="D643" s="194"/>
      <c r="E643" s="194"/>
      <c r="F643" s="194"/>
      <c r="G643" s="194"/>
      <c r="H643" s="194"/>
      <c r="I643" s="195"/>
      <c r="J643" s="196" t="s">
        <v>10</v>
      </c>
      <c r="K643" s="189" t="s">
        <v>2</v>
      </c>
      <c r="L643" s="189" t="s">
        <v>3</v>
      </c>
      <c r="M643" s="198" t="s">
        <v>4</v>
      </c>
      <c r="N643" s="189" t="s">
        <v>5</v>
      </c>
      <c r="O643" s="187" t="s">
        <v>6</v>
      </c>
      <c r="P643" s="187" t="s">
        <v>7</v>
      </c>
      <c r="Q643" s="189" t="s">
        <v>8</v>
      </c>
      <c r="R643" s="25"/>
    </row>
    <row r="644" spans="1:18" ht="15.75" customHeight="1">
      <c r="A644" s="188"/>
      <c r="B644" s="49" t="s">
        <v>71</v>
      </c>
      <c r="C644" s="49" t="s">
        <v>72</v>
      </c>
      <c r="D644" s="49" t="s">
        <v>73</v>
      </c>
      <c r="E644" s="49" t="s">
        <v>74</v>
      </c>
      <c r="F644" s="49" t="s">
        <v>75</v>
      </c>
      <c r="G644" s="49" t="s">
        <v>76</v>
      </c>
      <c r="H644" s="49" t="s">
        <v>77</v>
      </c>
      <c r="I644" s="49" t="s">
        <v>78</v>
      </c>
      <c r="J644" s="197"/>
      <c r="K644" s="188"/>
      <c r="L644" s="188"/>
      <c r="M644" s="188"/>
      <c r="N644" s="188"/>
      <c r="O644" s="188"/>
      <c r="P644" s="188"/>
      <c r="Q644" s="188"/>
      <c r="R644" s="25"/>
    </row>
    <row r="645" spans="1:18" ht="15.75" customHeight="1">
      <c r="A645" s="49">
        <v>1802</v>
      </c>
      <c r="B645" s="50">
        <v>28</v>
      </c>
      <c r="C645" s="50"/>
      <c r="D645" s="50"/>
      <c r="E645" s="50"/>
      <c r="F645" s="50"/>
      <c r="G645" s="50"/>
      <c r="H645" s="50"/>
      <c r="I645" s="50"/>
      <c r="J645" s="87"/>
      <c r="K645" s="51"/>
      <c r="L645" s="52"/>
      <c r="M645" s="53"/>
      <c r="N645" s="54"/>
      <c r="O645" s="55">
        <f>B645</f>
        <v>28</v>
      </c>
      <c r="P645" s="56"/>
      <c r="Q645" s="54"/>
      <c r="R645" s="25"/>
    </row>
    <row r="646" spans="1:18" ht="15.75" customHeight="1">
      <c r="A646" s="49">
        <v>1901</v>
      </c>
      <c r="B646" s="50"/>
      <c r="C646" s="50">
        <v>24</v>
      </c>
      <c r="D646" s="50"/>
      <c r="E646" s="50"/>
      <c r="F646" s="50"/>
      <c r="G646" s="50"/>
      <c r="H646" s="50"/>
      <c r="I646" s="50"/>
      <c r="J646" s="87"/>
      <c r="K646" s="57"/>
      <c r="L646" s="58"/>
      <c r="M646" s="59"/>
      <c r="N646" s="60">
        <f>IF(C646=0,"",C646/B645)</f>
        <v>0.8571428571428571</v>
      </c>
      <c r="O646" s="61">
        <v>24</v>
      </c>
      <c r="P646" s="62">
        <f t="shared" ref="P646:P652" si="69">IF(O646=0,"",O646/O645)</f>
        <v>0.8571428571428571</v>
      </c>
      <c r="Q646" s="62">
        <f t="shared" ref="Q646:Q652" si="70">IF(O646=0,"",100%-P646)</f>
        <v>0.1428571428571429</v>
      </c>
      <c r="R646" s="25"/>
    </row>
    <row r="647" spans="1:18" ht="15.75" customHeight="1">
      <c r="A647" s="49">
        <v>1902</v>
      </c>
      <c r="B647" s="50"/>
      <c r="C647" s="50"/>
      <c r="D647" s="50">
        <v>21</v>
      </c>
      <c r="E647" s="50"/>
      <c r="F647" s="50"/>
      <c r="G647" s="50"/>
      <c r="H647" s="50"/>
      <c r="I647" s="50"/>
      <c r="J647" s="87"/>
      <c r="K647" s="57"/>
      <c r="L647" s="58"/>
      <c r="M647" s="59"/>
      <c r="N647" s="60">
        <f>IF(D647=0,"",D647/C646)</f>
        <v>0.875</v>
      </c>
      <c r="O647" s="61">
        <v>21</v>
      </c>
      <c r="P647" s="62">
        <f t="shared" si="69"/>
        <v>0.875</v>
      </c>
      <c r="Q647" s="62">
        <f t="shared" si="70"/>
        <v>0.125</v>
      </c>
      <c r="R647" s="63">
        <f>O647/O645</f>
        <v>0.75</v>
      </c>
    </row>
    <row r="648" spans="1:18" ht="15.75" customHeight="1">
      <c r="A648" s="49">
        <v>2001</v>
      </c>
      <c r="B648" s="50"/>
      <c r="C648" s="50"/>
      <c r="D648" s="50"/>
      <c r="E648" s="50">
        <v>19</v>
      </c>
      <c r="F648" s="50"/>
      <c r="G648" s="50"/>
      <c r="H648" s="50"/>
      <c r="I648" s="50"/>
      <c r="J648" s="87"/>
      <c r="K648" s="57"/>
      <c r="L648" s="58"/>
      <c r="M648" s="59"/>
      <c r="N648" s="60">
        <f>IF(E648=0,"",E648/D647)</f>
        <v>0.90476190476190477</v>
      </c>
      <c r="O648" s="61">
        <v>21</v>
      </c>
      <c r="P648" s="62">
        <f t="shared" si="69"/>
        <v>1</v>
      </c>
      <c r="Q648" s="62">
        <f t="shared" si="70"/>
        <v>0</v>
      </c>
      <c r="R648" s="25"/>
    </row>
    <row r="649" spans="1:18" ht="15.75" customHeight="1">
      <c r="A649" s="49">
        <v>2002</v>
      </c>
      <c r="B649" s="50"/>
      <c r="C649" s="50"/>
      <c r="D649" s="50"/>
      <c r="E649" s="50"/>
      <c r="F649" s="50">
        <v>16</v>
      </c>
      <c r="G649" s="50"/>
      <c r="H649" s="50"/>
      <c r="I649" s="50"/>
      <c r="J649" s="87"/>
      <c r="K649" s="57"/>
      <c r="L649" s="58"/>
      <c r="M649" s="59"/>
      <c r="N649" s="60">
        <f>IF(F649=0,"",F649/E648)</f>
        <v>0.84210526315789469</v>
      </c>
      <c r="O649" s="61">
        <v>21</v>
      </c>
      <c r="P649" s="62">
        <f t="shared" si="69"/>
        <v>1</v>
      </c>
      <c r="Q649" s="62">
        <f t="shared" si="70"/>
        <v>0</v>
      </c>
      <c r="R649" s="25"/>
    </row>
    <row r="650" spans="1:18" ht="15.75" customHeight="1">
      <c r="A650" s="49">
        <v>2101</v>
      </c>
      <c r="B650" s="50"/>
      <c r="C650" s="50"/>
      <c r="D650" s="50"/>
      <c r="E650" s="50"/>
      <c r="F650" s="50"/>
      <c r="G650" s="50">
        <v>16</v>
      </c>
      <c r="H650" s="50"/>
      <c r="I650" s="50"/>
      <c r="J650" s="87"/>
      <c r="K650" s="57"/>
      <c r="L650" s="58"/>
      <c r="M650" s="59"/>
      <c r="N650" s="60">
        <f>IF(G650=0,"",G650/F649)</f>
        <v>1</v>
      </c>
      <c r="O650" s="61">
        <v>21</v>
      </c>
      <c r="P650" s="62">
        <f t="shared" si="69"/>
        <v>1</v>
      </c>
      <c r="Q650" s="62">
        <f t="shared" si="70"/>
        <v>0</v>
      </c>
      <c r="R650" s="25"/>
    </row>
    <row r="651" spans="1:18" ht="15.75" customHeight="1">
      <c r="A651" s="49">
        <v>2102</v>
      </c>
      <c r="B651" s="50"/>
      <c r="C651" s="50"/>
      <c r="D651" s="50"/>
      <c r="E651" s="50"/>
      <c r="F651" s="50"/>
      <c r="G651" s="50"/>
      <c r="H651" s="50">
        <v>15</v>
      </c>
      <c r="I651" s="50"/>
      <c r="J651" s="87">
        <v>1</v>
      </c>
      <c r="K651" s="57"/>
      <c r="L651" s="58"/>
      <c r="M651" s="59"/>
      <c r="N651" s="60">
        <f>IF(H651=0,"",H651/G650)</f>
        <v>0.9375</v>
      </c>
      <c r="O651" s="61">
        <v>21</v>
      </c>
      <c r="P651" s="62">
        <f t="shared" si="69"/>
        <v>1</v>
      </c>
      <c r="Q651" s="62">
        <f t="shared" si="70"/>
        <v>0</v>
      </c>
      <c r="R651" s="25"/>
    </row>
    <row r="652" spans="1:18" ht="15.75" customHeight="1">
      <c r="A652" s="49">
        <v>2201</v>
      </c>
      <c r="B652" s="50"/>
      <c r="C652" s="50"/>
      <c r="D652" s="50"/>
      <c r="E652" s="50"/>
      <c r="F652" s="50"/>
      <c r="G652" s="50"/>
      <c r="H652" s="50"/>
      <c r="I652" s="50">
        <v>13</v>
      </c>
      <c r="J652" s="87">
        <v>12</v>
      </c>
      <c r="K652" s="57"/>
      <c r="L652" s="58"/>
      <c r="M652" s="59"/>
      <c r="N652" s="60">
        <f>IF(I652=0,"",I652/H651)</f>
        <v>0.8666666666666667</v>
      </c>
      <c r="O652" s="61">
        <v>19</v>
      </c>
      <c r="P652" s="62">
        <f t="shared" si="69"/>
        <v>0.90476190476190477</v>
      </c>
      <c r="Q652" s="62">
        <f t="shared" si="70"/>
        <v>9.5238095238095233E-2</v>
      </c>
      <c r="R652" s="25"/>
    </row>
    <row r="653" spans="1:18" ht="15.75" customHeight="1">
      <c r="A653" s="49">
        <v>2202</v>
      </c>
      <c r="B653" s="50"/>
      <c r="C653" s="50"/>
      <c r="D653" s="50"/>
      <c r="E653" s="50"/>
      <c r="F653" s="50"/>
      <c r="G653" s="50"/>
      <c r="H653" s="50"/>
      <c r="I653" s="50">
        <v>5</v>
      </c>
      <c r="J653" s="87">
        <v>1</v>
      </c>
      <c r="K653" s="57"/>
      <c r="L653" s="58"/>
      <c r="M653" s="58"/>
      <c r="N653" s="68"/>
      <c r="O653" s="61">
        <v>7</v>
      </c>
      <c r="P653" s="69"/>
      <c r="Q653" s="68"/>
      <c r="R653" s="25"/>
    </row>
    <row r="654" spans="1:18" ht="15.75" customHeight="1">
      <c r="A654" s="49">
        <v>2301</v>
      </c>
      <c r="B654" s="50"/>
      <c r="C654" s="50"/>
      <c r="D654" s="50"/>
      <c r="E654" s="50"/>
      <c r="F654" s="50"/>
      <c r="G654" s="50"/>
      <c r="H654" s="50"/>
      <c r="I654" s="50">
        <v>3</v>
      </c>
      <c r="J654" s="87">
        <v>3</v>
      </c>
      <c r="K654" s="57"/>
      <c r="L654" s="58"/>
      <c r="M654" s="58"/>
      <c r="N654" s="68"/>
      <c r="O654" s="61">
        <v>4</v>
      </c>
      <c r="P654" s="69"/>
      <c r="Q654" s="68"/>
      <c r="R654" s="25"/>
    </row>
    <row r="655" spans="1:18" ht="15.75" customHeight="1">
      <c r="A655" s="49">
        <v>2302</v>
      </c>
      <c r="B655" s="50"/>
      <c r="C655" s="50"/>
      <c r="D655" s="50"/>
      <c r="E655" s="50"/>
      <c r="F655" s="50"/>
      <c r="G655" s="50"/>
      <c r="H655" s="50"/>
      <c r="I655" s="50">
        <v>1</v>
      </c>
      <c r="J655" s="87"/>
      <c r="K655" s="57"/>
      <c r="L655" s="58"/>
      <c r="M655" s="58"/>
      <c r="N655" s="68"/>
      <c r="O655" s="66">
        <v>1</v>
      </c>
      <c r="P655" s="69"/>
      <c r="Q655" s="68"/>
      <c r="R655" s="25"/>
    </row>
    <row r="656" spans="1:18" ht="15.75" customHeight="1">
      <c r="A656" s="49">
        <v>2401</v>
      </c>
      <c r="B656" s="50"/>
      <c r="C656" s="50"/>
      <c r="D656" s="50"/>
      <c r="E656" s="50"/>
      <c r="F656" s="50"/>
      <c r="G656" s="50"/>
      <c r="H656" s="50"/>
      <c r="I656" s="50">
        <v>1</v>
      </c>
      <c r="J656" s="87"/>
      <c r="K656" s="57"/>
      <c r="L656" s="58"/>
      <c r="M656" s="58"/>
      <c r="N656" s="68"/>
      <c r="O656" s="66">
        <v>1</v>
      </c>
      <c r="P656" s="69"/>
      <c r="Q656" s="68"/>
      <c r="R656" s="25"/>
    </row>
    <row r="657" spans="1:21" ht="15.75" customHeight="1">
      <c r="A657" s="49">
        <v>2402</v>
      </c>
      <c r="B657" s="50"/>
      <c r="C657" s="50"/>
      <c r="D657" s="50"/>
      <c r="E657" s="50"/>
      <c r="F657" s="50"/>
      <c r="G657" s="50"/>
      <c r="H657" s="50"/>
      <c r="I657" s="50"/>
      <c r="J657" s="87"/>
      <c r="K657" s="57"/>
      <c r="L657" s="58"/>
      <c r="M657" s="64"/>
      <c r="N657" s="68"/>
      <c r="O657" s="66"/>
      <c r="P657" s="69"/>
      <c r="Q657" s="68"/>
      <c r="R657" s="25"/>
    </row>
    <row r="658" spans="1:21" ht="15.75" customHeight="1">
      <c r="A658" s="49">
        <v>2501</v>
      </c>
      <c r="B658" s="50"/>
      <c r="C658" s="50"/>
      <c r="D658" s="50"/>
      <c r="E658" s="50"/>
      <c r="F658" s="50"/>
      <c r="G658" s="50"/>
      <c r="H658" s="50"/>
      <c r="I658" s="50"/>
      <c r="J658" s="87"/>
      <c r="K658" s="57"/>
      <c r="L658" s="58"/>
      <c r="M658" s="64"/>
      <c r="N658" s="58"/>
      <c r="O658" s="64"/>
      <c r="P658" s="102"/>
      <c r="Q658" s="68"/>
      <c r="R658" s="25"/>
    </row>
    <row r="659" spans="1:21" ht="15.75" customHeight="1">
      <c r="A659" s="49">
        <v>2502</v>
      </c>
      <c r="B659" s="50"/>
      <c r="C659" s="50"/>
      <c r="D659" s="50"/>
      <c r="E659" s="50"/>
      <c r="F659" s="50"/>
      <c r="G659" s="50"/>
      <c r="H659" s="50"/>
      <c r="I659" s="50"/>
      <c r="J659" s="87"/>
      <c r="K659" s="57"/>
      <c r="L659" s="58"/>
      <c r="M659" s="64"/>
      <c r="N659" s="140" t="s">
        <v>56</v>
      </c>
      <c r="O659" s="71">
        <v>10</v>
      </c>
      <c r="P659" s="72">
        <f>IF(SUM(J651:J658)=0,"",SUM(J651:J658))</f>
        <v>17</v>
      </c>
      <c r="Q659" s="142" t="s">
        <v>10</v>
      </c>
      <c r="R659" s="25"/>
    </row>
    <row r="660" spans="1:21" ht="15.75" customHeight="1">
      <c r="A660" s="49">
        <v>2601</v>
      </c>
      <c r="B660" s="50"/>
      <c r="C660" s="50"/>
      <c r="D660" s="50"/>
      <c r="E660" s="50"/>
      <c r="F660" s="50"/>
      <c r="G660" s="50"/>
      <c r="H660" s="50"/>
      <c r="I660" s="50"/>
      <c r="J660" s="87"/>
      <c r="K660" s="57"/>
      <c r="L660" s="58"/>
      <c r="M660" s="64"/>
      <c r="N660" s="141" t="s">
        <v>57</v>
      </c>
      <c r="O660" s="73">
        <f>IF(O659/B645=0,"",O659/B645)</f>
        <v>0.35714285714285715</v>
      </c>
      <c r="P660" s="74">
        <f>IF(O659/P659=0,"",O659/P659)</f>
        <v>0.58823529411764708</v>
      </c>
      <c r="Q660" s="143" t="s">
        <v>58</v>
      </c>
      <c r="R660" s="25"/>
    </row>
    <row r="661" spans="1:21" ht="15.75" customHeight="1">
      <c r="A661" s="49">
        <v>2602</v>
      </c>
      <c r="B661" s="145"/>
      <c r="C661" s="145"/>
      <c r="D661" s="145"/>
      <c r="E661" s="145"/>
      <c r="F661" s="145"/>
      <c r="G661" s="145"/>
      <c r="H661" s="145"/>
      <c r="I661" s="145"/>
      <c r="J661" s="87"/>
      <c r="K661" s="75"/>
      <c r="L661" s="76"/>
      <c r="M661" s="77"/>
      <c r="N661" s="78"/>
      <c r="O661" s="79"/>
      <c r="P661" s="79"/>
      <c r="Q661" s="80"/>
      <c r="R661" s="25"/>
    </row>
    <row r="662" spans="1:21" ht="18" customHeight="1">
      <c r="A662" s="31"/>
      <c r="B662" s="190" t="s">
        <v>79</v>
      </c>
      <c r="C662" s="190"/>
      <c r="D662" s="190"/>
      <c r="E662" s="190"/>
      <c r="F662" s="190"/>
      <c r="G662" s="190"/>
      <c r="H662" s="190"/>
      <c r="I662" s="190"/>
      <c r="J662" s="144">
        <f>SUM(J651:J658)</f>
        <v>17</v>
      </c>
      <c r="K662" s="82">
        <f>(SUM(J651:J652)/B645)</f>
        <v>0.4642857142857143</v>
      </c>
      <c r="L662" s="82">
        <f>IF(J662=0,"",J662/B645)</f>
        <v>0.6071428571428571</v>
      </c>
      <c r="M662" s="82">
        <f>L662-K662</f>
        <v>0.14285714285714279</v>
      </c>
      <c r="N662" s="1"/>
      <c r="O662" s="25"/>
      <c r="P662" s="26"/>
      <c r="Q662" s="1"/>
      <c r="R662" s="25"/>
    </row>
    <row r="663" spans="1:21" ht="12.75" customHeight="1">
      <c r="K663" s="1"/>
      <c r="L663" s="1"/>
      <c r="N663" s="1"/>
      <c r="O663" s="2"/>
      <c r="P663" s="2"/>
      <c r="Q663" s="1"/>
    </row>
    <row r="664" spans="1:21" ht="12.75" customHeight="1">
      <c r="K664" s="1"/>
      <c r="L664" s="1"/>
      <c r="N664" s="1"/>
      <c r="O664" s="2"/>
      <c r="P664" s="2"/>
      <c r="Q664" s="1"/>
    </row>
    <row r="665" spans="1:21" ht="26.25">
      <c r="A665" s="161"/>
      <c r="B665" s="191" t="s">
        <v>69</v>
      </c>
      <c r="C665" s="191"/>
      <c r="D665" s="191"/>
      <c r="E665" s="191"/>
      <c r="F665" s="191"/>
      <c r="G665" s="191"/>
      <c r="H665" s="191"/>
      <c r="I665" s="191"/>
      <c r="J665" s="156" t="s">
        <v>89</v>
      </c>
      <c r="K665" s="25"/>
      <c r="L665" s="1"/>
      <c r="M665" s="1"/>
      <c r="N665" s="25"/>
      <c r="O665" s="1"/>
      <c r="P665" s="25"/>
      <c r="Q665" s="25"/>
      <c r="R665" s="25"/>
      <c r="U665" s="112">
        <f>AVERAGE(K662,K685)</f>
        <v>0.41396103896103897</v>
      </c>
    </row>
    <row r="666" spans="1:21" ht="20.25">
      <c r="A666" s="192" t="s">
        <v>9</v>
      </c>
      <c r="B666" s="193" t="s">
        <v>70</v>
      </c>
      <c r="C666" s="194"/>
      <c r="D666" s="194"/>
      <c r="E666" s="194"/>
      <c r="F666" s="194"/>
      <c r="G666" s="194"/>
      <c r="H666" s="194"/>
      <c r="I666" s="195"/>
      <c r="J666" s="196" t="s">
        <v>10</v>
      </c>
      <c r="K666" s="189" t="s">
        <v>2</v>
      </c>
      <c r="L666" s="189" t="s">
        <v>3</v>
      </c>
      <c r="M666" s="198" t="s">
        <v>4</v>
      </c>
      <c r="N666" s="189" t="s">
        <v>5</v>
      </c>
      <c r="O666" s="187" t="s">
        <v>6</v>
      </c>
      <c r="P666" s="187" t="s">
        <v>7</v>
      </c>
      <c r="Q666" s="189" t="s">
        <v>8</v>
      </c>
      <c r="R666" s="25"/>
    </row>
    <row r="667" spans="1:21" ht="15.75">
      <c r="A667" s="188"/>
      <c r="B667" s="49" t="s">
        <v>71</v>
      </c>
      <c r="C667" s="49" t="s">
        <v>72</v>
      </c>
      <c r="D667" s="49" t="s">
        <v>73</v>
      </c>
      <c r="E667" s="49" t="s">
        <v>74</v>
      </c>
      <c r="F667" s="49" t="s">
        <v>75</v>
      </c>
      <c r="G667" s="49" t="s">
        <v>76</v>
      </c>
      <c r="H667" s="49" t="s">
        <v>77</v>
      </c>
      <c r="I667" s="49" t="s">
        <v>78</v>
      </c>
      <c r="J667" s="197"/>
      <c r="K667" s="188"/>
      <c r="L667" s="188"/>
      <c r="M667" s="188"/>
      <c r="N667" s="188"/>
      <c r="O667" s="188"/>
      <c r="P667" s="188"/>
      <c r="Q667" s="188"/>
      <c r="R667" s="25"/>
    </row>
    <row r="668" spans="1:21" ht="15.75" customHeight="1">
      <c r="A668" s="49">
        <v>1901</v>
      </c>
      <c r="B668" s="50">
        <v>33</v>
      </c>
      <c r="C668" s="50"/>
      <c r="D668" s="50"/>
      <c r="E668" s="50"/>
      <c r="F668" s="50"/>
      <c r="G668" s="50"/>
      <c r="H668" s="50"/>
      <c r="I668" s="50"/>
      <c r="J668" s="87"/>
      <c r="K668" s="51"/>
      <c r="L668" s="52"/>
      <c r="M668" s="53"/>
      <c r="N668" s="54"/>
      <c r="O668" s="55">
        <f>B668</f>
        <v>33</v>
      </c>
      <c r="P668" s="56"/>
      <c r="Q668" s="54"/>
      <c r="R668" s="25"/>
    </row>
    <row r="669" spans="1:21" ht="15.75" customHeight="1">
      <c r="A669" s="49">
        <v>1902</v>
      </c>
      <c r="B669" s="50"/>
      <c r="C669" s="50">
        <v>28</v>
      </c>
      <c r="D669" s="50"/>
      <c r="E669" s="50"/>
      <c r="F669" s="50"/>
      <c r="G669" s="50"/>
      <c r="H669" s="50"/>
      <c r="I669" s="50"/>
      <c r="J669" s="87"/>
      <c r="K669" s="57"/>
      <c r="L669" s="58"/>
      <c r="M669" s="59"/>
      <c r="N669" s="60">
        <f>IF(C669=0,"",C669/B668)</f>
        <v>0.84848484848484851</v>
      </c>
      <c r="O669" s="61">
        <v>28</v>
      </c>
      <c r="P669" s="62">
        <f t="shared" ref="P669:P675" si="71">IF(O669=0,"",O669/O668)</f>
        <v>0.84848484848484851</v>
      </c>
      <c r="Q669" s="62">
        <f t="shared" ref="Q669:Q675" si="72">IF(O669=0,"",100%-P669)</f>
        <v>0.15151515151515149</v>
      </c>
      <c r="R669" s="25"/>
    </row>
    <row r="670" spans="1:21" ht="15.75" customHeight="1">
      <c r="A670" s="49">
        <v>2001</v>
      </c>
      <c r="B670" s="50"/>
      <c r="C670" s="50"/>
      <c r="D670" s="50">
        <v>24</v>
      </c>
      <c r="E670" s="50"/>
      <c r="F670" s="50"/>
      <c r="G670" s="50"/>
      <c r="H670" s="50"/>
      <c r="I670" s="50"/>
      <c r="J670" s="87"/>
      <c r="K670" s="57"/>
      <c r="L670" s="58"/>
      <c r="M670" s="59"/>
      <c r="N670" s="60">
        <f>IF(D670=0,"",D670/C669)</f>
        <v>0.8571428571428571</v>
      </c>
      <c r="O670" s="61">
        <v>27</v>
      </c>
      <c r="P670" s="62">
        <f t="shared" si="71"/>
        <v>0.9642857142857143</v>
      </c>
      <c r="Q670" s="62">
        <f t="shared" si="72"/>
        <v>3.5714285714285698E-2</v>
      </c>
      <c r="R670" s="63">
        <f>O670/O668</f>
        <v>0.81818181818181823</v>
      </c>
    </row>
    <row r="671" spans="1:21" ht="15.75" customHeight="1">
      <c r="A671" s="49">
        <v>2002</v>
      </c>
      <c r="B671" s="50"/>
      <c r="C671" s="50"/>
      <c r="D671" s="50"/>
      <c r="E671" s="50">
        <v>24</v>
      </c>
      <c r="F671" s="50"/>
      <c r="G671" s="50"/>
      <c r="H671" s="50"/>
      <c r="I671" s="50"/>
      <c r="J671" s="87"/>
      <c r="K671" s="57"/>
      <c r="L671" s="58"/>
      <c r="M671" s="59"/>
      <c r="N671" s="60">
        <f>IF(E671=0,"",E671/D670)</f>
        <v>1</v>
      </c>
      <c r="O671" s="61">
        <v>25</v>
      </c>
      <c r="P671" s="62">
        <f t="shared" si="71"/>
        <v>0.92592592592592593</v>
      </c>
      <c r="Q671" s="62">
        <f t="shared" si="72"/>
        <v>7.407407407407407E-2</v>
      </c>
      <c r="R671" s="25"/>
    </row>
    <row r="672" spans="1:21" ht="15.75" customHeight="1">
      <c r="A672" s="49">
        <v>2101</v>
      </c>
      <c r="B672" s="50"/>
      <c r="C672" s="50"/>
      <c r="D672" s="50"/>
      <c r="E672" s="50"/>
      <c r="F672" s="50">
        <v>23</v>
      </c>
      <c r="G672" s="50"/>
      <c r="H672" s="50"/>
      <c r="I672" s="50"/>
      <c r="J672" s="87"/>
      <c r="K672" s="57"/>
      <c r="L672" s="58"/>
      <c r="M672" s="59"/>
      <c r="N672" s="60">
        <f>IF(F672=0,"",F672/E671)</f>
        <v>0.95833333333333337</v>
      </c>
      <c r="O672" s="61">
        <v>25</v>
      </c>
      <c r="P672" s="62">
        <f t="shared" si="71"/>
        <v>1</v>
      </c>
      <c r="Q672" s="62">
        <f t="shared" si="72"/>
        <v>0</v>
      </c>
      <c r="R672" s="25"/>
    </row>
    <row r="673" spans="1:18" ht="15.75" customHeight="1">
      <c r="A673" s="49">
        <v>2102</v>
      </c>
      <c r="B673" s="50"/>
      <c r="C673" s="50"/>
      <c r="D673" s="50"/>
      <c r="E673" s="50"/>
      <c r="F673" s="50"/>
      <c r="G673" s="50">
        <v>21</v>
      </c>
      <c r="H673" s="50"/>
      <c r="I673" s="50"/>
      <c r="J673" s="87"/>
      <c r="K673" s="57"/>
      <c r="L673" s="58"/>
      <c r="M673" s="59"/>
      <c r="N673" s="60">
        <f>IF(G673=0,"",G673/F672)</f>
        <v>0.91304347826086951</v>
      </c>
      <c r="O673" s="61">
        <v>22</v>
      </c>
      <c r="P673" s="62">
        <f t="shared" si="71"/>
        <v>0.88</v>
      </c>
      <c r="Q673" s="62">
        <f t="shared" si="72"/>
        <v>0.12</v>
      </c>
      <c r="R673" s="25"/>
    </row>
    <row r="674" spans="1:18" ht="15.75" customHeight="1">
      <c r="A674" s="49">
        <v>2201</v>
      </c>
      <c r="B674" s="50"/>
      <c r="C674" s="50"/>
      <c r="D674" s="50"/>
      <c r="E674" s="50"/>
      <c r="F674" s="50"/>
      <c r="G674" s="50"/>
      <c r="H674" s="50">
        <v>16</v>
      </c>
      <c r="I674" s="50"/>
      <c r="J674" s="87"/>
      <c r="K674" s="57"/>
      <c r="L674" s="58"/>
      <c r="M674" s="59"/>
      <c r="N674" s="60">
        <f>IF(H674=0,"",H674/G673)</f>
        <v>0.76190476190476186</v>
      </c>
      <c r="O674" s="61">
        <v>21</v>
      </c>
      <c r="P674" s="62">
        <f t="shared" si="71"/>
        <v>0.95454545454545459</v>
      </c>
      <c r="Q674" s="62">
        <f t="shared" si="72"/>
        <v>4.5454545454545414E-2</v>
      </c>
      <c r="R674" s="25"/>
    </row>
    <row r="675" spans="1:18" ht="15.75" customHeight="1">
      <c r="A675" s="49">
        <v>2202</v>
      </c>
      <c r="B675" s="50"/>
      <c r="C675" s="50"/>
      <c r="D675" s="50"/>
      <c r="E675" s="50"/>
      <c r="F675" s="50"/>
      <c r="G675" s="50"/>
      <c r="H675" s="50"/>
      <c r="I675" s="50">
        <v>17</v>
      </c>
      <c r="J675" s="87">
        <v>12</v>
      </c>
      <c r="K675" s="57"/>
      <c r="L675" s="58"/>
      <c r="M675" s="59"/>
      <c r="N675" s="60">
        <f>IF(I675=0,"",I675/H674)</f>
        <v>1.0625</v>
      </c>
      <c r="O675" s="61">
        <v>20</v>
      </c>
      <c r="P675" s="62">
        <f t="shared" si="71"/>
        <v>0.95238095238095233</v>
      </c>
      <c r="Q675" s="62">
        <f t="shared" si="72"/>
        <v>4.7619047619047672E-2</v>
      </c>
      <c r="R675" s="25"/>
    </row>
    <row r="676" spans="1:18" ht="15.75" customHeight="1">
      <c r="A676" s="49">
        <v>2301</v>
      </c>
      <c r="B676" s="50"/>
      <c r="C676" s="50"/>
      <c r="D676" s="50"/>
      <c r="E676" s="50"/>
      <c r="F676" s="50"/>
      <c r="G676" s="50"/>
      <c r="H676" s="50"/>
      <c r="I676" s="50">
        <v>7</v>
      </c>
      <c r="J676" s="87">
        <v>4</v>
      </c>
      <c r="K676" s="57"/>
      <c r="L676" s="58"/>
      <c r="M676" s="58"/>
      <c r="N676" s="68"/>
      <c r="O676" s="61">
        <v>9</v>
      </c>
      <c r="P676" s="69"/>
      <c r="Q676" s="68"/>
      <c r="R676" s="25"/>
    </row>
    <row r="677" spans="1:18" ht="15.75" customHeight="1">
      <c r="A677" s="49">
        <v>2302</v>
      </c>
      <c r="B677" s="50"/>
      <c r="C677" s="50"/>
      <c r="D677" s="50"/>
      <c r="E677" s="50"/>
      <c r="F677" s="50"/>
      <c r="G677" s="50"/>
      <c r="H677" s="50"/>
      <c r="I677" s="50">
        <v>2</v>
      </c>
      <c r="J677" s="87">
        <v>1</v>
      </c>
      <c r="K677" s="57"/>
      <c r="L677" s="58"/>
      <c r="M677" s="58"/>
      <c r="N677" s="68"/>
      <c r="O677" s="61">
        <v>3</v>
      </c>
      <c r="P677" s="69"/>
      <c r="Q677" s="68"/>
      <c r="R677" s="25"/>
    </row>
    <row r="678" spans="1:18" ht="15.75" customHeight="1">
      <c r="A678" s="49">
        <v>2401</v>
      </c>
      <c r="B678" s="50"/>
      <c r="C678" s="50"/>
      <c r="D678" s="50"/>
      <c r="E678" s="50"/>
      <c r="F678" s="50"/>
      <c r="G678" s="50"/>
      <c r="H678" s="50"/>
      <c r="I678" s="50">
        <v>3</v>
      </c>
      <c r="J678" s="87"/>
      <c r="K678" s="57"/>
      <c r="L678" s="58"/>
      <c r="M678" s="58"/>
      <c r="N678" s="68"/>
      <c r="O678" s="66">
        <v>4</v>
      </c>
      <c r="P678" s="69"/>
      <c r="Q678" s="68"/>
      <c r="R678" s="25"/>
    </row>
    <row r="679" spans="1:18" ht="15.75" customHeight="1">
      <c r="A679" s="49">
        <v>2402</v>
      </c>
      <c r="B679" s="50"/>
      <c r="C679" s="50"/>
      <c r="D679" s="50"/>
      <c r="E679" s="50"/>
      <c r="F679" s="50"/>
      <c r="G679" s="50"/>
      <c r="H679" s="50"/>
      <c r="I679" s="50">
        <v>1</v>
      </c>
      <c r="J679" s="87">
        <v>1</v>
      </c>
      <c r="K679" s="57"/>
      <c r="L679" s="58"/>
      <c r="M679" s="58"/>
      <c r="N679" s="68"/>
      <c r="O679" s="66">
        <v>2</v>
      </c>
      <c r="P679" s="69"/>
      <c r="Q679" s="68"/>
      <c r="R679" s="25"/>
    </row>
    <row r="680" spans="1:18" ht="15.75" customHeight="1">
      <c r="A680" s="49">
        <v>2501</v>
      </c>
      <c r="B680" s="50"/>
      <c r="C680" s="50"/>
      <c r="D680" s="50"/>
      <c r="E680" s="50"/>
      <c r="F680" s="50"/>
      <c r="G680" s="50"/>
      <c r="H680" s="50"/>
      <c r="I680" s="50"/>
      <c r="J680" s="87"/>
      <c r="K680" s="57"/>
      <c r="L680" s="58"/>
      <c r="M680" s="64"/>
      <c r="N680" s="68"/>
      <c r="O680" s="66"/>
      <c r="P680" s="69"/>
      <c r="Q680" s="68"/>
      <c r="R680" s="25"/>
    </row>
    <row r="681" spans="1:18" ht="15.75" customHeight="1">
      <c r="A681" s="49">
        <v>2502</v>
      </c>
      <c r="B681" s="50"/>
      <c r="C681" s="50"/>
      <c r="D681" s="50"/>
      <c r="E681" s="50"/>
      <c r="F681" s="50"/>
      <c r="G681" s="50"/>
      <c r="H681" s="50"/>
      <c r="I681" s="50"/>
      <c r="J681" s="87"/>
      <c r="K681" s="57"/>
      <c r="L681" s="58"/>
      <c r="M681" s="64"/>
      <c r="N681" s="58"/>
      <c r="O681" s="64"/>
      <c r="P681" s="102"/>
      <c r="Q681" s="68"/>
      <c r="R681" s="25"/>
    </row>
    <row r="682" spans="1:18" ht="15.75" customHeight="1">
      <c r="A682" s="49">
        <v>2601</v>
      </c>
      <c r="B682" s="50"/>
      <c r="C682" s="50"/>
      <c r="D682" s="50"/>
      <c r="E682" s="50"/>
      <c r="F682" s="50"/>
      <c r="G682" s="50"/>
      <c r="H682" s="50"/>
      <c r="I682" s="50"/>
      <c r="J682" s="87"/>
      <c r="K682" s="57"/>
      <c r="L682" s="58"/>
      <c r="M682" s="64"/>
      <c r="N682" s="140" t="s">
        <v>56</v>
      </c>
      <c r="O682" s="71">
        <v>11</v>
      </c>
      <c r="P682" s="72">
        <f>IF(SUM(J674:J681)=0,"",SUM(J674:J681))</f>
        <v>18</v>
      </c>
      <c r="Q682" s="142" t="s">
        <v>10</v>
      </c>
      <c r="R682" s="25"/>
    </row>
    <row r="683" spans="1:18" ht="15.75" customHeight="1">
      <c r="A683" s="49">
        <v>2602</v>
      </c>
      <c r="B683" s="50"/>
      <c r="C683" s="50"/>
      <c r="D683" s="50"/>
      <c r="E683" s="50"/>
      <c r="F683" s="50"/>
      <c r="G683" s="50"/>
      <c r="H683" s="50"/>
      <c r="I683" s="50"/>
      <c r="J683" s="87"/>
      <c r="K683" s="57"/>
      <c r="L683" s="58"/>
      <c r="M683" s="64"/>
      <c r="N683" s="141" t="s">
        <v>57</v>
      </c>
      <c r="O683" s="73">
        <f>IF(O682/B668=0,"",O682/B668)</f>
        <v>0.33333333333333331</v>
      </c>
      <c r="P683" s="74">
        <f>IF(O682/P682=0,"",O682/P682)</f>
        <v>0.61111111111111116</v>
      </c>
      <c r="Q683" s="143" t="s">
        <v>58</v>
      </c>
      <c r="R683" s="25"/>
    </row>
    <row r="684" spans="1:18" ht="15.75" customHeight="1">
      <c r="A684" s="49">
        <v>2701</v>
      </c>
      <c r="B684" s="145"/>
      <c r="C684" s="145"/>
      <c r="D684" s="145"/>
      <c r="E684" s="145"/>
      <c r="F684" s="145"/>
      <c r="G684" s="145"/>
      <c r="H684" s="145"/>
      <c r="I684" s="145"/>
      <c r="J684" s="87"/>
      <c r="K684" s="75"/>
      <c r="L684" s="76"/>
      <c r="M684" s="77"/>
      <c r="N684" s="78"/>
      <c r="O684" s="79"/>
      <c r="P684" s="79"/>
      <c r="Q684" s="80"/>
      <c r="R684" s="25"/>
    </row>
    <row r="685" spans="1:18" ht="18" customHeight="1">
      <c r="A685" s="31"/>
      <c r="B685" s="190" t="s">
        <v>79</v>
      </c>
      <c r="C685" s="190"/>
      <c r="D685" s="190"/>
      <c r="E685" s="190"/>
      <c r="F685" s="190"/>
      <c r="G685" s="190"/>
      <c r="H685" s="190"/>
      <c r="I685" s="190"/>
      <c r="J685" s="144">
        <f>SUM(J673:J681)</f>
        <v>18</v>
      </c>
      <c r="K685" s="82">
        <f>IF(J675=0,"",J675/B668)</f>
        <v>0.36363636363636365</v>
      </c>
      <c r="L685" s="82">
        <f>IF(J685=0,"",J685/B668)</f>
        <v>0.54545454545454541</v>
      </c>
      <c r="M685" s="82">
        <f>L685-K685</f>
        <v>0.18181818181818177</v>
      </c>
      <c r="N685" s="1"/>
      <c r="O685" s="25"/>
      <c r="P685" s="26"/>
      <c r="Q685" s="1"/>
      <c r="R685" s="25"/>
    </row>
    <row r="686" spans="1:18" ht="12.75" customHeight="1">
      <c r="K686" s="1"/>
      <c r="L686" s="1"/>
      <c r="N686" s="1"/>
      <c r="O686" s="2"/>
      <c r="P686" s="2"/>
      <c r="Q686" s="1"/>
    </row>
    <row r="687" spans="1:18" ht="12.75" customHeight="1">
      <c r="K687" s="1"/>
      <c r="L687" s="1"/>
      <c r="N687" s="1"/>
      <c r="O687" s="2"/>
      <c r="P687" s="2"/>
      <c r="Q687" s="1"/>
    </row>
    <row r="688" spans="1:18" ht="26.25" customHeight="1">
      <c r="A688" s="161"/>
      <c r="B688" s="191" t="s">
        <v>69</v>
      </c>
      <c r="C688" s="191"/>
      <c r="D688" s="191"/>
      <c r="E688" s="191"/>
      <c r="F688" s="191"/>
      <c r="G688" s="191"/>
      <c r="H688" s="191"/>
      <c r="I688" s="191"/>
      <c r="J688" s="156" t="s">
        <v>90</v>
      </c>
      <c r="K688" s="25"/>
      <c r="L688" s="1"/>
      <c r="M688" s="1"/>
      <c r="N688" s="25"/>
      <c r="O688" s="1"/>
      <c r="P688" s="25"/>
      <c r="Q688" s="25"/>
      <c r="R688" s="25"/>
    </row>
    <row r="689" spans="1:18" ht="20.25" customHeight="1">
      <c r="A689" s="192" t="s">
        <v>9</v>
      </c>
      <c r="B689" s="193" t="s">
        <v>70</v>
      </c>
      <c r="C689" s="194"/>
      <c r="D689" s="194"/>
      <c r="E689" s="194"/>
      <c r="F689" s="194"/>
      <c r="G689" s="194"/>
      <c r="H689" s="194"/>
      <c r="I689" s="195"/>
      <c r="J689" s="196" t="s">
        <v>10</v>
      </c>
      <c r="K689" s="189" t="s">
        <v>2</v>
      </c>
      <c r="L689" s="189" t="s">
        <v>3</v>
      </c>
      <c r="M689" s="198" t="s">
        <v>4</v>
      </c>
      <c r="N689" s="189" t="s">
        <v>5</v>
      </c>
      <c r="O689" s="187" t="s">
        <v>6</v>
      </c>
      <c r="P689" s="187" t="s">
        <v>7</v>
      </c>
      <c r="Q689" s="189" t="s">
        <v>8</v>
      </c>
      <c r="R689" s="25"/>
    </row>
    <row r="690" spans="1:18" ht="15.75" customHeight="1">
      <c r="A690" s="188"/>
      <c r="B690" s="49" t="s">
        <v>71</v>
      </c>
      <c r="C690" s="49" t="s">
        <v>72</v>
      </c>
      <c r="D690" s="49" t="s">
        <v>73</v>
      </c>
      <c r="E690" s="49" t="s">
        <v>74</v>
      </c>
      <c r="F690" s="49" t="s">
        <v>75</v>
      </c>
      <c r="G690" s="49" t="s">
        <v>76</v>
      </c>
      <c r="H690" s="49" t="s">
        <v>77</v>
      </c>
      <c r="I690" s="49" t="s">
        <v>78</v>
      </c>
      <c r="J690" s="197"/>
      <c r="K690" s="188"/>
      <c r="L690" s="188"/>
      <c r="M690" s="188"/>
      <c r="N690" s="188"/>
      <c r="O690" s="188"/>
      <c r="P690" s="188"/>
      <c r="Q690" s="188"/>
      <c r="R690" s="25"/>
    </row>
    <row r="691" spans="1:18" ht="15.75" customHeight="1">
      <c r="A691" s="49">
        <v>1902</v>
      </c>
      <c r="B691" s="50">
        <v>32</v>
      </c>
      <c r="C691" s="50"/>
      <c r="D691" s="50"/>
      <c r="E691" s="50"/>
      <c r="F691" s="50"/>
      <c r="G691" s="50"/>
      <c r="H691" s="50"/>
      <c r="I691" s="50"/>
      <c r="J691" s="87"/>
      <c r="K691" s="51"/>
      <c r="L691" s="52"/>
      <c r="M691" s="53"/>
      <c r="N691" s="54"/>
      <c r="O691" s="55">
        <f>B691</f>
        <v>32</v>
      </c>
      <c r="P691" s="56"/>
      <c r="Q691" s="54"/>
      <c r="R691" s="25"/>
    </row>
    <row r="692" spans="1:18" ht="15.75" customHeight="1">
      <c r="A692" s="49">
        <v>2001</v>
      </c>
      <c r="B692" s="50"/>
      <c r="C692" s="50">
        <v>30</v>
      </c>
      <c r="D692" s="50"/>
      <c r="E692" s="50"/>
      <c r="F692" s="50"/>
      <c r="G692" s="50"/>
      <c r="H692" s="50"/>
      <c r="I692" s="50"/>
      <c r="J692" s="87"/>
      <c r="K692" s="57"/>
      <c r="L692" s="58"/>
      <c r="M692" s="59"/>
      <c r="N692" s="60">
        <f>IF(C692=0,"",C692/B691)</f>
        <v>0.9375</v>
      </c>
      <c r="O692" s="61">
        <v>30</v>
      </c>
      <c r="P692" s="62">
        <f t="shared" ref="P692:P698" si="73">IF(O692=0,"",O692/O691)</f>
        <v>0.9375</v>
      </c>
      <c r="Q692" s="62">
        <f t="shared" ref="Q692:Q698" si="74">IF(O692=0,"",100%-P692)</f>
        <v>6.25E-2</v>
      </c>
      <c r="R692" s="25"/>
    </row>
    <row r="693" spans="1:18" ht="15.75" customHeight="1">
      <c r="A693" s="49">
        <v>2002</v>
      </c>
      <c r="B693" s="50"/>
      <c r="C693" s="50"/>
      <c r="D693" s="50">
        <v>22</v>
      </c>
      <c r="E693" s="50"/>
      <c r="F693" s="50"/>
      <c r="G693" s="50"/>
      <c r="H693" s="50"/>
      <c r="I693" s="50"/>
      <c r="J693" s="87"/>
      <c r="K693" s="57"/>
      <c r="L693" s="58"/>
      <c r="M693" s="59"/>
      <c r="N693" s="60">
        <f>IF(D693=0,"",D693/C692)</f>
        <v>0.73333333333333328</v>
      </c>
      <c r="O693" s="61">
        <v>30</v>
      </c>
      <c r="P693" s="62">
        <f t="shared" si="73"/>
        <v>1</v>
      </c>
      <c r="Q693" s="62">
        <f t="shared" si="74"/>
        <v>0</v>
      </c>
      <c r="R693" s="63">
        <f>O693/O691</f>
        <v>0.9375</v>
      </c>
    </row>
    <row r="694" spans="1:18" ht="15.75" customHeight="1">
      <c r="A694" s="49">
        <v>2101</v>
      </c>
      <c r="B694" s="50"/>
      <c r="C694" s="50"/>
      <c r="D694" s="50"/>
      <c r="E694" s="50">
        <v>18</v>
      </c>
      <c r="F694" s="50"/>
      <c r="G694" s="50"/>
      <c r="H694" s="50"/>
      <c r="I694" s="50"/>
      <c r="J694" s="87"/>
      <c r="K694" s="57"/>
      <c r="L694" s="58"/>
      <c r="M694" s="59"/>
      <c r="N694" s="60">
        <f>IF(E694=0,"",E694/D693)</f>
        <v>0.81818181818181823</v>
      </c>
      <c r="O694" s="61">
        <v>30</v>
      </c>
      <c r="P694" s="62">
        <f t="shared" si="73"/>
        <v>1</v>
      </c>
      <c r="Q694" s="62">
        <f t="shared" si="74"/>
        <v>0</v>
      </c>
      <c r="R694" s="25"/>
    </row>
    <row r="695" spans="1:18" ht="15.75" customHeight="1">
      <c r="A695" s="49">
        <v>2102</v>
      </c>
      <c r="B695" s="50"/>
      <c r="C695" s="50"/>
      <c r="D695" s="50"/>
      <c r="E695" s="50"/>
      <c r="F695" s="50">
        <v>18</v>
      </c>
      <c r="G695" s="50"/>
      <c r="H695" s="50"/>
      <c r="I695" s="50"/>
      <c r="J695" s="87"/>
      <c r="K695" s="57"/>
      <c r="L695" s="58"/>
      <c r="M695" s="59"/>
      <c r="N695" s="60">
        <f>IF(F695=0,"",F695/E694)</f>
        <v>1</v>
      </c>
      <c r="O695" s="61">
        <v>26</v>
      </c>
      <c r="P695" s="62">
        <f t="shared" si="73"/>
        <v>0.8666666666666667</v>
      </c>
      <c r="Q695" s="62">
        <f t="shared" si="74"/>
        <v>0.1333333333333333</v>
      </c>
      <c r="R695" s="25"/>
    </row>
    <row r="696" spans="1:18" ht="15.75" customHeight="1">
      <c r="A696" s="49">
        <v>2201</v>
      </c>
      <c r="B696" s="50"/>
      <c r="C696" s="50"/>
      <c r="D696" s="50"/>
      <c r="E696" s="50"/>
      <c r="F696" s="50"/>
      <c r="G696" s="50">
        <v>16</v>
      </c>
      <c r="H696" s="50"/>
      <c r="I696" s="50"/>
      <c r="J696" s="87"/>
      <c r="K696" s="57"/>
      <c r="L696" s="58"/>
      <c r="M696" s="59"/>
      <c r="N696" s="60">
        <f>IF(G696=0,"",G696/F695)</f>
        <v>0.88888888888888884</v>
      </c>
      <c r="O696" s="61">
        <v>24</v>
      </c>
      <c r="P696" s="62">
        <f t="shared" si="73"/>
        <v>0.92307692307692313</v>
      </c>
      <c r="Q696" s="62">
        <f t="shared" si="74"/>
        <v>7.6923076923076872E-2</v>
      </c>
      <c r="R696" s="25"/>
    </row>
    <row r="697" spans="1:18" ht="15.75" customHeight="1">
      <c r="A697" s="49">
        <v>2202</v>
      </c>
      <c r="B697" s="50"/>
      <c r="C697" s="50"/>
      <c r="D697" s="50"/>
      <c r="E697" s="50"/>
      <c r="F697" s="50"/>
      <c r="G697" s="50"/>
      <c r="H697" s="50">
        <v>16</v>
      </c>
      <c r="I697" s="50"/>
      <c r="J697" s="87"/>
      <c r="K697" s="57"/>
      <c r="L697" s="58"/>
      <c r="M697" s="59"/>
      <c r="N697" s="60">
        <f>IF(H697=0,"",H697/G696)</f>
        <v>1</v>
      </c>
      <c r="O697" s="61">
        <v>24</v>
      </c>
      <c r="P697" s="62">
        <f t="shared" si="73"/>
        <v>1</v>
      </c>
      <c r="Q697" s="62">
        <f t="shared" si="74"/>
        <v>0</v>
      </c>
      <c r="R697" s="25"/>
    </row>
    <row r="698" spans="1:18" ht="15.75" customHeight="1">
      <c r="A698" s="49">
        <v>2301</v>
      </c>
      <c r="B698" s="50"/>
      <c r="C698" s="50"/>
      <c r="D698" s="50"/>
      <c r="E698" s="50"/>
      <c r="F698" s="50"/>
      <c r="G698" s="50"/>
      <c r="H698" s="50"/>
      <c r="I698" s="50">
        <v>15</v>
      </c>
      <c r="J698" s="87">
        <v>12</v>
      </c>
      <c r="K698" s="57"/>
      <c r="L698" s="58"/>
      <c r="M698" s="59"/>
      <c r="N698" s="60">
        <f>IF(I698=0,"",I698/H697)</f>
        <v>0.9375</v>
      </c>
      <c r="O698" s="61">
        <v>22</v>
      </c>
      <c r="P698" s="62">
        <f t="shared" si="73"/>
        <v>0.91666666666666663</v>
      </c>
      <c r="Q698" s="62">
        <f t="shared" si="74"/>
        <v>8.333333333333337E-2</v>
      </c>
      <c r="R698" s="25"/>
    </row>
    <row r="699" spans="1:18" ht="15.75" customHeight="1">
      <c r="A699" s="49">
        <v>2302</v>
      </c>
      <c r="B699" s="50"/>
      <c r="C699" s="50"/>
      <c r="D699" s="50"/>
      <c r="E699" s="50"/>
      <c r="F699" s="50"/>
      <c r="G699" s="50"/>
      <c r="H699" s="50"/>
      <c r="I699" s="50">
        <v>7</v>
      </c>
      <c r="J699" s="87">
        <v>3</v>
      </c>
      <c r="K699" s="57"/>
      <c r="L699" s="58"/>
      <c r="M699" s="58"/>
      <c r="N699" s="68"/>
      <c r="O699" s="61">
        <v>10</v>
      </c>
      <c r="P699" s="69"/>
      <c r="Q699" s="68"/>
      <c r="R699" s="25"/>
    </row>
    <row r="700" spans="1:18" ht="15.75" customHeight="1">
      <c r="A700" s="49">
        <v>2401</v>
      </c>
      <c r="B700" s="50"/>
      <c r="C700" s="50"/>
      <c r="D700" s="50"/>
      <c r="E700" s="50"/>
      <c r="F700" s="50"/>
      <c r="G700" s="50"/>
      <c r="H700" s="50"/>
      <c r="I700" s="50">
        <v>3</v>
      </c>
      <c r="J700" s="87">
        <v>2</v>
      </c>
      <c r="K700" s="57"/>
      <c r="L700" s="58"/>
      <c r="M700" s="58"/>
      <c r="N700" s="68"/>
      <c r="O700" s="61">
        <v>6</v>
      </c>
      <c r="P700" s="69"/>
      <c r="Q700" s="68"/>
      <c r="R700" s="25"/>
    </row>
    <row r="701" spans="1:18" ht="15.75" customHeight="1">
      <c r="A701" s="49">
        <v>2402</v>
      </c>
      <c r="B701" s="50"/>
      <c r="C701" s="50"/>
      <c r="D701" s="50"/>
      <c r="E701" s="50"/>
      <c r="F701" s="50"/>
      <c r="G701" s="50"/>
      <c r="H701" s="50"/>
      <c r="I701" s="50">
        <v>3</v>
      </c>
      <c r="J701" s="87">
        <v>1</v>
      </c>
      <c r="K701" s="57"/>
      <c r="L701" s="58"/>
      <c r="M701" s="58"/>
      <c r="N701" s="68"/>
      <c r="O701" s="66">
        <v>5</v>
      </c>
      <c r="P701" s="69"/>
      <c r="Q701" s="68"/>
      <c r="R701" s="25"/>
    </row>
    <row r="702" spans="1:18" ht="15.75" customHeight="1">
      <c r="A702" s="49">
        <v>2501</v>
      </c>
      <c r="B702" s="50"/>
      <c r="C702" s="50"/>
      <c r="D702" s="50"/>
      <c r="E702" s="50"/>
      <c r="F702" s="50"/>
      <c r="G702" s="50"/>
      <c r="H702" s="50"/>
      <c r="I702" s="50">
        <v>2</v>
      </c>
      <c r="J702" s="87">
        <v>2</v>
      </c>
      <c r="K702" s="57"/>
      <c r="L702" s="58"/>
      <c r="M702" s="58"/>
      <c r="N702" s="68"/>
      <c r="O702" s="66">
        <v>4</v>
      </c>
      <c r="P702" s="69"/>
      <c r="Q702" s="68"/>
      <c r="R702" s="25"/>
    </row>
    <row r="703" spans="1:18" ht="15.75" customHeight="1">
      <c r="A703" s="49">
        <v>2502</v>
      </c>
      <c r="B703" s="50"/>
      <c r="C703" s="50"/>
      <c r="D703" s="50"/>
      <c r="E703" s="50"/>
      <c r="F703" s="50"/>
      <c r="G703" s="50"/>
      <c r="H703" s="50"/>
      <c r="I703" s="50">
        <v>1</v>
      </c>
      <c r="J703" s="87">
        <v>2</v>
      </c>
      <c r="K703" s="57"/>
      <c r="L703" s="58"/>
      <c r="M703" s="58"/>
      <c r="N703" s="68"/>
      <c r="O703" s="66">
        <v>1</v>
      </c>
      <c r="P703" s="69"/>
      <c r="Q703" s="68"/>
      <c r="R703" s="25"/>
    </row>
    <row r="704" spans="1:18" ht="15.75" customHeight="1">
      <c r="A704" s="49">
        <v>2601</v>
      </c>
      <c r="B704" s="50"/>
      <c r="C704" s="50"/>
      <c r="D704" s="50"/>
      <c r="E704" s="50"/>
      <c r="F704" s="50"/>
      <c r="G704" s="50"/>
      <c r="H704" s="50"/>
      <c r="I704" s="50">
        <v>1</v>
      </c>
      <c r="J704" s="87">
        <v>1</v>
      </c>
      <c r="K704" s="57"/>
      <c r="L704" s="58"/>
      <c r="M704" s="64"/>
      <c r="N704" s="58"/>
      <c r="O704" s="64"/>
      <c r="P704" s="102"/>
      <c r="Q704" s="68"/>
      <c r="R704" s="25"/>
    </row>
    <row r="705" spans="1:18" ht="15.75" customHeight="1">
      <c r="A705" s="49">
        <v>2602</v>
      </c>
      <c r="B705" s="50"/>
      <c r="C705" s="50"/>
      <c r="D705" s="50"/>
      <c r="E705" s="50"/>
      <c r="F705" s="50"/>
      <c r="G705" s="50"/>
      <c r="H705" s="50"/>
      <c r="I705" s="50"/>
      <c r="J705" s="87"/>
      <c r="K705" s="57"/>
      <c r="L705" s="58"/>
      <c r="M705" s="64"/>
      <c r="N705" s="140" t="s">
        <v>56</v>
      </c>
      <c r="O705" s="71">
        <v>27</v>
      </c>
      <c r="P705" s="72">
        <f>J708</f>
        <v>23</v>
      </c>
      <c r="Q705" s="142" t="s">
        <v>10</v>
      </c>
      <c r="R705" s="25"/>
    </row>
    <row r="706" spans="1:18" ht="15.75" customHeight="1">
      <c r="A706" s="49">
        <v>2701</v>
      </c>
      <c r="B706" s="50"/>
      <c r="C706" s="50"/>
      <c r="D706" s="50"/>
      <c r="E706" s="50"/>
      <c r="F706" s="50"/>
      <c r="G706" s="50"/>
      <c r="H706" s="50"/>
      <c r="I706" s="50"/>
      <c r="J706" s="87"/>
      <c r="K706" s="57"/>
      <c r="L706" s="58"/>
      <c r="M706" s="64"/>
      <c r="N706" s="141" t="s">
        <v>57</v>
      </c>
      <c r="O706" s="73">
        <f>IF(O705/B691=0,"",O705/B691)</f>
        <v>0.84375</v>
      </c>
      <c r="P706" s="74">
        <f>IF(O705/P705=0,"",O705/P705)</f>
        <v>1.173913043478261</v>
      </c>
      <c r="Q706" s="143" t="s">
        <v>58</v>
      </c>
      <c r="R706" s="25"/>
    </row>
    <row r="707" spans="1:18" ht="15.75" customHeight="1">
      <c r="A707" s="49">
        <v>2702</v>
      </c>
      <c r="B707" s="145"/>
      <c r="C707" s="145"/>
      <c r="D707" s="145"/>
      <c r="E707" s="145"/>
      <c r="F707" s="145"/>
      <c r="G707" s="145"/>
      <c r="H707" s="145"/>
      <c r="I707" s="145"/>
      <c r="J707" s="87"/>
      <c r="K707" s="75"/>
      <c r="L707" s="76"/>
      <c r="M707" s="77"/>
      <c r="N707" s="78"/>
      <c r="O707" s="79"/>
      <c r="P707" s="79"/>
      <c r="Q707" s="80"/>
      <c r="R707" s="25"/>
    </row>
    <row r="708" spans="1:18" ht="18" customHeight="1">
      <c r="A708" s="31"/>
      <c r="B708" s="190" t="s">
        <v>79</v>
      </c>
      <c r="C708" s="190"/>
      <c r="D708" s="190"/>
      <c r="E708" s="190"/>
      <c r="F708" s="190"/>
      <c r="G708" s="190"/>
      <c r="H708" s="190"/>
      <c r="I708" s="190"/>
      <c r="J708" s="144">
        <f>SUM(J696:J704)</f>
        <v>23</v>
      </c>
      <c r="K708" s="82">
        <f>(SUM(J696:J698)/B691)</f>
        <v>0.375</v>
      </c>
      <c r="L708" s="82">
        <f>IF(J708=0,"",J708/B691)</f>
        <v>0.71875</v>
      </c>
      <c r="M708" s="82">
        <f>L708-K708</f>
        <v>0.34375</v>
      </c>
      <c r="N708" s="1"/>
      <c r="O708" s="25"/>
      <c r="P708" s="26"/>
      <c r="Q708" s="1"/>
      <c r="R708" s="25"/>
    </row>
    <row r="709" spans="1:18" ht="12.75" customHeight="1">
      <c r="K709" s="1"/>
      <c r="L709" s="1"/>
      <c r="N709" s="1"/>
      <c r="O709" s="2"/>
      <c r="P709" s="2"/>
      <c r="Q709" s="1"/>
    </row>
    <row r="710" spans="1:18" ht="12.75" customHeight="1">
      <c r="K710" s="1"/>
      <c r="L710" s="1"/>
      <c r="N710" s="1"/>
      <c r="O710" s="2"/>
      <c r="P710" s="2"/>
      <c r="Q710" s="1"/>
    </row>
    <row r="711" spans="1:18" ht="26.25">
      <c r="A711" s="161"/>
      <c r="B711" s="191" t="s">
        <v>69</v>
      </c>
      <c r="C711" s="191"/>
      <c r="D711" s="191"/>
      <c r="E711" s="191"/>
      <c r="F711" s="191"/>
      <c r="G711" s="191"/>
      <c r="H711" s="191"/>
      <c r="I711" s="191"/>
      <c r="J711" s="156" t="s">
        <v>91</v>
      </c>
      <c r="K711" s="25"/>
      <c r="L711" s="1"/>
      <c r="M711" s="1"/>
      <c r="N711" s="25"/>
      <c r="O711" s="1"/>
      <c r="P711" s="25"/>
      <c r="Q711" s="25"/>
      <c r="R711" s="25"/>
    </row>
    <row r="712" spans="1:18" ht="20.25">
      <c r="A712" s="192" t="s">
        <v>9</v>
      </c>
      <c r="B712" s="193" t="s">
        <v>70</v>
      </c>
      <c r="C712" s="194"/>
      <c r="D712" s="194"/>
      <c r="E712" s="194"/>
      <c r="F712" s="194"/>
      <c r="G712" s="194"/>
      <c r="H712" s="194"/>
      <c r="I712" s="195"/>
      <c r="J712" s="196" t="s">
        <v>10</v>
      </c>
      <c r="K712" s="189" t="s">
        <v>2</v>
      </c>
      <c r="L712" s="189" t="s">
        <v>3</v>
      </c>
      <c r="M712" s="198" t="s">
        <v>4</v>
      </c>
      <c r="N712" s="189" t="s">
        <v>5</v>
      </c>
      <c r="O712" s="187" t="s">
        <v>6</v>
      </c>
      <c r="P712" s="187" t="s">
        <v>7</v>
      </c>
      <c r="Q712" s="189" t="s">
        <v>8</v>
      </c>
      <c r="R712" s="25"/>
    </row>
    <row r="713" spans="1:18" ht="15.75">
      <c r="A713" s="188"/>
      <c r="B713" s="49" t="s">
        <v>71</v>
      </c>
      <c r="C713" s="49" t="s">
        <v>72</v>
      </c>
      <c r="D713" s="49" t="s">
        <v>73</v>
      </c>
      <c r="E713" s="49" t="s">
        <v>74</v>
      </c>
      <c r="F713" s="49" t="s">
        <v>75</v>
      </c>
      <c r="G713" s="49" t="s">
        <v>76</v>
      </c>
      <c r="H713" s="49" t="s">
        <v>77</v>
      </c>
      <c r="I713" s="49" t="s">
        <v>78</v>
      </c>
      <c r="J713" s="197"/>
      <c r="K713" s="188"/>
      <c r="L713" s="188"/>
      <c r="M713" s="188"/>
      <c r="N713" s="188"/>
      <c r="O713" s="188"/>
      <c r="P713" s="188"/>
      <c r="Q713" s="188"/>
      <c r="R713" s="25"/>
    </row>
    <row r="714" spans="1:18" ht="15.75" customHeight="1">
      <c r="A714" s="49">
        <v>2001</v>
      </c>
      <c r="B714" s="50">
        <v>32</v>
      </c>
      <c r="C714" s="50"/>
      <c r="D714" s="50"/>
      <c r="E714" s="50"/>
      <c r="F714" s="50"/>
      <c r="G714" s="50"/>
      <c r="H714" s="50"/>
      <c r="I714" s="50"/>
      <c r="J714" s="87"/>
      <c r="K714" s="51"/>
      <c r="L714" s="52"/>
      <c r="M714" s="53"/>
      <c r="N714" s="54"/>
      <c r="O714" s="55">
        <f>B714</f>
        <v>32</v>
      </c>
      <c r="P714" s="56"/>
      <c r="Q714" s="54"/>
      <c r="R714" s="25"/>
    </row>
    <row r="715" spans="1:18" ht="15.75" customHeight="1">
      <c r="A715" s="49">
        <v>2002</v>
      </c>
      <c r="B715" s="50"/>
      <c r="C715" s="50">
        <v>31</v>
      </c>
      <c r="D715" s="50"/>
      <c r="E715" s="50"/>
      <c r="F715" s="50"/>
      <c r="G715" s="50"/>
      <c r="H715" s="50"/>
      <c r="I715" s="50"/>
      <c r="J715" s="87"/>
      <c r="K715" s="57"/>
      <c r="L715" s="58"/>
      <c r="M715" s="59"/>
      <c r="N715" s="60">
        <f>IF(C715=0,"",C715/B714)</f>
        <v>0.96875</v>
      </c>
      <c r="O715" s="61">
        <v>31</v>
      </c>
      <c r="P715" s="62">
        <f t="shared" ref="P715:P721" si="75">IF(O715=0,"",O715/O714)</f>
        <v>0.96875</v>
      </c>
      <c r="Q715" s="62">
        <f t="shared" ref="Q715:Q721" si="76">IF(O715=0,"",100%-P715)</f>
        <v>3.125E-2</v>
      </c>
      <c r="R715" s="25"/>
    </row>
    <row r="716" spans="1:18" ht="15.75" customHeight="1">
      <c r="A716" s="49">
        <v>2101</v>
      </c>
      <c r="B716" s="50"/>
      <c r="C716" s="50"/>
      <c r="D716" s="50">
        <v>27</v>
      </c>
      <c r="E716" s="50"/>
      <c r="F716" s="50"/>
      <c r="G716" s="50"/>
      <c r="H716" s="50"/>
      <c r="I716" s="50"/>
      <c r="J716" s="87"/>
      <c r="K716" s="57"/>
      <c r="L716" s="58"/>
      <c r="M716" s="59"/>
      <c r="N716" s="60">
        <f>IF(D716=0,"",D716/C715)</f>
        <v>0.87096774193548387</v>
      </c>
      <c r="O716" s="61">
        <v>29</v>
      </c>
      <c r="P716" s="62">
        <f t="shared" si="75"/>
        <v>0.93548387096774188</v>
      </c>
      <c r="Q716" s="62">
        <f t="shared" si="76"/>
        <v>6.4516129032258118E-2</v>
      </c>
      <c r="R716" s="63">
        <f>O716/O714</f>
        <v>0.90625</v>
      </c>
    </row>
    <row r="717" spans="1:18" ht="15.75" customHeight="1">
      <c r="A717" s="49">
        <v>2102</v>
      </c>
      <c r="B717" s="50"/>
      <c r="C717" s="50"/>
      <c r="D717" s="50"/>
      <c r="E717" s="50">
        <v>26</v>
      </c>
      <c r="F717" s="50"/>
      <c r="G717" s="50"/>
      <c r="H717" s="50"/>
      <c r="I717" s="50"/>
      <c r="J717" s="87"/>
      <c r="K717" s="57"/>
      <c r="L717" s="58"/>
      <c r="M717" s="59"/>
      <c r="N717" s="60">
        <f>IF(E717=0,"",E717/D716)</f>
        <v>0.96296296296296291</v>
      </c>
      <c r="O717" s="61">
        <v>29</v>
      </c>
      <c r="P717" s="62">
        <f t="shared" si="75"/>
        <v>1</v>
      </c>
      <c r="Q717" s="62">
        <f t="shared" si="76"/>
        <v>0</v>
      </c>
      <c r="R717" s="25"/>
    </row>
    <row r="718" spans="1:18" ht="15.75" customHeight="1">
      <c r="A718" s="49">
        <v>2201</v>
      </c>
      <c r="B718" s="50"/>
      <c r="C718" s="50"/>
      <c r="D718" s="50"/>
      <c r="E718" s="50"/>
      <c r="F718" s="50">
        <v>21</v>
      </c>
      <c r="G718" s="50"/>
      <c r="H718" s="50"/>
      <c r="I718" s="50"/>
      <c r="J718" s="87"/>
      <c r="K718" s="57"/>
      <c r="L718" s="58"/>
      <c r="M718" s="59"/>
      <c r="N718" s="60">
        <f>IF(F718=0,"",F718/E717)</f>
        <v>0.80769230769230771</v>
      </c>
      <c r="O718" s="61">
        <v>28</v>
      </c>
      <c r="P718" s="62">
        <f t="shared" si="75"/>
        <v>0.96551724137931039</v>
      </c>
      <c r="Q718" s="62">
        <f t="shared" si="76"/>
        <v>3.4482758620689613E-2</v>
      </c>
      <c r="R718" s="25"/>
    </row>
    <row r="719" spans="1:18" ht="15.75" customHeight="1">
      <c r="A719" s="49">
        <v>2202</v>
      </c>
      <c r="B719" s="50"/>
      <c r="C719" s="50"/>
      <c r="D719" s="50"/>
      <c r="E719" s="50"/>
      <c r="F719" s="50"/>
      <c r="G719" s="50">
        <v>21</v>
      </c>
      <c r="H719" s="50"/>
      <c r="I719" s="50"/>
      <c r="J719" s="87"/>
      <c r="K719" s="57"/>
      <c r="L719" s="58"/>
      <c r="M719" s="59"/>
      <c r="N719" s="60">
        <f>IF(G719=0,"",G719/F718)</f>
        <v>1</v>
      </c>
      <c r="O719" s="61">
        <v>28</v>
      </c>
      <c r="P719" s="62">
        <f t="shared" si="75"/>
        <v>1</v>
      </c>
      <c r="Q719" s="62">
        <f t="shared" si="76"/>
        <v>0</v>
      </c>
      <c r="R719" s="25"/>
    </row>
    <row r="720" spans="1:18" ht="15.75" customHeight="1">
      <c r="A720" s="49">
        <v>2301</v>
      </c>
      <c r="B720" s="50"/>
      <c r="C720" s="50"/>
      <c r="D720" s="50"/>
      <c r="E720" s="50"/>
      <c r="F720" s="50"/>
      <c r="G720" s="50"/>
      <c r="H720" s="50">
        <v>21</v>
      </c>
      <c r="I720" s="50"/>
      <c r="J720" s="87"/>
      <c r="K720" s="57"/>
      <c r="L720" s="58"/>
      <c r="M720" s="59"/>
      <c r="N720" s="60">
        <f>IF(H720=0,"",H720/G719)</f>
        <v>1</v>
      </c>
      <c r="O720" s="61">
        <v>28</v>
      </c>
      <c r="P720" s="62">
        <f t="shared" si="75"/>
        <v>1</v>
      </c>
      <c r="Q720" s="62">
        <f t="shared" si="76"/>
        <v>0</v>
      </c>
      <c r="R720" s="25"/>
    </row>
    <row r="721" spans="1:18" ht="15.75" customHeight="1">
      <c r="A721" s="49">
        <v>2302</v>
      </c>
      <c r="B721" s="50"/>
      <c r="C721" s="50"/>
      <c r="D721" s="50"/>
      <c r="E721" s="50"/>
      <c r="F721" s="50"/>
      <c r="G721" s="50"/>
      <c r="H721" s="50"/>
      <c r="I721" s="50">
        <v>21</v>
      </c>
      <c r="J721" s="87">
        <v>16</v>
      </c>
      <c r="K721" s="57"/>
      <c r="L721" s="58"/>
      <c r="M721" s="59"/>
      <c r="N721" s="60">
        <f>IF(I721=0,"",I721/H720)</f>
        <v>1</v>
      </c>
      <c r="O721" s="61">
        <v>25</v>
      </c>
      <c r="P721" s="62">
        <f t="shared" si="75"/>
        <v>0.8928571428571429</v>
      </c>
      <c r="Q721" s="62">
        <f t="shared" si="76"/>
        <v>0.1071428571428571</v>
      </c>
      <c r="R721" s="25"/>
    </row>
    <row r="722" spans="1:18" ht="15.75" customHeight="1">
      <c r="A722" s="49">
        <v>2401</v>
      </c>
      <c r="B722" s="50"/>
      <c r="C722" s="50"/>
      <c r="D722" s="50"/>
      <c r="E722" s="50"/>
      <c r="F722" s="50"/>
      <c r="G722" s="50"/>
      <c r="H722" s="50"/>
      <c r="I722" s="50">
        <v>3</v>
      </c>
      <c r="J722" s="87"/>
      <c r="K722" s="57"/>
      <c r="L722" s="58"/>
      <c r="M722" s="58"/>
      <c r="N722" s="68"/>
      <c r="O722" s="61">
        <v>10</v>
      </c>
      <c r="P722" s="69"/>
      <c r="Q722" s="68"/>
      <c r="R722" s="25"/>
    </row>
    <row r="723" spans="1:18" ht="15.75" customHeight="1">
      <c r="A723" s="49">
        <v>2402</v>
      </c>
      <c r="B723" s="50"/>
      <c r="C723" s="50"/>
      <c r="D723" s="50"/>
      <c r="E723" s="50"/>
      <c r="F723" s="50"/>
      <c r="G723" s="50"/>
      <c r="H723" s="50"/>
      <c r="I723" s="50">
        <v>8</v>
      </c>
      <c r="J723" s="87">
        <v>5</v>
      </c>
      <c r="K723" s="57"/>
      <c r="L723" s="58"/>
      <c r="M723" s="58"/>
      <c r="N723" s="68"/>
      <c r="O723" s="61">
        <v>8</v>
      </c>
      <c r="P723" s="69"/>
      <c r="Q723" s="68"/>
      <c r="R723" s="25"/>
    </row>
    <row r="724" spans="1:18" ht="15.75" customHeight="1">
      <c r="A724" s="49">
        <v>2501</v>
      </c>
      <c r="B724" s="50"/>
      <c r="C724" s="50"/>
      <c r="D724" s="50"/>
      <c r="E724" s="50"/>
      <c r="F724" s="50"/>
      <c r="G724" s="50"/>
      <c r="H724" s="50"/>
      <c r="I724" s="50">
        <v>2</v>
      </c>
      <c r="J724" s="87"/>
      <c r="K724" s="57"/>
      <c r="L724" s="58"/>
      <c r="M724" s="58"/>
      <c r="N724" s="68"/>
      <c r="O724" s="66">
        <v>3</v>
      </c>
      <c r="P724" s="69"/>
      <c r="Q724" s="68"/>
      <c r="R724" s="25"/>
    </row>
    <row r="725" spans="1:18" ht="15.75" customHeight="1">
      <c r="A725" s="49">
        <v>2502</v>
      </c>
      <c r="B725" s="50"/>
      <c r="C725" s="50"/>
      <c r="D725" s="50"/>
      <c r="E725" s="50"/>
      <c r="F725" s="50"/>
      <c r="G725" s="50"/>
      <c r="H725" s="50"/>
      <c r="I725" s="50">
        <v>2</v>
      </c>
      <c r="J725" s="87">
        <v>3</v>
      </c>
      <c r="K725" s="57"/>
      <c r="L725" s="58"/>
      <c r="M725" s="58"/>
      <c r="N725" s="68"/>
      <c r="O725" s="66">
        <v>3</v>
      </c>
      <c r="P725" s="69"/>
      <c r="Q725" s="68"/>
      <c r="R725" s="25"/>
    </row>
    <row r="726" spans="1:18" ht="15.75" customHeight="1">
      <c r="A726" s="49">
        <v>2601</v>
      </c>
      <c r="B726" s="50"/>
      <c r="C726" s="50"/>
      <c r="D726" s="50"/>
      <c r="E726" s="50"/>
      <c r="F726" s="50"/>
      <c r="G726" s="50"/>
      <c r="H726" s="50"/>
      <c r="I726" s="50"/>
      <c r="J726" s="87"/>
      <c r="K726" s="57"/>
      <c r="L726" s="58"/>
      <c r="M726" s="64"/>
      <c r="N726" s="68"/>
      <c r="O726" s="66"/>
      <c r="P726" s="69"/>
      <c r="Q726" s="68"/>
      <c r="R726" s="25"/>
    </row>
    <row r="727" spans="1:18" ht="15.75" customHeight="1">
      <c r="A727" s="49">
        <v>2602</v>
      </c>
      <c r="B727" s="50"/>
      <c r="C727" s="50"/>
      <c r="D727" s="50"/>
      <c r="E727" s="50"/>
      <c r="F727" s="50"/>
      <c r="G727" s="50"/>
      <c r="H727" s="50"/>
      <c r="I727" s="50"/>
      <c r="J727" s="87"/>
      <c r="K727" s="57"/>
      <c r="L727" s="58"/>
      <c r="M727" s="64"/>
      <c r="N727" s="58"/>
      <c r="O727" s="64"/>
      <c r="P727" s="102"/>
      <c r="Q727" s="68"/>
      <c r="R727" s="25"/>
    </row>
    <row r="728" spans="1:18" ht="15.75" customHeight="1">
      <c r="A728" s="49">
        <v>2701</v>
      </c>
      <c r="B728" s="50"/>
      <c r="C728" s="50"/>
      <c r="D728" s="50"/>
      <c r="E728" s="50"/>
      <c r="F728" s="50"/>
      <c r="G728" s="50"/>
      <c r="H728" s="50"/>
      <c r="I728" s="50"/>
      <c r="J728" s="87"/>
      <c r="K728" s="57"/>
      <c r="L728" s="58"/>
      <c r="M728" s="64"/>
      <c r="N728" s="140" t="s">
        <v>56</v>
      </c>
      <c r="O728" s="71">
        <v>13</v>
      </c>
      <c r="P728" s="72">
        <f>IF(SUM(J720:J727)=0,"",SUM(J720:J727))</f>
        <v>24</v>
      </c>
      <c r="Q728" s="142" t="s">
        <v>10</v>
      </c>
      <c r="R728" s="25"/>
    </row>
    <row r="729" spans="1:18" ht="15.75" customHeight="1">
      <c r="A729" s="49">
        <v>2702</v>
      </c>
      <c r="B729" s="50"/>
      <c r="C729" s="50"/>
      <c r="D729" s="50"/>
      <c r="E729" s="50"/>
      <c r="F729" s="50"/>
      <c r="G729" s="50"/>
      <c r="H729" s="50"/>
      <c r="I729" s="50"/>
      <c r="J729" s="87"/>
      <c r="K729" s="57"/>
      <c r="L729" s="58"/>
      <c r="M729" s="64"/>
      <c r="N729" s="141" t="s">
        <v>57</v>
      </c>
      <c r="O729" s="73">
        <f>IF(O728/B714=0,"",O728/B714)</f>
        <v>0.40625</v>
      </c>
      <c r="P729" s="74">
        <f>IF(O728/P728=0,"",O728/P728)</f>
        <v>0.54166666666666663</v>
      </c>
      <c r="Q729" s="143" t="s">
        <v>58</v>
      </c>
      <c r="R729" s="25"/>
    </row>
    <row r="730" spans="1:18" ht="15.75">
      <c r="A730" s="49">
        <v>2801</v>
      </c>
      <c r="B730" s="145"/>
      <c r="C730" s="145"/>
      <c r="D730" s="145"/>
      <c r="E730" s="145"/>
      <c r="F730" s="145"/>
      <c r="G730" s="145"/>
      <c r="H730" s="145"/>
      <c r="I730" s="145"/>
      <c r="J730" s="87"/>
      <c r="K730" s="75"/>
      <c r="L730" s="76"/>
      <c r="M730" s="77"/>
      <c r="N730" s="78"/>
      <c r="O730" s="79"/>
      <c r="P730" s="79"/>
      <c r="Q730" s="80"/>
      <c r="R730" s="25"/>
    </row>
    <row r="731" spans="1:18" ht="18" customHeight="1">
      <c r="A731" s="31"/>
      <c r="B731" s="190" t="s">
        <v>79</v>
      </c>
      <c r="C731" s="190"/>
      <c r="D731" s="190"/>
      <c r="E731" s="190"/>
      <c r="F731" s="190"/>
      <c r="G731" s="190"/>
      <c r="H731" s="190"/>
      <c r="I731" s="190"/>
      <c r="J731" s="144">
        <f>SUM(J721:J727)</f>
        <v>24</v>
      </c>
      <c r="K731" s="82">
        <f>IF(J721=0,"",J721/B714)</f>
        <v>0.5</v>
      </c>
      <c r="L731" s="82">
        <f>IF(J731=0,"",J731/B714)</f>
        <v>0.75</v>
      </c>
      <c r="M731" s="82">
        <f>L731-K731</f>
        <v>0.25</v>
      </c>
      <c r="N731" s="1"/>
      <c r="O731" s="25"/>
      <c r="P731" s="26"/>
      <c r="Q731" s="1"/>
      <c r="R731" s="25"/>
    </row>
    <row r="732" spans="1:18" ht="12.75" customHeight="1">
      <c r="K732" s="1"/>
      <c r="L732" s="1"/>
      <c r="N732" s="1"/>
      <c r="O732" s="2"/>
      <c r="P732" s="2"/>
      <c r="Q732" s="1"/>
    </row>
    <row r="733" spans="1:18" ht="12.75" customHeight="1">
      <c r="K733" s="1"/>
      <c r="L733" s="1"/>
      <c r="N733" s="1"/>
      <c r="O733" s="2"/>
      <c r="P733" s="2"/>
      <c r="Q733" s="1"/>
    </row>
    <row r="734" spans="1:18" ht="26.25" customHeight="1">
      <c r="A734" s="161"/>
      <c r="B734" s="191" t="s">
        <v>69</v>
      </c>
      <c r="C734" s="191"/>
      <c r="D734" s="191"/>
      <c r="E734" s="191"/>
      <c r="F734" s="191"/>
      <c r="G734" s="191"/>
      <c r="H734" s="191"/>
      <c r="I734" s="191"/>
      <c r="J734" s="156" t="s">
        <v>92</v>
      </c>
      <c r="K734" s="25"/>
      <c r="L734" s="1"/>
      <c r="M734" s="1"/>
      <c r="N734" s="25"/>
      <c r="O734" s="1"/>
      <c r="P734" s="25"/>
      <c r="Q734" s="25"/>
      <c r="R734" s="25"/>
    </row>
    <row r="735" spans="1:18" ht="20.25" customHeight="1">
      <c r="A735" s="192" t="s">
        <v>9</v>
      </c>
      <c r="B735" s="193" t="s">
        <v>70</v>
      </c>
      <c r="C735" s="194"/>
      <c r="D735" s="194"/>
      <c r="E735" s="194"/>
      <c r="F735" s="194"/>
      <c r="G735" s="194"/>
      <c r="H735" s="194"/>
      <c r="I735" s="195"/>
      <c r="J735" s="196" t="s">
        <v>10</v>
      </c>
      <c r="K735" s="189" t="s">
        <v>2</v>
      </c>
      <c r="L735" s="189" t="s">
        <v>3</v>
      </c>
      <c r="M735" s="198" t="s">
        <v>4</v>
      </c>
      <c r="N735" s="189" t="s">
        <v>5</v>
      </c>
      <c r="O735" s="187" t="s">
        <v>6</v>
      </c>
      <c r="P735" s="187" t="s">
        <v>7</v>
      </c>
      <c r="Q735" s="189" t="s">
        <v>8</v>
      </c>
      <c r="R735" s="25"/>
    </row>
    <row r="736" spans="1:18" ht="15.75" customHeight="1">
      <c r="A736" s="188"/>
      <c r="B736" s="49" t="s">
        <v>71</v>
      </c>
      <c r="C736" s="49" t="s">
        <v>72</v>
      </c>
      <c r="D736" s="49" t="s">
        <v>73</v>
      </c>
      <c r="E736" s="49" t="s">
        <v>74</v>
      </c>
      <c r="F736" s="49" t="s">
        <v>75</v>
      </c>
      <c r="G736" s="49" t="s">
        <v>76</v>
      </c>
      <c r="H736" s="49" t="s">
        <v>77</v>
      </c>
      <c r="I736" s="49" t="s">
        <v>78</v>
      </c>
      <c r="J736" s="197"/>
      <c r="K736" s="188"/>
      <c r="L736" s="188"/>
      <c r="M736" s="188"/>
      <c r="N736" s="188"/>
      <c r="O736" s="188"/>
      <c r="P736" s="188"/>
      <c r="Q736" s="188"/>
      <c r="R736" s="25"/>
    </row>
    <row r="737" spans="1:18" ht="15.75" customHeight="1">
      <c r="A737" s="49">
        <v>2002</v>
      </c>
      <c r="B737" s="50">
        <v>24</v>
      </c>
      <c r="C737" s="50"/>
      <c r="D737" s="50"/>
      <c r="E737" s="50"/>
      <c r="F737" s="50"/>
      <c r="G737" s="50"/>
      <c r="H737" s="50"/>
      <c r="I737" s="50"/>
      <c r="J737" s="87"/>
      <c r="K737" s="51"/>
      <c r="L737" s="52"/>
      <c r="M737" s="53"/>
      <c r="N737" s="54"/>
      <c r="O737" s="55">
        <f>B737</f>
        <v>24</v>
      </c>
      <c r="P737" s="56"/>
      <c r="Q737" s="54"/>
      <c r="R737" s="25"/>
    </row>
    <row r="738" spans="1:18" ht="15.75" customHeight="1">
      <c r="A738" s="49">
        <v>2101</v>
      </c>
      <c r="B738" s="50"/>
      <c r="C738" s="50">
        <v>16</v>
      </c>
      <c r="D738" s="50"/>
      <c r="E738" s="50"/>
      <c r="F738" s="50"/>
      <c r="G738" s="50"/>
      <c r="H738" s="50"/>
      <c r="I738" s="50"/>
      <c r="J738" s="87"/>
      <c r="K738" s="57"/>
      <c r="L738" s="58"/>
      <c r="M738" s="59"/>
      <c r="N738" s="60">
        <f>IF(C738=0,"",C738/B737)</f>
        <v>0.66666666666666663</v>
      </c>
      <c r="O738" s="61">
        <v>18</v>
      </c>
      <c r="P738" s="62">
        <f t="shared" ref="P738:P744" si="77">IF(O738=0,"",O738/O737)</f>
        <v>0.75</v>
      </c>
      <c r="Q738" s="62">
        <f t="shared" ref="Q738:Q744" si="78">IF(O738=0,"",100%-P738)</f>
        <v>0.25</v>
      </c>
      <c r="R738" s="25"/>
    </row>
    <row r="739" spans="1:18" ht="15.75" customHeight="1">
      <c r="A739" s="49">
        <v>2102</v>
      </c>
      <c r="B739" s="50"/>
      <c r="C739" s="50"/>
      <c r="D739" s="50">
        <v>14</v>
      </c>
      <c r="E739" s="50"/>
      <c r="F739" s="50"/>
      <c r="G739" s="50"/>
      <c r="H739" s="50"/>
      <c r="I739" s="50"/>
      <c r="J739" s="87"/>
      <c r="K739" s="57"/>
      <c r="L739" s="58"/>
      <c r="M739" s="59"/>
      <c r="N739" s="60">
        <f>IF(D739=0,"",D739/C738)</f>
        <v>0.875</v>
      </c>
      <c r="O739" s="61">
        <v>16</v>
      </c>
      <c r="P739" s="62">
        <f t="shared" si="77"/>
        <v>0.88888888888888884</v>
      </c>
      <c r="Q739" s="62">
        <f t="shared" si="78"/>
        <v>0.11111111111111116</v>
      </c>
      <c r="R739" s="63">
        <f>O739/O737</f>
        <v>0.66666666666666663</v>
      </c>
    </row>
    <row r="740" spans="1:18" ht="15.75" customHeight="1">
      <c r="A740" s="49">
        <v>2201</v>
      </c>
      <c r="B740" s="50"/>
      <c r="C740" s="50"/>
      <c r="D740" s="50"/>
      <c r="E740" s="50">
        <v>14</v>
      </c>
      <c r="F740" s="50"/>
      <c r="G740" s="50"/>
      <c r="H740" s="50"/>
      <c r="I740" s="50"/>
      <c r="J740" s="87"/>
      <c r="K740" s="57"/>
      <c r="L740" s="58"/>
      <c r="M740" s="59"/>
      <c r="N740" s="60">
        <f>IF(E740=0,"",E740/D739)</f>
        <v>1</v>
      </c>
      <c r="O740" s="61">
        <v>16</v>
      </c>
      <c r="P740" s="62">
        <f t="shared" si="77"/>
        <v>1</v>
      </c>
      <c r="Q740" s="62">
        <f t="shared" si="78"/>
        <v>0</v>
      </c>
      <c r="R740" s="25"/>
    </row>
    <row r="741" spans="1:18" ht="15.75" customHeight="1">
      <c r="A741" s="49">
        <v>2202</v>
      </c>
      <c r="B741" s="50"/>
      <c r="C741" s="50"/>
      <c r="D741" s="50"/>
      <c r="E741" s="50"/>
      <c r="F741" s="50">
        <v>13</v>
      </c>
      <c r="G741" s="50"/>
      <c r="H741" s="50"/>
      <c r="I741" s="50"/>
      <c r="J741" s="87"/>
      <c r="K741" s="57"/>
      <c r="L741" s="58"/>
      <c r="M741" s="59"/>
      <c r="N741" s="60">
        <f>IF(F741=0,"",F741/E740)</f>
        <v>0.9285714285714286</v>
      </c>
      <c r="O741" s="61">
        <v>14</v>
      </c>
      <c r="P741" s="62">
        <f t="shared" si="77"/>
        <v>0.875</v>
      </c>
      <c r="Q741" s="62">
        <f t="shared" si="78"/>
        <v>0.125</v>
      </c>
      <c r="R741" s="25"/>
    </row>
    <row r="742" spans="1:18" ht="15.75" customHeight="1">
      <c r="A742" s="49">
        <v>2301</v>
      </c>
      <c r="B742" s="50"/>
      <c r="C742" s="50"/>
      <c r="D742" s="50"/>
      <c r="E742" s="50"/>
      <c r="F742" s="50"/>
      <c r="G742" s="50">
        <v>12</v>
      </c>
      <c r="H742" s="50"/>
      <c r="I742" s="50"/>
      <c r="J742" s="87"/>
      <c r="K742" s="57"/>
      <c r="L742" s="58"/>
      <c r="M742" s="59"/>
      <c r="N742" s="60">
        <f>IF(G742=0,"",G742/F741)</f>
        <v>0.92307692307692313</v>
      </c>
      <c r="O742" s="61">
        <v>13</v>
      </c>
      <c r="P742" s="62">
        <f t="shared" si="77"/>
        <v>0.9285714285714286</v>
      </c>
      <c r="Q742" s="62">
        <f t="shared" si="78"/>
        <v>7.1428571428571397E-2</v>
      </c>
      <c r="R742" s="25"/>
    </row>
    <row r="743" spans="1:18" ht="15.75" customHeight="1">
      <c r="A743" s="49">
        <v>2302</v>
      </c>
      <c r="B743" s="50"/>
      <c r="C743" s="50"/>
      <c r="D743" s="50"/>
      <c r="E743" s="50"/>
      <c r="F743" s="50"/>
      <c r="G743" s="50"/>
      <c r="H743" s="50">
        <v>10</v>
      </c>
      <c r="I743" s="50"/>
      <c r="J743" s="87"/>
      <c r="K743" s="57"/>
      <c r="L743" s="58"/>
      <c r="M743" s="59"/>
      <c r="N743" s="60">
        <f>IF(H743=0,"",H743/G742)</f>
        <v>0.83333333333333337</v>
      </c>
      <c r="O743" s="61">
        <v>12</v>
      </c>
      <c r="P743" s="62">
        <f t="shared" si="77"/>
        <v>0.92307692307692313</v>
      </c>
      <c r="Q743" s="62">
        <f t="shared" si="78"/>
        <v>7.6923076923076872E-2</v>
      </c>
      <c r="R743" s="25"/>
    </row>
    <row r="744" spans="1:18" ht="15.75" customHeight="1">
      <c r="A744" s="49">
        <v>2401</v>
      </c>
      <c r="B744" s="50"/>
      <c r="C744" s="50"/>
      <c r="D744" s="50"/>
      <c r="E744" s="50"/>
      <c r="F744" s="50"/>
      <c r="G744" s="50"/>
      <c r="H744" s="50"/>
      <c r="I744" s="50">
        <v>6</v>
      </c>
      <c r="J744" s="87"/>
      <c r="K744" s="57"/>
      <c r="L744" s="58"/>
      <c r="M744" s="59"/>
      <c r="N744" s="60">
        <f>IF(I744=0,"",I744/H743)</f>
        <v>0.6</v>
      </c>
      <c r="O744" s="61">
        <v>11</v>
      </c>
      <c r="P744" s="62">
        <f t="shared" si="77"/>
        <v>0.91666666666666663</v>
      </c>
      <c r="Q744" s="62">
        <f t="shared" si="78"/>
        <v>8.333333333333337E-2</v>
      </c>
      <c r="R744" s="25"/>
    </row>
    <row r="745" spans="1:18" ht="15.75" customHeight="1">
      <c r="A745" s="49">
        <v>2402</v>
      </c>
      <c r="B745" s="50"/>
      <c r="C745" s="50"/>
      <c r="D745" s="50"/>
      <c r="E745" s="50"/>
      <c r="F745" s="50"/>
      <c r="G745" s="50"/>
      <c r="H745" s="50"/>
      <c r="I745" s="50">
        <v>5</v>
      </c>
      <c r="J745" s="87">
        <v>5</v>
      </c>
      <c r="K745" s="57"/>
      <c r="L745" s="58"/>
      <c r="M745" s="58"/>
      <c r="N745" s="68"/>
      <c r="O745" s="61">
        <v>7</v>
      </c>
      <c r="P745" s="69"/>
      <c r="Q745" s="68"/>
      <c r="R745" s="25"/>
    </row>
    <row r="746" spans="1:18" ht="15.75" customHeight="1">
      <c r="A746" s="49">
        <v>2501</v>
      </c>
      <c r="B746" s="50"/>
      <c r="C746" s="50"/>
      <c r="D746" s="50"/>
      <c r="E746" s="50"/>
      <c r="F746" s="50"/>
      <c r="G746" s="50"/>
      <c r="H746" s="50"/>
      <c r="I746" s="50">
        <v>2</v>
      </c>
      <c r="J746" s="87">
        <v>2</v>
      </c>
      <c r="K746" s="57"/>
      <c r="L746" s="58"/>
      <c r="M746" s="58"/>
      <c r="N746" s="68"/>
      <c r="O746" s="61">
        <v>4</v>
      </c>
      <c r="P746" s="69"/>
      <c r="Q746" s="68"/>
      <c r="R746" s="25"/>
    </row>
    <row r="747" spans="1:18" ht="15.75" customHeight="1">
      <c r="A747" s="49">
        <v>2502</v>
      </c>
      <c r="B747" s="50"/>
      <c r="C747" s="50"/>
      <c r="D747" s="50"/>
      <c r="E747" s="50"/>
      <c r="F747" s="50"/>
      <c r="G747" s="50"/>
      <c r="H747" s="50"/>
      <c r="I747" s="50">
        <v>2</v>
      </c>
      <c r="J747" s="87"/>
      <c r="K747" s="57"/>
      <c r="L747" s="58"/>
      <c r="M747" s="58"/>
      <c r="N747" s="68"/>
      <c r="O747" s="66">
        <v>2</v>
      </c>
      <c r="P747" s="69"/>
      <c r="Q747" s="68"/>
      <c r="R747" s="25"/>
    </row>
    <row r="748" spans="1:18" ht="15.75" customHeight="1">
      <c r="A748" s="49">
        <v>2601</v>
      </c>
      <c r="B748" s="50"/>
      <c r="C748" s="50"/>
      <c r="D748" s="50"/>
      <c r="E748" s="50"/>
      <c r="F748" s="50"/>
      <c r="G748" s="50"/>
      <c r="H748" s="50"/>
      <c r="I748" s="50">
        <v>1</v>
      </c>
      <c r="J748" s="87">
        <v>2</v>
      </c>
      <c r="K748" s="57"/>
      <c r="L748" s="58"/>
      <c r="M748" s="58"/>
      <c r="N748" s="68"/>
      <c r="O748" s="66">
        <v>2</v>
      </c>
      <c r="P748" s="69"/>
      <c r="Q748" s="68"/>
      <c r="R748" s="25"/>
    </row>
    <row r="749" spans="1:18" ht="15.75" customHeight="1">
      <c r="A749" s="49">
        <v>2602</v>
      </c>
      <c r="B749" s="50"/>
      <c r="C749" s="50"/>
      <c r="D749" s="50"/>
      <c r="E749" s="50"/>
      <c r="F749" s="50"/>
      <c r="G749" s="50"/>
      <c r="H749" s="50"/>
      <c r="I749" s="50"/>
      <c r="J749" s="87"/>
      <c r="K749" s="57"/>
      <c r="L749" s="58"/>
      <c r="M749" s="64"/>
      <c r="N749" s="68"/>
      <c r="O749" s="66"/>
      <c r="P749" s="69"/>
      <c r="Q749" s="68"/>
      <c r="R749" s="25"/>
    </row>
    <row r="750" spans="1:18" ht="15.75" customHeight="1">
      <c r="A750" s="49">
        <v>2701</v>
      </c>
      <c r="B750" s="50"/>
      <c r="C750" s="50"/>
      <c r="D750" s="50"/>
      <c r="E750" s="50"/>
      <c r="F750" s="50"/>
      <c r="G750" s="50"/>
      <c r="H750" s="50"/>
      <c r="I750" s="50"/>
      <c r="J750" s="87"/>
      <c r="K750" s="57"/>
      <c r="L750" s="58"/>
      <c r="M750" s="64"/>
      <c r="N750" s="58"/>
      <c r="O750" s="64"/>
      <c r="P750" s="102"/>
      <c r="Q750" s="68"/>
      <c r="R750" s="25"/>
    </row>
    <row r="751" spans="1:18" ht="15.75" customHeight="1">
      <c r="A751" s="49">
        <v>2702</v>
      </c>
      <c r="B751" s="50"/>
      <c r="C751" s="50"/>
      <c r="D751" s="50"/>
      <c r="E751" s="50"/>
      <c r="F751" s="50"/>
      <c r="G751" s="50"/>
      <c r="H751" s="50"/>
      <c r="I751" s="50"/>
      <c r="J751" s="87"/>
      <c r="K751" s="57"/>
      <c r="L751" s="58"/>
      <c r="M751" s="64"/>
      <c r="N751" s="140" t="s">
        <v>56</v>
      </c>
      <c r="O751" s="71">
        <v>1</v>
      </c>
      <c r="P751" s="72">
        <f>IF(SUM(J743:J750)=0,"",SUM(J743:J750))</f>
        <v>9</v>
      </c>
      <c r="Q751" s="142" t="s">
        <v>10</v>
      </c>
      <c r="R751" s="25"/>
    </row>
    <row r="752" spans="1:18" ht="15.75" customHeight="1">
      <c r="A752" s="49">
        <v>2801</v>
      </c>
      <c r="B752" s="50"/>
      <c r="C752" s="50"/>
      <c r="D752" s="50"/>
      <c r="E752" s="50"/>
      <c r="F752" s="50"/>
      <c r="G752" s="50"/>
      <c r="H752" s="50"/>
      <c r="I752" s="50"/>
      <c r="J752" s="87"/>
      <c r="K752" s="57"/>
      <c r="L752" s="58"/>
      <c r="M752" s="64"/>
      <c r="N752" s="141" t="s">
        <v>57</v>
      </c>
      <c r="O752" s="73">
        <f>IF(O751/B737=0,"",O751/B737)</f>
        <v>4.1666666666666664E-2</v>
      </c>
      <c r="P752" s="74">
        <f>IF(O751/P751=0,"",O751/P751)</f>
        <v>0.1111111111111111</v>
      </c>
      <c r="Q752" s="143" t="s">
        <v>58</v>
      </c>
      <c r="R752" s="25"/>
    </row>
    <row r="753" spans="1:18" ht="15.75">
      <c r="A753" s="49">
        <v>2802</v>
      </c>
      <c r="B753" s="145"/>
      <c r="C753" s="145"/>
      <c r="D753" s="145"/>
      <c r="E753" s="145"/>
      <c r="F753" s="145"/>
      <c r="G753" s="145"/>
      <c r="H753" s="145"/>
      <c r="I753" s="145"/>
      <c r="J753" s="87"/>
      <c r="K753" s="75"/>
      <c r="L753" s="76"/>
      <c r="M753" s="77"/>
      <c r="N753" s="78"/>
      <c r="O753" s="79"/>
      <c r="P753" s="79"/>
      <c r="Q753" s="80"/>
      <c r="R753" s="25"/>
    </row>
    <row r="754" spans="1:18" ht="18" customHeight="1">
      <c r="A754" s="31"/>
      <c r="B754" s="190" t="s">
        <v>79</v>
      </c>
      <c r="C754" s="190"/>
      <c r="D754" s="190"/>
      <c r="E754" s="190"/>
      <c r="F754" s="190"/>
      <c r="G754" s="190"/>
      <c r="H754" s="190"/>
      <c r="I754" s="190"/>
      <c r="J754" s="144">
        <f>SUM(J744:J753)</f>
        <v>9</v>
      </c>
      <c r="K754" s="82">
        <f>J745/B737</f>
        <v>0.20833333333333334</v>
      </c>
      <c r="L754" s="82">
        <f>IF(J754=0,"",J754/B737)</f>
        <v>0.375</v>
      </c>
      <c r="M754" s="82">
        <f>L754-K754</f>
        <v>0.16666666666666666</v>
      </c>
      <c r="N754" s="1"/>
      <c r="O754" s="25"/>
      <c r="P754" s="26"/>
      <c r="Q754" s="1"/>
      <c r="R754" s="25"/>
    </row>
    <row r="755" spans="1:18" ht="12.75" customHeight="1">
      <c r="K755" s="1"/>
      <c r="L755" s="1"/>
      <c r="N755" s="1"/>
      <c r="O755" s="2"/>
      <c r="P755" s="2"/>
      <c r="Q755" s="1"/>
    </row>
    <row r="756" spans="1:18" ht="12.75" customHeight="1">
      <c r="K756" s="1"/>
      <c r="L756" s="1"/>
      <c r="N756" s="1"/>
      <c r="O756" s="2"/>
      <c r="P756" s="2"/>
      <c r="Q756" s="1"/>
    </row>
    <row r="757" spans="1:18" ht="26.25">
      <c r="A757" s="161"/>
      <c r="B757" s="191" t="s">
        <v>69</v>
      </c>
      <c r="C757" s="191"/>
      <c r="D757" s="191"/>
      <c r="E757" s="191"/>
      <c r="F757" s="191"/>
      <c r="G757" s="191"/>
      <c r="H757" s="191"/>
      <c r="I757" s="191"/>
      <c r="J757" s="156" t="s">
        <v>93</v>
      </c>
      <c r="K757" s="25"/>
      <c r="L757" s="1"/>
      <c r="M757" s="1"/>
      <c r="N757" s="25"/>
      <c r="O757" s="1"/>
      <c r="P757" s="25"/>
      <c r="Q757" s="25"/>
      <c r="R757" s="25"/>
    </row>
    <row r="758" spans="1:18" ht="20.25">
      <c r="A758" s="192" t="s">
        <v>9</v>
      </c>
      <c r="B758" s="193" t="s">
        <v>70</v>
      </c>
      <c r="C758" s="194"/>
      <c r="D758" s="194"/>
      <c r="E758" s="194"/>
      <c r="F758" s="194"/>
      <c r="G758" s="194"/>
      <c r="H758" s="194"/>
      <c r="I758" s="195"/>
      <c r="J758" s="196" t="s">
        <v>10</v>
      </c>
      <c r="K758" s="189" t="s">
        <v>2</v>
      </c>
      <c r="L758" s="189" t="s">
        <v>3</v>
      </c>
      <c r="M758" s="198" t="s">
        <v>4</v>
      </c>
      <c r="N758" s="189" t="s">
        <v>5</v>
      </c>
      <c r="O758" s="187" t="s">
        <v>6</v>
      </c>
      <c r="P758" s="187" t="s">
        <v>7</v>
      </c>
      <c r="Q758" s="189" t="s">
        <v>8</v>
      </c>
      <c r="R758" s="25"/>
    </row>
    <row r="759" spans="1:18" ht="15.75">
      <c r="A759" s="188"/>
      <c r="B759" s="49" t="s">
        <v>71</v>
      </c>
      <c r="C759" s="49" t="s">
        <v>72</v>
      </c>
      <c r="D759" s="49" t="s">
        <v>73</v>
      </c>
      <c r="E759" s="49" t="s">
        <v>74</v>
      </c>
      <c r="F759" s="49" t="s">
        <v>75</v>
      </c>
      <c r="G759" s="49" t="s">
        <v>76</v>
      </c>
      <c r="H759" s="49" t="s">
        <v>77</v>
      </c>
      <c r="I759" s="49" t="s">
        <v>78</v>
      </c>
      <c r="J759" s="197"/>
      <c r="K759" s="188"/>
      <c r="L759" s="188"/>
      <c r="M759" s="188"/>
      <c r="N759" s="188"/>
      <c r="O759" s="188"/>
      <c r="P759" s="188"/>
      <c r="Q759" s="188"/>
      <c r="R759" s="25"/>
    </row>
    <row r="760" spans="1:18" ht="15.75" customHeight="1">
      <c r="A760" s="49">
        <v>2101</v>
      </c>
      <c r="B760" s="50">
        <v>30</v>
      </c>
      <c r="C760" s="50"/>
      <c r="D760" s="50"/>
      <c r="E760" s="50"/>
      <c r="F760" s="50"/>
      <c r="G760" s="50"/>
      <c r="H760" s="50"/>
      <c r="I760" s="50"/>
      <c r="J760" s="87"/>
      <c r="K760" s="51"/>
      <c r="L760" s="52"/>
      <c r="M760" s="53"/>
      <c r="N760" s="54"/>
      <c r="O760" s="55">
        <f>B760</f>
        <v>30</v>
      </c>
      <c r="P760" s="56"/>
      <c r="Q760" s="54"/>
      <c r="R760" s="25"/>
    </row>
    <row r="761" spans="1:18" ht="15.75" customHeight="1">
      <c r="A761" s="49">
        <v>2102</v>
      </c>
      <c r="B761" s="50"/>
      <c r="C761" s="50">
        <v>28</v>
      </c>
      <c r="D761" s="50"/>
      <c r="E761" s="50"/>
      <c r="F761" s="50"/>
      <c r="G761" s="50"/>
      <c r="H761" s="50"/>
      <c r="I761" s="50"/>
      <c r="J761" s="87"/>
      <c r="K761" s="57"/>
      <c r="L761" s="58"/>
      <c r="M761" s="59"/>
      <c r="N761" s="60">
        <f>IF(C761=0,"",C761/B760)</f>
        <v>0.93333333333333335</v>
      </c>
      <c r="O761" s="61">
        <v>28</v>
      </c>
      <c r="P761" s="62">
        <f t="shared" ref="P761:P767" si="79">IF(O761=0,"",O761/O760)</f>
        <v>0.93333333333333335</v>
      </c>
      <c r="Q761" s="62">
        <f t="shared" ref="Q761:Q767" si="80">IF(O761=0,"",100%-P761)</f>
        <v>6.6666666666666652E-2</v>
      </c>
      <c r="R761" s="25"/>
    </row>
    <row r="762" spans="1:18" ht="15.75" customHeight="1">
      <c r="A762" s="49">
        <v>2201</v>
      </c>
      <c r="B762" s="50"/>
      <c r="C762" s="50"/>
      <c r="D762" s="50">
        <v>21</v>
      </c>
      <c r="E762" s="50"/>
      <c r="F762" s="50"/>
      <c r="G762" s="50"/>
      <c r="H762" s="50"/>
      <c r="I762" s="50"/>
      <c r="J762" s="87"/>
      <c r="K762" s="57"/>
      <c r="L762" s="58"/>
      <c r="M762" s="59"/>
      <c r="N762" s="60">
        <f>IF(D762=0,"",D762/C761)</f>
        <v>0.75</v>
      </c>
      <c r="O762" s="61">
        <v>23</v>
      </c>
      <c r="P762" s="62">
        <f t="shared" si="79"/>
        <v>0.8214285714285714</v>
      </c>
      <c r="Q762" s="62">
        <f t="shared" si="80"/>
        <v>0.1785714285714286</v>
      </c>
      <c r="R762" s="63">
        <f>O762/O760</f>
        <v>0.76666666666666672</v>
      </c>
    </row>
    <row r="763" spans="1:18" ht="15.75" customHeight="1">
      <c r="A763" s="49">
        <v>2202</v>
      </c>
      <c r="B763" s="50"/>
      <c r="C763" s="50"/>
      <c r="D763" s="50"/>
      <c r="E763" s="50">
        <v>20</v>
      </c>
      <c r="F763" s="50"/>
      <c r="G763" s="50"/>
      <c r="H763" s="50"/>
      <c r="I763" s="50"/>
      <c r="J763" s="87"/>
      <c r="K763" s="57"/>
      <c r="L763" s="58"/>
      <c r="M763" s="59"/>
      <c r="N763" s="60">
        <f>IF(E763=0,"",E763/D762)</f>
        <v>0.95238095238095233</v>
      </c>
      <c r="O763" s="61">
        <v>23</v>
      </c>
      <c r="P763" s="62">
        <f t="shared" si="79"/>
        <v>1</v>
      </c>
      <c r="Q763" s="62">
        <f t="shared" si="80"/>
        <v>0</v>
      </c>
      <c r="R763" s="25"/>
    </row>
    <row r="764" spans="1:18" ht="15.75" customHeight="1">
      <c r="A764" s="49">
        <v>2301</v>
      </c>
      <c r="B764" s="50"/>
      <c r="C764" s="50"/>
      <c r="D764" s="50"/>
      <c r="E764" s="50"/>
      <c r="F764" s="50">
        <v>18</v>
      </c>
      <c r="G764" s="50"/>
      <c r="H764" s="50"/>
      <c r="I764" s="50"/>
      <c r="J764" s="87"/>
      <c r="K764" s="57"/>
      <c r="L764" s="58"/>
      <c r="M764" s="59"/>
      <c r="N764" s="60">
        <f>IF(F764=0,"",F764/E763)</f>
        <v>0.9</v>
      </c>
      <c r="O764" s="61">
        <v>20</v>
      </c>
      <c r="P764" s="62">
        <f t="shared" si="79"/>
        <v>0.86956521739130432</v>
      </c>
      <c r="Q764" s="62">
        <f t="shared" si="80"/>
        <v>0.13043478260869568</v>
      </c>
      <c r="R764" s="25"/>
    </row>
    <row r="765" spans="1:18" ht="15.75" customHeight="1">
      <c r="A765" s="49">
        <v>2302</v>
      </c>
      <c r="B765" s="50"/>
      <c r="C765" s="50"/>
      <c r="D765" s="50"/>
      <c r="E765" s="50"/>
      <c r="F765" s="50"/>
      <c r="G765" s="50">
        <v>16</v>
      </c>
      <c r="H765" s="50"/>
      <c r="I765" s="50"/>
      <c r="J765" s="87"/>
      <c r="K765" s="57"/>
      <c r="L765" s="58"/>
      <c r="M765" s="59"/>
      <c r="N765" s="60">
        <f>IF(G765=0,"",G765/F764)</f>
        <v>0.88888888888888884</v>
      </c>
      <c r="O765" s="61">
        <v>20</v>
      </c>
      <c r="P765" s="62">
        <f t="shared" si="79"/>
        <v>1</v>
      </c>
      <c r="Q765" s="62">
        <f t="shared" si="80"/>
        <v>0</v>
      </c>
      <c r="R765" s="25"/>
    </row>
    <row r="766" spans="1:18" ht="15.75" customHeight="1">
      <c r="A766" s="49">
        <v>2401</v>
      </c>
      <c r="B766" s="50"/>
      <c r="C766" s="50"/>
      <c r="D766" s="50"/>
      <c r="E766" s="50"/>
      <c r="F766" s="50"/>
      <c r="G766" s="50"/>
      <c r="H766" s="50">
        <v>16</v>
      </c>
      <c r="I766" s="50"/>
      <c r="J766" s="87"/>
      <c r="K766" s="57"/>
      <c r="L766" s="58"/>
      <c r="M766" s="59"/>
      <c r="N766" s="60">
        <f>IF(H766=0,"",H766/G765)</f>
        <v>1</v>
      </c>
      <c r="O766" s="61">
        <v>20</v>
      </c>
      <c r="P766" s="62">
        <f t="shared" si="79"/>
        <v>1</v>
      </c>
      <c r="Q766" s="62">
        <f t="shared" si="80"/>
        <v>0</v>
      </c>
      <c r="R766" s="25"/>
    </row>
    <row r="767" spans="1:18" ht="15.75" customHeight="1">
      <c r="A767" s="49">
        <v>2402</v>
      </c>
      <c r="B767" s="50"/>
      <c r="C767" s="50"/>
      <c r="D767" s="50"/>
      <c r="E767" s="50"/>
      <c r="F767" s="50"/>
      <c r="G767" s="50"/>
      <c r="H767" s="50"/>
      <c r="I767" s="50">
        <v>16</v>
      </c>
      <c r="J767" s="87">
        <v>2</v>
      </c>
      <c r="K767" s="57"/>
      <c r="L767" s="58"/>
      <c r="M767" s="59"/>
      <c r="N767" s="60">
        <f>IF(I767=0,"",I767/H766)</f>
        <v>1</v>
      </c>
      <c r="O767" s="61">
        <v>20</v>
      </c>
      <c r="P767" s="62">
        <f t="shared" si="79"/>
        <v>1</v>
      </c>
      <c r="Q767" s="62">
        <f t="shared" si="80"/>
        <v>0</v>
      </c>
      <c r="R767" s="25"/>
    </row>
    <row r="768" spans="1:18" ht="15.75" customHeight="1">
      <c r="A768" s="49">
        <v>2501</v>
      </c>
      <c r="B768" s="50"/>
      <c r="C768" s="50"/>
      <c r="D768" s="50"/>
      <c r="E768" s="50"/>
      <c r="F768" s="50"/>
      <c r="G768" s="50"/>
      <c r="H768" s="50"/>
      <c r="I768" s="50">
        <v>16</v>
      </c>
      <c r="J768" s="87">
        <v>12</v>
      </c>
      <c r="K768" s="57"/>
      <c r="L768" s="58"/>
      <c r="M768" s="58"/>
      <c r="N768" s="68"/>
      <c r="O768" s="61">
        <v>17</v>
      </c>
      <c r="P768" s="69"/>
      <c r="Q768" s="68"/>
      <c r="R768" s="25"/>
    </row>
    <row r="769" spans="1:21" ht="15.75" customHeight="1">
      <c r="A769" s="49">
        <v>2502</v>
      </c>
      <c r="B769" s="50"/>
      <c r="C769" s="50"/>
      <c r="D769" s="50"/>
      <c r="E769" s="50"/>
      <c r="F769" s="50"/>
      <c r="G769" s="50"/>
      <c r="H769" s="50"/>
      <c r="I769" s="50">
        <v>5</v>
      </c>
      <c r="J769" s="87">
        <v>5</v>
      </c>
      <c r="K769" s="57"/>
      <c r="L769" s="58"/>
      <c r="M769" s="58"/>
      <c r="N769" s="68"/>
      <c r="O769" s="61">
        <v>5</v>
      </c>
      <c r="P769" s="69"/>
      <c r="Q769" s="68"/>
      <c r="R769" s="25"/>
    </row>
    <row r="770" spans="1:21" ht="15.75" customHeight="1">
      <c r="A770" s="49">
        <v>2601</v>
      </c>
      <c r="B770" s="50"/>
      <c r="C770" s="50"/>
      <c r="D770" s="50"/>
      <c r="E770" s="50"/>
      <c r="F770" s="50"/>
      <c r="G770" s="50"/>
      <c r="H770" s="50"/>
      <c r="I770" s="50"/>
      <c r="J770" s="87"/>
      <c r="K770" s="57"/>
      <c r="L770" s="58"/>
      <c r="M770" s="58"/>
      <c r="N770" s="68"/>
      <c r="O770" s="66"/>
      <c r="P770" s="69"/>
      <c r="Q770" s="68"/>
      <c r="R770" s="25"/>
    </row>
    <row r="771" spans="1:21" ht="15.75" customHeight="1">
      <c r="A771" s="49">
        <v>2602</v>
      </c>
      <c r="B771" s="50"/>
      <c r="C771" s="50"/>
      <c r="D771" s="50"/>
      <c r="E771" s="50"/>
      <c r="F771" s="50"/>
      <c r="G771" s="50"/>
      <c r="H771" s="50"/>
      <c r="I771" s="50"/>
      <c r="J771" s="87"/>
      <c r="K771" s="57"/>
      <c r="L771" s="58"/>
      <c r="M771" s="58"/>
      <c r="N771" s="68"/>
      <c r="O771" s="66"/>
      <c r="P771" s="69"/>
      <c r="Q771" s="68"/>
      <c r="R771" s="25"/>
    </row>
    <row r="772" spans="1:21" ht="15.75" customHeight="1">
      <c r="A772" s="49">
        <v>2701</v>
      </c>
      <c r="B772" s="50"/>
      <c r="C772" s="50"/>
      <c r="D772" s="50"/>
      <c r="E772" s="50"/>
      <c r="F772" s="50"/>
      <c r="G772" s="50"/>
      <c r="H772" s="50"/>
      <c r="I772" s="50"/>
      <c r="J772" s="87"/>
      <c r="K772" s="57"/>
      <c r="L772" s="58"/>
      <c r="M772" s="58"/>
      <c r="N772" s="68"/>
      <c r="O772" s="66"/>
      <c r="P772" s="69"/>
      <c r="Q772" s="68"/>
      <c r="R772" s="25"/>
    </row>
    <row r="773" spans="1:21" ht="15.75" customHeight="1">
      <c r="A773" s="49">
        <v>2702</v>
      </c>
      <c r="B773" s="50"/>
      <c r="C773" s="50"/>
      <c r="D773" s="50"/>
      <c r="E773" s="50"/>
      <c r="F773" s="50"/>
      <c r="G773" s="50"/>
      <c r="H773" s="50"/>
      <c r="I773" s="50"/>
      <c r="J773" s="87"/>
      <c r="K773" s="57"/>
      <c r="L773" s="58"/>
      <c r="M773" s="64"/>
      <c r="N773" s="58"/>
      <c r="O773" s="64"/>
      <c r="P773" s="102"/>
      <c r="Q773" s="68"/>
      <c r="R773" s="25"/>
    </row>
    <row r="774" spans="1:21" ht="15.75" customHeight="1">
      <c r="A774" s="49">
        <v>2801</v>
      </c>
      <c r="B774" s="50"/>
      <c r="C774" s="50"/>
      <c r="D774" s="50"/>
      <c r="E774" s="50"/>
      <c r="F774" s="50"/>
      <c r="G774" s="50"/>
      <c r="H774" s="50"/>
      <c r="I774" s="50"/>
      <c r="J774" s="87"/>
      <c r="K774" s="57"/>
      <c r="L774" s="58"/>
      <c r="M774" s="64"/>
      <c r="N774" s="140" t="s">
        <v>56</v>
      </c>
      <c r="O774" s="71">
        <v>5</v>
      </c>
      <c r="P774" s="72">
        <f>IF(SUM(J766:J773)=0,"",SUM(J766:J773))</f>
        <v>19</v>
      </c>
      <c r="Q774" s="142" t="s">
        <v>10</v>
      </c>
      <c r="R774" s="25"/>
    </row>
    <row r="775" spans="1:21" ht="15.75" customHeight="1">
      <c r="A775" s="49">
        <v>2802</v>
      </c>
      <c r="B775" s="50"/>
      <c r="C775" s="50"/>
      <c r="D775" s="50"/>
      <c r="E775" s="50"/>
      <c r="F775" s="50"/>
      <c r="G775" s="50"/>
      <c r="H775" s="50"/>
      <c r="I775" s="50"/>
      <c r="J775" s="87"/>
      <c r="K775" s="57"/>
      <c r="L775" s="58"/>
      <c r="M775" s="64"/>
      <c r="N775" s="141" t="s">
        <v>57</v>
      </c>
      <c r="O775" s="73">
        <f>IF(O774/B760=0,"",O774/B760)</f>
        <v>0.16666666666666666</v>
      </c>
      <c r="P775" s="74">
        <f>IF(O774/P774=0,"",O774/P774)</f>
        <v>0.26315789473684209</v>
      </c>
      <c r="Q775" s="143" t="s">
        <v>58</v>
      </c>
      <c r="R775" s="25"/>
      <c r="U775" s="111">
        <f>AVERAGE(R762,R785)</f>
        <v>0.56333333333333335</v>
      </c>
    </row>
    <row r="776" spans="1:21" ht="15.75">
      <c r="A776" s="49">
        <v>2901</v>
      </c>
      <c r="B776" s="145"/>
      <c r="C776" s="145"/>
      <c r="D776" s="145"/>
      <c r="E776" s="145"/>
      <c r="F776" s="145"/>
      <c r="G776" s="145"/>
      <c r="H776" s="145"/>
      <c r="I776" s="145"/>
      <c r="J776" s="87"/>
      <c r="K776" s="75"/>
      <c r="L776" s="76"/>
      <c r="M776" s="77"/>
      <c r="N776" s="78"/>
      <c r="O776" s="79"/>
      <c r="P776" s="79"/>
      <c r="Q776" s="80"/>
      <c r="R776" s="25"/>
    </row>
    <row r="777" spans="1:21" ht="18">
      <c r="A777" s="31"/>
      <c r="B777" s="190" t="s">
        <v>79</v>
      </c>
      <c r="C777" s="190"/>
      <c r="D777" s="190"/>
      <c r="E777" s="190"/>
      <c r="F777" s="190"/>
      <c r="G777" s="190"/>
      <c r="H777" s="190"/>
      <c r="I777" s="190"/>
      <c r="J777" s="144">
        <f>SUM(J767:J773)</f>
        <v>19</v>
      </c>
      <c r="K777" s="82">
        <f>IF(J767=0,"",J767/B760)</f>
        <v>6.6666666666666666E-2</v>
      </c>
      <c r="L777" s="82">
        <f>IF(J777=0,"",J777/B760)</f>
        <v>0.6333333333333333</v>
      </c>
      <c r="M777" s="82">
        <f>L777-K777</f>
        <v>0.56666666666666665</v>
      </c>
      <c r="N777" s="1"/>
      <c r="O777" s="25"/>
      <c r="P777" s="26"/>
      <c r="Q777" s="1"/>
      <c r="R777" s="25"/>
    </row>
    <row r="778" spans="1:21" ht="12.75" customHeight="1">
      <c r="K778" s="1"/>
      <c r="L778" s="1"/>
      <c r="N778" s="1"/>
      <c r="O778" s="2"/>
      <c r="P778" s="2"/>
      <c r="Q778" s="1"/>
    </row>
    <row r="779" spans="1:21" ht="12.75" customHeight="1">
      <c r="K779" s="1"/>
      <c r="L779" s="1"/>
      <c r="N779" s="1"/>
      <c r="O779" s="2"/>
      <c r="P779" s="2"/>
      <c r="Q779" s="1"/>
    </row>
    <row r="780" spans="1:21" ht="26.25">
      <c r="A780" s="161"/>
      <c r="B780" s="191" t="s">
        <v>69</v>
      </c>
      <c r="C780" s="191"/>
      <c r="D780" s="191"/>
      <c r="E780" s="191"/>
      <c r="F780" s="191"/>
      <c r="G780" s="191"/>
      <c r="H780" s="191"/>
      <c r="I780" s="191"/>
      <c r="J780" s="156" t="s">
        <v>94</v>
      </c>
      <c r="K780" s="25"/>
      <c r="L780" s="1"/>
      <c r="M780" s="1"/>
      <c r="N780" s="25"/>
      <c r="O780" s="1"/>
      <c r="P780" s="25"/>
      <c r="Q780" s="25"/>
      <c r="R780" s="25"/>
    </row>
    <row r="781" spans="1:21" ht="20.25">
      <c r="A781" s="192" t="s">
        <v>9</v>
      </c>
      <c r="B781" s="193" t="s">
        <v>70</v>
      </c>
      <c r="C781" s="194"/>
      <c r="D781" s="194"/>
      <c r="E781" s="194"/>
      <c r="F781" s="194"/>
      <c r="G781" s="194"/>
      <c r="H781" s="194"/>
      <c r="I781" s="195"/>
      <c r="J781" s="196" t="s">
        <v>10</v>
      </c>
      <c r="K781" s="189" t="s">
        <v>2</v>
      </c>
      <c r="L781" s="189" t="s">
        <v>3</v>
      </c>
      <c r="M781" s="198" t="s">
        <v>4</v>
      </c>
      <c r="N781" s="189" t="s">
        <v>5</v>
      </c>
      <c r="O781" s="187" t="s">
        <v>6</v>
      </c>
      <c r="P781" s="187" t="s">
        <v>7</v>
      </c>
      <c r="Q781" s="189" t="s">
        <v>8</v>
      </c>
      <c r="R781" s="25"/>
    </row>
    <row r="782" spans="1:21" ht="15.75">
      <c r="A782" s="188"/>
      <c r="B782" s="49" t="s">
        <v>71</v>
      </c>
      <c r="C782" s="49" t="s">
        <v>72</v>
      </c>
      <c r="D782" s="49" t="s">
        <v>73</v>
      </c>
      <c r="E782" s="49" t="s">
        <v>74</v>
      </c>
      <c r="F782" s="49" t="s">
        <v>75</v>
      </c>
      <c r="G782" s="49" t="s">
        <v>76</v>
      </c>
      <c r="H782" s="49" t="s">
        <v>77</v>
      </c>
      <c r="I782" s="49" t="s">
        <v>78</v>
      </c>
      <c r="J782" s="197"/>
      <c r="K782" s="188"/>
      <c r="L782" s="188"/>
      <c r="M782" s="188"/>
      <c r="N782" s="188"/>
      <c r="O782" s="188"/>
      <c r="P782" s="188"/>
      <c r="Q782" s="188"/>
      <c r="R782" s="25"/>
    </row>
    <row r="783" spans="1:21" ht="15.75" customHeight="1">
      <c r="A783" s="49">
        <v>2102</v>
      </c>
      <c r="B783" s="50">
        <v>50</v>
      </c>
      <c r="C783" s="50"/>
      <c r="D783" s="50"/>
      <c r="E783" s="50"/>
      <c r="F783" s="50"/>
      <c r="G783" s="50"/>
      <c r="H783" s="50"/>
      <c r="I783" s="50"/>
      <c r="J783" s="87"/>
      <c r="K783" s="51"/>
      <c r="L783" s="52"/>
      <c r="M783" s="53"/>
      <c r="N783" s="54"/>
      <c r="O783" s="55">
        <f>B783</f>
        <v>50</v>
      </c>
      <c r="P783" s="56"/>
      <c r="Q783" s="54"/>
      <c r="R783" s="25"/>
    </row>
    <row r="784" spans="1:21" ht="15.75" customHeight="1">
      <c r="A784" s="49">
        <v>2201</v>
      </c>
      <c r="B784" s="50"/>
      <c r="C784" s="50">
        <v>20</v>
      </c>
      <c r="D784" s="50"/>
      <c r="E784" s="50"/>
      <c r="F784" s="50"/>
      <c r="G784" s="50"/>
      <c r="H784" s="50"/>
      <c r="I784" s="50"/>
      <c r="J784" s="87"/>
      <c r="K784" s="57"/>
      <c r="L784" s="58"/>
      <c r="M784" s="59"/>
      <c r="N784" s="60">
        <f>IF(C784=0,"",C784/B783)</f>
        <v>0.4</v>
      </c>
      <c r="O784" s="61">
        <v>43</v>
      </c>
      <c r="P784" s="62">
        <f t="shared" ref="P784:P790" si="81">IF(O784=0,"",O784/O783)</f>
        <v>0.86</v>
      </c>
      <c r="Q784" s="62">
        <f t="shared" ref="Q784:Q790" si="82">IF(O784=0,"",100%-P784)</f>
        <v>0.14000000000000001</v>
      </c>
      <c r="R784" s="25"/>
    </row>
    <row r="785" spans="1:20" ht="15.75" customHeight="1">
      <c r="A785" s="49">
        <v>2202</v>
      </c>
      <c r="B785" s="50"/>
      <c r="C785" s="50"/>
      <c r="D785" s="50">
        <v>18</v>
      </c>
      <c r="E785" s="50"/>
      <c r="F785" s="50"/>
      <c r="G785" s="50"/>
      <c r="H785" s="50"/>
      <c r="I785" s="50"/>
      <c r="J785" s="87"/>
      <c r="K785" s="57"/>
      <c r="L785" s="58"/>
      <c r="M785" s="59"/>
      <c r="N785" s="60">
        <f>IF(D785=0,"",D785/C784)</f>
        <v>0.9</v>
      </c>
      <c r="O785" s="61">
        <v>18</v>
      </c>
      <c r="P785" s="62">
        <f t="shared" si="81"/>
        <v>0.41860465116279072</v>
      </c>
      <c r="Q785" s="62">
        <f t="shared" si="82"/>
        <v>0.58139534883720922</v>
      </c>
      <c r="R785" s="63">
        <f>O785/O783</f>
        <v>0.36</v>
      </c>
    </row>
    <row r="786" spans="1:20" ht="15.75" customHeight="1">
      <c r="A786" s="49">
        <v>2301</v>
      </c>
      <c r="B786" s="50"/>
      <c r="C786" s="50"/>
      <c r="D786" s="50"/>
      <c r="E786" s="50">
        <v>16</v>
      </c>
      <c r="F786" s="50"/>
      <c r="G786" s="50"/>
      <c r="H786" s="50"/>
      <c r="I786" s="50"/>
      <c r="J786" s="87"/>
      <c r="K786" s="57"/>
      <c r="L786" s="58"/>
      <c r="M786" s="59"/>
      <c r="N786" s="60">
        <f>IF(E786=0,"",E786/D785)</f>
        <v>0.88888888888888884</v>
      </c>
      <c r="O786" s="61">
        <v>17</v>
      </c>
      <c r="P786" s="62">
        <f t="shared" si="81"/>
        <v>0.94444444444444442</v>
      </c>
      <c r="Q786" s="62">
        <f t="shared" si="82"/>
        <v>5.555555555555558E-2</v>
      </c>
      <c r="R786" s="25"/>
    </row>
    <row r="787" spans="1:20" ht="15.75" customHeight="1">
      <c r="A787" s="49">
        <v>2302</v>
      </c>
      <c r="B787" s="50"/>
      <c r="C787" s="50"/>
      <c r="D787" s="50"/>
      <c r="E787" s="50"/>
      <c r="F787" s="50">
        <v>12</v>
      </c>
      <c r="G787" s="50"/>
      <c r="H787" s="50"/>
      <c r="I787" s="50"/>
      <c r="J787" s="87"/>
      <c r="K787" s="57"/>
      <c r="L787" s="58"/>
      <c r="M787" s="59"/>
      <c r="N787" s="60">
        <f>IF(F787=0,"",F787/E786)</f>
        <v>0.75</v>
      </c>
      <c r="O787" s="61">
        <v>15</v>
      </c>
      <c r="P787" s="62">
        <f t="shared" si="81"/>
        <v>0.88235294117647056</v>
      </c>
      <c r="Q787" s="62">
        <f t="shared" si="82"/>
        <v>0.11764705882352944</v>
      </c>
      <c r="R787" s="25"/>
    </row>
    <row r="788" spans="1:20" ht="15.75" customHeight="1">
      <c r="A788" s="49">
        <v>2401</v>
      </c>
      <c r="B788" s="50"/>
      <c r="C788" s="50"/>
      <c r="D788" s="50"/>
      <c r="E788" s="50"/>
      <c r="F788" s="50"/>
      <c r="G788" s="50">
        <v>11</v>
      </c>
      <c r="H788" s="50"/>
      <c r="I788" s="50"/>
      <c r="J788" s="87"/>
      <c r="K788" s="57"/>
      <c r="L788" s="58"/>
      <c r="M788" s="59"/>
      <c r="N788" s="60">
        <f>IF(G788=0,"",G788/F787)</f>
        <v>0.91666666666666663</v>
      </c>
      <c r="O788" s="61">
        <v>15</v>
      </c>
      <c r="P788" s="62">
        <f t="shared" si="81"/>
        <v>1</v>
      </c>
      <c r="Q788" s="62">
        <f t="shared" si="82"/>
        <v>0</v>
      </c>
      <c r="R788" s="25"/>
    </row>
    <row r="789" spans="1:20" ht="15.75" customHeight="1">
      <c r="A789" s="49">
        <v>2402</v>
      </c>
      <c r="B789" s="50"/>
      <c r="C789" s="50"/>
      <c r="D789" s="50"/>
      <c r="E789" s="50"/>
      <c r="F789" s="50"/>
      <c r="G789" s="50"/>
      <c r="H789" s="50">
        <v>11</v>
      </c>
      <c r="I789" s="50"/>
      <c r="J789" s="87"/>
      <c r="K789" s="57"/>
      <c r="L789" s="58"/>
      <c r="M789" s="59"/>
      <c r="N789" s="60">
        <f>IF(H789=0,"",H789/G788)</f>
        <v>1</v>
      </c>
      <c r="O789" s="61">
        <v>15</v>
      </c>
      <c r="P789" s="62">
        <f t="shared" si="81"/>
        <v>1</v>
      </c>
      <c r="Q789" s="62">
        <f t="shared" si="82"/>
        <v>0</v>
      </c>
      <c r="R789" s="25"/>
    </row>
    <row r="790" spans="1:20" ht="15.75" customHeight="1">
      <c r="A790" s="49">
        <v>2501</v>
      </c>
      <c r="B790" s="50"/>
      <c r="C790" s="50"/>
      <c r="D790" s="50"/>
      <c r="E790" s="50"/>
      <c r="F790" s="50"/>
      <c r="G790" s="50"/>
      <c r="H790" s="50"/>
      <c r="I790" s="50">
        <v>7</v>
      </c>
      <c r="J790" s="87">
        <v>6</v>
      </c>
      <c r="K790" s="57"/>
      <c r="L790" s="58"/>
      <c r="M790" s="59"/>
      <c r="N790" s="60">
        <f>IF(I790=0,"",I790/H789)</f>
        <v>0.63636363636363635</v>
      </c>
      <c r="O790" s="61">
        <v>15</v>
      </c>
      <c r="P790" s="132">
        <f t="shared" si="81"/>
        <v>1</v>
      </c>
      <c r="Q790" s="132">
        <f t="shared" si="82"/>
        <v>0</v>
      </c>
      <c r="R790" s="25"/>
      <c r="T790" s="138"/>
    </row>
    <row r="791" spans="1:20" ht="15.75" customHeight="1">
      <c r="A791" s="49">
        <v>2502</v>
      </c>
      <c r="B791" s="50"/>
      <c r="C791" s="50"/>
      <c r="D791" s="50"/>
      <c r="E791" s="50"/>
      <c r="F791" s="50"/>
      <c r="G791" s="50"/>
      <c r="H791" s="50"/>
      <c r="I791" s="50">
        <v>6</v>
      </c>
      <c r="J791" s="87">
        <v>4</v>
      </c>
      <c r="K791" s="57"/>
      <c r="L791" s="58"/>
      <c r="M791" s="58"/>
      <c r="N791" s="68"/>
      <c r="O791" s="61">
        <v>8</v>
      </c>
      <c r="P791" s="69"/>
      <c r="Q791" s="68"/>
      <c r="R791" s="25"/>
      <c r="T791" s="138"/>
    </row>
    <row r="792" spans="1:20" ht="15.75" customHeight="1">
      <c r="A792" s="49">
        <v>2601</v>
      </c>
      <c r="B792" s="50"/>
      <c r="C792" s="50"/>
      <c r="D792" s="50"/>
      <c r="E792" s="50"/>
      <c r="F792" s="50"/>
      <c r="G792" s="50"/>
      <c r="H792" s="50"/>
      <c r="I792" s="50">
        <v>3</v>
      </c>
      <c r="J792" s="87">
        <v>2</v>
      </c>
      <c r="K792" s="57"/>
      <c r="L792" s="58"/>
      <c r="M792" s="58"/>
      <c r="N792" s="68"/>
      <c r="O792" s="61">
        <v>4</v>
      </c>
      <c r="P792" s="69"/>
      <c r="Q792" s="68"/>
      <c r="R792" s="25"/>
    </row>
    <row r="793" spans="1:20" ht="15.75" customHeight="1">
      <c r="A793" s="49">
        <v>2602</v>
      </c>
      <c r="B793" s="50"/>
      <c r="C793" s="50"/>
      <c r="D793" s="50"/>
      <c r="E793" s="50"/>
      <c r="F793" s="50"/>
      <c r="G793" s="50"/>
      <c r="H793" s="50"/>
      <c r="I793" s="50"/>
      <c r="J793" s="87"/>
      <c r="K793" s="57"/>
      <c r="L793" s="58"/>
      <c r="M793" s="58"/>
      <c r="N793" s="68"/>
      <c r="O793" s="66"/>
      <c r="P793" s="69"/>
      <c r="Q793" s="68"/>
      <c r="R793" s="25"/>
    </row>
    <row r="794" spans="1:20" ht="15.75" customHeight="1">
      <c r="A794" s="49">
        <v>2701</v>
      </c>
      <c r="B794" s="50"/>
      <c r="C794" s="50"/>
      <c r="D794" s="50"/>
      <c r="E794" s="50"/>
      <c r="F794" s="50"/>
      <c r="G794" s="50"/>
      <c r="H794" s="50"/>
      <c r="I794" s="50"/>
      <c r="J794" s="87"/>
      <c r="K794" s="57"/>
      <c r="L794" s="58"/>
      <c r="M794" s="58"/>
      <c r="N794" s="68"/>
      <c r="O794" s="66"/>
      <c r="P794" s="69"/>
      <c r="Q794" s="68"/>
      <c r="R794" s="25"/>
    </row>
    <row r="795" spans="1:20" ht="15.75" customHeight="1">
      <c r="A795" s="49">
        <v>2702</v>
      </c>
      <c r="B795" s="50"/>
      <c r="C795" s="50"/>
      <c r="D795" s="50"/>
      <c r="E795" s="50"/>
      <c r="F795" s="50"/>
      <c r="G795" s="50"/>
      <c r="H795" s="50"/>
      <c r="I795" s="50"/>
      <c r="J795" s="87"/>
      <c r="K795" s="57"/>
      <c r="L795" s="58"/>
      <c r="M795" s="58"/>
      <c r="N795" s="68"/>
      <c r="O795" s="66"/>
      <c r="P795" s="69"/>
      <c r="Q795" s="68"/>
      <c r="R795" s="25"/>
    </row>
    <row r="796" spans="1:20" ht="15.75" customHeight="1">
      <c r="A796" s="49">
        <v>2801</v>
      </c>
      <c r="B796" s="50"/>
      <c r="C796" s="50"/>
      <c r="D796" s="50"/>
      <c r="E796" s="50"/>
      <c r="F796" s="50"/>
      <c r="G796" s="50"/>
      <c r="H796" s="50"/>
      <c r="I796" s="50"/>
      <c r="J796" s="87"/>
      <c r="K796" s="57"/>
      <c r="L796" s="58"/>
      <c r="M796" s="64"/>
      <c r="N796" s="58"/>
      <c r="O796" s="64"/>
      <c r="P796" s="102"/>
      <c r="Q796" s="68"/>
      <c r="R796" s="25"/>
    </row>
    <row r="797" spans="1:20" ht="15.75" customHeight="1">
      <c r="A797" s="49">
        <v>2802</v>
      </c>
      <c r="B797" s="50"/>
      <c r="C797" s="50"/>
      <c r="D797" s="50"/>
      <c r="E797" s="50"/>
      <c r="F797" s="50"/>
      <c r="G797" s="50"/>
      <c r="H797" s="50"/>
      <c r="I797" s="50"/>
      <c r="J797" s="87"/>
      <c r="K797" s="57"/>
      <c r="L797" s="58"/>
      <c r="M797" s="64"/>
      <c r="N797" s="140" t="s">
        <v>56</v>
      </c>
      <c r="O797" s="71">
        <v>22</v>
      </c>
      <c r="P797" s="72">
        <f>IF(SUM(J789:J796)=0,"",SUM(J789:J796))</f>
        <v>12</v>
      </c>
      <c r="Q797" s="142" t="s">
        <v>10</v>
      </c>
      <c r="R797" s="25"/>
    </row>
    <row r="798" spans="1:20" ht="15.75">
      <c r="A798" s="49">
        <v>2901</v>
      </c>
      <c r="B798" s="50"/>
      <c r="C798" s="50"/>
      <c r="D798" s="50"/>
      <c r="E798" s="50"/>
      <c r="F798" s="50"/>
      <c r="G798" s="50"/>
      <c r="H798" s="50"/>
      <c r="I798" s="50"/>
      <c r="J798" s="87"/>
      <c r="K798" s="57"/>
      <c r="L798" s="58"/>
      <c r="M798" s="64"/>
      <c r="N798" s="141" t="s">
        <v>57</v>
      </c>
      <c r="O798" s="73">
        <f>IF(O797/B783=0,"",O797/B783)</f>
        <v>0.44</v>
      </c>
      <c r="P798" s="74">
        <f>IF(O797/P797=0,"",O797/P797)</f>
        <v>1.8333333333333333</v>
      </c>
      <c r="Q798" s="143" t="s">
        <v>58</v>
      </c>
      <c r="R798" s="25"/>
    </row>
    <row r="799" spans="1:20" ht="15.75">
      <c r="A799" s="49">
        <v>2902</v>
      </c>
      <c r="B799" s="145"/>
      <c r="C799" s="145"/>
      <c r="D799" s="145"/>
      <c r="E799" s="145"/>
      <c r="F799" s="145"/>
      <c r="G799" s="145"/>
      <c r="H799" s="145"/>
      <c r="I799" s="145"/>
      <c r="J799" s="87"/>
      <c r="K799" s="75"/>
      <c r="L799" s="76"/>
      <c r="M799" s="77"/>
      <c r="N799" s="78"/>
      <c r="O799" s="79"/>
      <c r="P799" s="79"/>
      <c r="Q799" s="80"/>
      <c r="R799" s="25"/>
    </row>
    <row r="800" spans="1:20" ht="18" customHeight="1">
      <c r="A800" s="31"/>
      <c r="B800" s="190" t="s">
        <v>79</v>
      </c>
      <c r="C800" s="190"/>
      <c r="D800" s="190"/>
      <c r="E800" s="190"/>
      <c r="F800" s="190"/>
      <c r="G800" s="190"/>
      <c r="H800" s="190"/>
      <c r="I800" s="190"/>
      <c r="J800" s="144">
        <f>SUM(J790:J796)</f>
        <v>12</v>
      </c>
      <c r="K800" s="82">
        <f>IF(J790=0,"",J790/B783)</f>
        <v>0.12</v>
      </c>
      <c r="L800" s="82">
        <f>IF(J800=0,"",J800/B783)</f>
        <v>0.24</v>
      </c>
      <c r="M800" s="82">
        <f>L800-K800</f>
        <v>0.12</v>
      </c>
      <c r="N800" s="1"/>
      <c r="O800" s="25"/>
      <c r="P800" s="26"/>
      <c r="Q800" s="1"/>
      <c r="R800" s="25"/>
    </row>
    <row r="801" spans="1:20" ht="12.75" customHeight="1">
      <c r="K801" s="1"/>
      <c r="L801" s="1"/>
      <c r="N801" s="1"/>
      <c r="O801" s="2"/>
      <c r="P801" s="2"/>
      <c r="Q801" s="1"/>
    </row>
    <row r="802" spans="1:20" ht="12.75" customHeight="1">
      <c r="K802" s="1"/>
      <c r="L802" s="1"/>
      <c r="N802" s="1"/>
      <c r="O802" s="2"/>
      <c r="P802" s="2"/>
      <c r="Q802" s="1"/>
    </row>
    <row r="803" spans="1:20" ht="26.25" customHeight="1">
      <c r="A803" s="161"/>
      <c r="B803" s="191" t="s">
        <v>69</v>
      </c>
      <c r="C803" s="191"/>
      <c r="D803" s="191"/>
      <c r="E803" s="191"/>
      <c r="F803" s="191"/>
      <c r="G803" s="191"/>
      <c r="H803" s="191"/>
      <c r="I803" s="191"/>
      <c r="J803" s="156" t="s">
        <v>95</v>
      </c>
      <c r="K803" s="25"/>
      <c r="L803" s="1"/>
      <c r="M803" s="1"/>
      <c r="N803" s="25"/>
      <c r="O803" s="1"/>
      <c r="P803" s="25"/>
      <c r="Q803" s="25"/>
      <c r="R803" s="25"/>
    </row>
    <row r="804" spans="1:20" ht="20.25" customHeight="1">
      <c r="A804" s="192" t="s">
        <v>9</v>
      </c>
      <c r="B804" s="193" t="s">
        <v>70</v>
      </c>
      <c r="C804" s="194"/>
      <c r="D804" s="194"/>
      <c r="E804" s="194"/>
      <c r="F804" s="194"/>
      <c r="G804" s="194"/>
      <c r="H804" s="194"/>
      <c r="I804" s="195"/>
      <c r="J804" s="196" t="s">
        <v>10</v>
      </c>
      <c r="K804" s="189" t="s">
        <v>2</v>
      </c>
      <c r="L804" s="189" t="s">
        <v>3</v>
      </c>
      <c r="M804" s="198" t="s">
        <v>4</v>
      </c>
      <c r="N804" s="189" t="s">
        <v>5</v>
      </c>
      <c r="O804" s="187" t="s">
        <v>6</v>
      </c>
      <c r="P804" s="187" t="s">
        <v>7</v>
      </c>
      <c r="Q804" s="189" t="s">
        <v>8</v>
      </c>
      <c r="R804" s="25"/>
    </row>
    <row r="805" spans="1:20" ht="15.75">
      <c r="A805" s="188"/>
      <c r="B805" s="49" t="s">
        <v>71</v>
      </c>
      <c r="C805" s="49" t="s">
        <v>72</v>
      </c>
      <c r="D805" s="49" t="s">
        <v>73</v>
      </c>
      <c r="E805" s="49" t="s">
        <v>74</v>
      </c>
      <c r="F805" s="49" t="s">
        <v>75</v>
      </c>
      <c r="G805" s="49" t="s">
        <v>76</v>
      </c>
      <c r="H805" s="49" t="s">
        <v>77</v>
      </c>
      <c r="I805" s="49" t="s">
        <v>78</v>
      </c>
      <c r="J805" s="197"/>
      <c r="K805" s="188"/>
      <c r="L805" s="188"/>
      <c r="M805" s="188"/>
      <c r="N805" s="188"/>
      <c r="O805" s="188"/>
      <c r="P805" s="188"/>
      <c r="Q805" s="188"/>
      <c r="R805" s="25"/>
    </row>
    <row r="806" spans="1:20" ht="15.75" customHeight="1">
      <c r="A806" s="49">
        <v>2201</v>
      </c>
      <c r="B806" s="50">
        <v>18</v>
      </c>
      <c r="C806" s="50"/>
      <c r="D806" s="50"/>
      <c r="E806" s="50"/>
      <c r="F806" s="50"/>
      <c r="G806" s="50"/>
      <c r="H806" s="50"/>
      <c r="I806" s="50"/>
      <c r="J806" s="87"/>
      <c r="K806" s="51"/>
      <c r="L806" s="52"/>
      <c r="M806" s="53"/>
      <c r="N806" s="54"/>
      <c r="O806" s="55">
        <f>B806</f>
        <v>18</v>
      </c>
      <c r="P806" s="56"/>
      <c r="Q806" s="54"/>
      <c r="R806" s="25"/>
    </row>
    <row r="807" spans="1:20" ht="15.75" customHeight="1">
      <c r="A807" s="49">
        <v>2202</v>
      </c>
      <c r="B807" s="50"/>
      <c r="C807" s="50">
        <v>15</v>
      </c>
      <c r="D807" s="50"/>
      <c r="E807" s="50"/>
      <c r="F807" s="50"/>
      <c r="G807" s="50"/>
      <c r="H807" s="50"/>
      <c r="I807" s="50"/>
      <c r="J807" s="87"/>
      <c r="K807" s="57"/>
      <c r="L807" s="58"/>
      <c r="M807" s="59"/>
      <c r="N807" s="60">
        <f>IF(C807=0,"",C807/B806)</f>
        <v>0.83333333333333337</v>
      </c>
      <c r="O807" s="61">
        <v>17</v>
      </c>
      <c r="P807" s="62">
        <f t="shared" ref="P807:P813" si="83">IF(O807=0,"",O807/O806)</f>
        <v>0.94444444444444442</v>
      </c>
      <c r="Q807" s="62">
        <f t="shared" ref="Q807:Q813" si="84">IF(O807=0,"",100%-P807)</f>
        <v>5.555555555555558E-2</v>
      </c>
      <c r="R807" s="25"/>
    </row>
    <row r="808" spans="1:20" ht="15.75" customHeight="1">
      <c r="A808" s="49">
        <v>2301</v>
      </c>
      <c r="B808" s="50"/>
      <c r="C808" s="50"/>
      <c r="D808" s="50">
        <v>14</v>
      </c>
      <c r="E808" s="50"/>
      <c r="F808" s="50"/>
      <c r="G808" s="50"/>
      <c r="H808" s="50"/>
      <c r="I808" s="50"/>
      <c r="J808" s="87"/>
      <c r="K808" s="57"/>
      <c r="L808" s="58"/>
      <c r="M808" s="59"/>
      <c r="N808" s="60">
        <f>IF(D808=0,"",D808/C807)</f>
        <v>0.93333333333333335</v>
      </c>
      <c r="O808" s="61">
        <v>14</v>
      </c>
      <c r="P808" s="62">
        <f t="shared" si="83"/>
        <v>0.82352941176470584</v>
      </c>
      <c r="Q808" s="62">
        <f t="shared" si="84"/>
        <v>0.17647058823529416</v>
      </c>
      <c r="R808" s="63">
        <f>O808/O806</f>
        <v>0.77777777777777779</v>
      </c>
    </row>
    <row r="809" spans="1:20" ht="15.75" customHeight="1">
      <c r="A809" s="49">
        <v>2302</v>
      </c>
      <c r="B809" s="50"/>
      <c r="C809" s="50"/>
      <c r="D809" s="50"/>
      <c r="E809" s="50">
        <v>7</v>
      </c>
      <c r="F809" s="50"/>
      <c r="G809" s="50"/>
      <c r="H809" s="50"/>
      <c r="I809" s="50"/>
      <c r="J809" s="87"/>
      <c r="K809" s="57"/>
      <c r="L809" s="58"/>
      <c r="M809" s="59"/>
      <c r="N809" s="60">
        <f>IF(E809=0,"",E809/D808)</f>
        <v>0.5</v>
      </c>
      <c r="O809" s="61">
        <v>7</v>
      </c>
      <c r="P809" s="62">
        <f t="shared" si="83"/>
        <v>0.5</v>
      </c>
      <c r="Q809" s="62">
        <f t="shared" si="84"/>
        <v>0.5</v>
      </c>
      <c r="R809" s="25"/>
    </row>
    <row r="810" spans="1:20" ht="15.75" customHeight="1">
      <c r="A810" s="49">
        <v>2401</v>
      </c>
      <c r="B810" s="50"/>
      <c r="C810" s="50"/>
      <c r="D810" s="50"/>
      <c r="E810" s="50"/>
      <c r="F810" s="50">
        <v>5</v>
      </c>
      <c r="G810" s="50"/>
      <c r="H810" s="50"/>
      <c r="I810" s="50"/>
      <c r="J810" s="87"/>
      <c r="K810" s="57"/>
      <c r="L810" s="58"/>
      <c r="M810" s="59"/>
      <c r="N810" s="60">
        <f>IF(F810=0,"",F810/E809)</f>
        <v>0.7142857142857143</v>
      </c>
      <c r="O810" s="61">
        <v>7</v>
      </c>
      <c r="P810" s="62">
        <f t="shared" si="83"/>
        <v>1</v>
      </c>
      <c r="Q810" s="62">
        <f t="shared" si="84"/>
        <v>0</v>
      </c>
      <c r="R810" s="175"/>
      <c r="S810" s="176"/>
      <c r="T810" s="176"/>
    </row>
    <row r="811" spans="1:20" ht="15.75" customHeight="1">
      <c r="A811" s="49">
        <v>2402</v>
      </c>
      <c r="B811" s="50"/>
      <c r="C811" s="50"/>
      <c r="D811" s="50"/>
      <c r="E811" s="50"/>
      <c r="F811" s="50"/>
      <c r="G811" s="50">
        <v>5</v>
      </c>
      <c r="H811" s="50"/>
      <c r="I811" s="50"/>
      <c r="J811" s="87"/>
      <c r="K811" s="57"/>
      <c r="L811" s="58"/>
      <c r="M811" s="59"/>
      <c r="N811" s="60">
        <f>IF(G811=0,"",G811/F810)</f>
        <v>1</v>
      </c>
      <c r="O811" s="61">
        <v>10</v>
      </c>
      <c r="P811" s="132">
        <f t="shared" si="83"/>
        <v>1.4285714285714286</v>
      </c>
      <c r="Q811" s="132">
        <f t="shared" si="84"/>
        <v>-0.4285714285714286</v>
      </c>
      <c r="R811" s="25"/>
    </row>
    <row r="812" spans="1:20" ht="15.75" customHeight="1">
      <c r="A812" s="49">
        <v>2501</v>
      </c>
      <c r="B812" s="50"/>
      <c r="C812" s="50"/>
      <c r="D812" s="50"/>
      <c r="E812" s="50"/>
      <c r="F812" s="50"/>
      <c r="G812" s="50"/>
      <c r="H812" s="50">
        <v>4</v>
      </c>
      <c r="I812" s="50"/>
      <c r="J812" s="87"/>
      <c r="K812" s="57"/>
      <c r="L812" s="58"/>
      <c r="M812" s="59"/>
      <c r="N812" s="60">
        <f>IF(H812=0,"",H812/G811)</f>
        <v>0.8</v>
      </c>
      <c r="O812" s="61">
        <v>10</v>
      </c>
      <c r="P812" s="62">
        <f t="shared" si="83"/>
        <v>1</v>
      </c>
      <c r="Q812" s="62">
        <f t="shared" si="84"/>
        <v>0</v>
      </c>
      <c r="R812" s="25"/>
    </row>
    <row r="813" spans="1:20" ht="15.75" customHeight="1">
      <c r="A813" s="49">
        <v>2502</v>
      </c>
      <c r="B813" s="50"/>
      <c r="C813" s="50"/>
      <c r="D813" s="50"/>
      <c r="E813" s="50"/>
      <c r="F813" s="50"/>
      <c r="G813" s="50"/>
      <c r="H813" s="50"/>
      <c r="I813" s="50">
        <v>2</v>
      </c>
      <c r="J813" s="87">
        <v>1</v>
      </c>
      <c r="K813" s="57"/>
      <c r="L813" s="58"/>
      <c r="M813" s="59"/>
      <c r="N813" s="60">
        <f>IF(I813=0,"",I813/H812)</f>
        <v>0.5</v>
      </c>
      <c r="O813" s="61">
        <v>9</v>
      </c>
      <c r="P813" s="62">
        <f t="shared" si="83"/>
        <v>0.9</v>
      </c>
      <c r="Q813" s="62">
        <f t="shared" si="84"/>
        <v>9.9999999999999978E-2</v>
      </c>
      <c r="R813" s="25"/>
    </row>
    <row r="814" spans="1:20" ht="15.75" customHeight="1">
      <c r="A814" s="49">
        <v>2601</v>
      </c>
      <c r="B814" s="50"/>
      <c r="C814" s="50"/>
      <c r="D814" s="50"/>
      <c r="E814" s="50"/>
      <c r="F814" s="50"/>
      <c r="G814" s="50"/>
      <c r="H814" s="50"/>
      <c r="I814" s="50">
        <v>7</v>
      </c>
      <c r="J814" s="87">
        <v>3</v>
      </c>
      <c r="K814" s="57"/>
      <c r="L814" s="58"/>
      <c r="M814" s="58"/>
      <c r="N814" s="68"/>
      <c r="O814" s="61">
        <v>10</v>
      </c>
      <c r="P814" s="69"/>
      <c r="Q814" s="68"/>
      <c r="R814" s="25"/>
    </row>
    <row r="815" spans="1:20" ht="15.75" customHeight="1">
      <c r="A815" s="49">
        <v>2602</v>
      </c>
      <c r="B815" s="50"/>
      <c r="C815" s="50"/>
      <c r="D815" s="50"/>
      <c r="E815" s="50"/>
      <c r="F815" s="50"/>
      <c r="G815" s="50"/>
      <c r="H815" s="50"/>
      <c r="I815" s="50"/>
      <c r="J815" s="87"/>
      <c r="K815" s="57"/>
      <c r="L815" s="58"/>
      <c r="M815" s="58"/>
      <c r="N815" s="68"/>
      <c r="O815" s="61"/>
      <c r="P815" s="69"/>
      <c r="Q815" s="68"/>
      <c r="R815" s="25"/>
    </row>
    <row r="816" spans="1:20" ht="15.75" customHeight="1">
      <c r="A816" s="49">
        <v>2701</v>
      </c>
      <c r="B816" s="50"/>
      <c r="C816" s="50"/>
      <c r="D816" s="50"/>
      <c r="E816" s="50"/>
      <c r="F816" s="50"/>
      <c r="G816" s="50"/>
      <c r="H816" s="50"/>
      <c r="I816" s="50"/>
      <c r="J816" s="87"/>
      <c r="K816" s="57"/>
      <c r="L816" s="58"/>
      <c r="M816" s="58"/>
      <c r="N816" s="68"/>
      <c r="O816" s="66"/>
      <c r="P816" s="69"/>
      <c r="Q816" s="68"/>
      <c r="R816" s="25"/>
    </row>
    <row r="817" spans="1:18" ht="15.75" customHeight="1">
      <c r="A817" s="49">
        <v>2702</v>
      </c>
      <c r="B817" s="50"/>
      <c r="C817" s="50"/>
      <c r="D817" s="50"/>
      <c r="E817" s="50"/>
      <c r="F817" s="50"/>
      <c r="G817" s="50"/>
      <c r="H817" s="50"/>
      <c r="I817" s="50"/>
      <c r="J817" s="87"/>
      <c r="K817" s="57"/>
      <c r="L817" s="58"/>
      <c r="M817" s="58"/>
      <c r="N817" s="68"/>
      <c r="O817" s="66"/>
      <c r="P817" s="69"/>
      <c r="Q817" s="68"/>
      <c r="R817" s="25"/>
    </row>
    <row r="818" spans="1:18" ht="15.75" customHeight="1">
      <c r="A818" s="49">
        <v>2801</v>
      </c>
      <c r="B818" s="50"/>
      <c r="C818" s="50"/>
      <c r="D818" s="50"/>
      <c r="E818" s="50"/>
      <c r="F818" s="50"/>
      <c r="G818" s="50"/>
      <c r="H818" s="50"/>
      <c r="I818" s="50"/>
      <c r="J818" s="87"/>
      <c r="K818" s="57"/>
      <c r="L818" s="58"/>
      <c r="M818" s="58"/>
      <c r="N818" s="68"/>
      <c r="O818" s="66"/>
      <c r="P818" s="69"/>
      <c r="Q818" s="68"/>
      <c r="R818" s="25"/>
    </row>
    <row r="819" spans="1:18" ht="15.75" customHeight="1">
      <c r="A819" s="49">
        <v>2802</v>
      </c>
      <c r="B819" s="50"/>
      <c r="C819" s="50"/>
      <c r="D819" s="50"/>
      <c r="E819" s="50"/>
      <c r="F819" s="50"/>
      <c r="G819" s="50"/>
      <c r="H819" s="50"/>
      <c r="I819" s="50"/>
      <c r="J819" s="87"/>
      <c r="K819" s="57"/>
      <c r="L819" s="58"/>
      <c r="M819" s="64"/>
      <c r="N819" s="58"/>
      <c r="O819" s="64"/>
      <c r="P819" s="102"/>
      <c r="Q819" s="68"/>
      <c r="R819" s="25"/>
    </row>
    <row r="820" spans="1:18" ht="15.75" customHeight="1">
      <c r="A820" s="49">
        <v>2901</v>
      </c>
      <c r="B820" s="50"/>
      <c r="C820" s="50"/>
      <c r="D820" s="50"/>
      <c r="E820" s="50"/>
      <c r="F820" s="50"/>
      <c r="G820" s="50"/>
      <c r="H820" s="50"/>
      <c r="I820" s="50"/>
      <c r="J820" s="87"/>
      <c r="K820" s="57"/>
      <c r="L820" s="58"/>
      <c r="M820" s="64"/>
      <c r="N820" s="140" t="s">
        <v>56</v>
      </c>
      <c r="O820" s="71"/>
      <c r="P820" s="72">
        <f>IF(SUM(J812:J819)=0,"",SUM(J812:J819))</f>
        <v>4</v>
      </c>
      <c r="Q820" s="142" t="s">
        <v>10</v>
      </c>
      <c r="R820" s="25"/>
    </row>
    <row r="821" spans="1:18" ht="15.75" customHeight="1">
      <c r="A821" s="49">
        <v>2902</v>
      </c>
      <c r="B821" s="50"/>
      <c r="C821" s="50"/>
      <c r="D821" s="50"/>
      <c r="E821" s="50"/>
      <c r="F821" s="50"/>
      <c r="G821" s="50"/>
      <c r="H821" s="50"/>
      <c r="I821" s="50"/>
      <c r="J821" s="87"/>
      <c r="K821" s="57"/>
      <c r="L821" s="58"/>
      <c r="M821" s="64"/>
      <c r="N821" s="141" t="s">
        <v>57</v>
      </c>
      <c r="O821" s="73" t="str">
        <f>IF(O820/B806=0,"",O820/B806)</f>
        <v/>
      </c>
      <c r="P821" s="74" t="str">
        <f>IF(O820/P820=0,"",O820/P820)</f>
        <v/>
      </c>
      <c r="Q821" s="143" t="s">
        <v>58</v>
      </c>
      <c r="R821" s="25"/>
    </row>
    <row r="822" spans="1:18" ht="15.75" customHeight="1">
      <c r="A822" s="49">
        <v>3001</v>
      </c>
      <c r="B822" s="145"/>
      <c r="C822" s="145"/>
      <c r="D822" s="145"/>
      <c r="E822" s="145"/>
      <c r="F822" s="145"/>
      <c r="G822" s="145"/>
      <c r="H822" s="145"/>
      <c r="I822" s="145"/>
      <c r="J822" s="87"/>
      <c r="K822" s="75"/>
      <c r="L822" s="76"/>
      <c r="M822" s="77"/>
      <c r="N822" s="78"/>
      <c r="O822" s="79"/>
      <c r="P822" s="79"/>
      <c r="Q822" s="80"/>
      <c r="R822" s="25"/>
    </row>
    <row r="823" spans="1:18" ht="18" customHeight="1">
      <c r="A823" s="31"/>
      <c r="B823" s="190" t="s">
        <v>79</v>
      </c>
      <c r="C823" s="190"/>
      <c r="D823" s="190"/>
      <c r="E823" s="190"/>
      <c r="F823" s="190"/>
      <c r="G823" s="190"/>
      <c r="H823" s="190"/>
      <c r="I823" s="190"/>
      <c r="J823" s="144">
        <f>SUM(J813:J819)</f>
        <v>4</v>
      </c>
      <c r="K823" s="82">
        <f>IF(J813=0,"",J813/B806)</f>
        <v>5.5555555555555552E-2</v>
      </c>
      <c r="L823" s="82">
        <f>IF(J823=0,"",J823/B806)</f>
        <v>0.22222222222222221</v>
      </c>
      <c r="M823" s="82">
        <f>L823-K823</f>
        <v>0.16666666666666666</v>
      </c>
      <c r="N823" s="1"/>
      <c r="O823" s="25"/>
      <c r="P823" s="26"/>
      <c r="Q823" s="1"/>
      <c r="R823" s="25"/>
    </row>
    <row r="824" spans="1:18" ht="12.75" customHeight="1">
      <c r="A824" s="31"/>
      <c r="B824" s="25"/>
      <c r="C824" s="88"/>
      <c r="D824" s="88"/>
      <c r="E824" s="88"/>
      <c r="F824" s="88"/>
      <c r="G824" s="88"/>
      <c r="H824" s="88"/>
      <c r="I824" s="88"/>
      <c r="J824" s="89"/>
      <c r="K824" s="90"/>
      <c r="L824" s="90"/>
      <c r="M824" s="90"/>
      <c r="N824" s="1"/>
      <c r="O824" s="25"/>
      <c r="P824" s="26"/>
      <c r="Q824" s="1"/>
      <c r="R824" s="25"/>
    </row>
    <row r="825" spans="1:18" ht="12.75" customHeight="1">
      <c r="A825" s="31"/>
      <c r="B825" s="25"/>
      <c r="C825" s="88"/>
      <c r="D825" s="88"/>
      <c r="E825" s="88"/>
      <c r="F825" s="88"/>
      <c r="G825" s="88"/>
      <c r="H825" s="88"/>
      <c r="I825" s="88"/>
      <c r="J825" s="89"/>
      <c r="K825" s="90"/>
      <c r="L825" s="90"/>
      <c r="M825" s="90"/>
      <c r="N825" s="1"/>
      <c r="O825" s="25"/>
      <c r="P825" s="26"/>
      <c r="Q825" s="1"/>
      <c r="R825" s="25"/>
    </row>
    <row r="826" spans="1:18" ht="26.25">
      <c r="A826" s="161"/>
      <c r="B826" s="191" t="s">
        <v>69</v>
      </c>
      <c r="C826" s="191"/>
      <c r="D826" s="191"/>
      <c r="E826" s="191"/>
      <c r="F826" s="191"/>
      <c r="G826" s="191"/>
      <c r="H826" s="191"/>
      <c r="I826" s="191"/>
      <c r="J826" s="156" t="s">
        <v>96</v>
      </c>
      <c r="K826" s="25"/>
      <c r="L826" s="1"/>
      <c r="M826" s="1"/>
      <c r="N826" s="25"/>
      <c r="O826" s="1"/>
      <c r="P826" s="25"/>
      <c r="Q826" s="25"/>
      <c r="R826" s="25"/>
    </row>
    <row r="827" spans="1:18" ht="20.25">
      <c r="A827" s="192" t="s">
        <v>9</v>
      </c>
      <c r="B827" s="193" t="s">
        <v>70</v>
      </c>
      <c r="C827" s="194"/>
      <c r="D827" s="194"/>
      <c r="E827" s="194"/>
      <c r="F827" s="194"/>
      <c r="G827" s="194"/>
      <c r="H827" s="194"/>
      <c r="I827" s="195"/>
      <c r="J827" s="196" t="s">
        <v>10</v>
      </c>
      <c r="K827" s="189" t="s">
        <v>2</v>
      </c>
      <c r="L827" s="189" t="s">
        <v>3</v>
      </c>
      <c r="M827" s="198" t="s">
        <v>4</v>
      </c>
      <c r="N827" s="189" t="s">
        <v>5</v>
      </c>
      <c r="O827" s="187" t="s">
        <v>6</v>
      </c>
      <c r="P827" s="187" t="s">
        <v>7</v>
      </c>
      <c r="Q827" s="189" t="s">
        <v>8</v>
      </c>
      <c r="R827" s="25"/>
    </row>
    <row r="828" spans="1:18" ht="15.75">
      <c r="A828" s="188"/>
      <c r="B828" s="49" t="s">
        <v>71</v>
      </c>
      <c r="C828" s="49" t="s">
        <v>72</v>
      </c>
      <c r="D828" s="49" t="s">
        <v>73</v>
      </c>
      <c r="E828" s="49" t="s">
        <v>74</v>
      </c>
      <c r="F828" s="49" t="s">
        <v>75</v>
      </c>
      <c r="G828" s="49" t="s">
        <v>76</v>
      </c>
      <c r="H828" s="49" t="s">
        <v>77</v>
      </c>
      <c r="I828" s="49" t="s">
        <v>78</v>
      </c>
      <c r="J828" s="197"/>
      <c r="K828" s="188"/>
      <c r="L828" s="188"/>
      <c r="M828" s="188"/>
      <c r="N828" s="188"/>
      <c r="O828" s="188"/>
      <c r="P828" s="188"/>
      <c r="Q828" s="188"/>
      <c r="R828" s="25"/>
    </row>
    <row r="829" spans="1:18" ht="15.75">
      <c r="A829" s="49">
        <v>2202</v>
      </c>
      <c r="B829" s="50">
        <v>23</v>
      </c>
      <c r="C829" s="50"/>
      <c r="D829" s="50"/>
      <c r="E829" s="50"/>
      <c r="F829" s="50"/>
      <c r="G829" s="50"/>
      <c r="H829" s="50"/>
      <c r="I829" s="50"/>
      <c r="J829" s="87"/>
      <c r="K829" s="51"/>
      <c r="L829" s="52"/>
      <c r="M829" s="53"/>
      <c r="N829" s="54"/>
      <c r="O829" s="55">
        <v>23</v>
      </c>
      <c r="P829" s="56"/>
      <c r="Q829" s="54"/>
      <c r="R829" s="25"/>
    </row>
    <row r="830" spans="1:18" ht="15.75">
      <c r="A830" s="49">
        <v>2301</v>
      </c>
      <c r="B830" s="50"/>
      <c r="C830" s="50">
        <v>16</v>
      </c>
      <c r="D830" s="50"/>
      <c r="E830" s="50"/>
      <c r="F830" s="50"/>
      <c r="G830" s="50"/>
      <c r="H830" s="50"/>
      <c r="I830" s="50"/>
      <c r="J830" s="87"/>
      <c r="K830" s="57"/>
      <c r="L830" s="58"/>
      <c r="M830" s="59"/>
      <c r="N830" s="60">
        <f>IF(C830=0,"",C830/B829)</f>
        <v>0.69565217391304346</v>
      </c>
      <c r="O830" s="61">
        <v>16</v>
      </c>
      <c r="P830" s="62">
        <f t="shared" ref="P830:P836" si="85">IF(O830=0,"",O830/O829)</f>
        <v>0.69565217391304346</v>
      </c>
      <c r="Q830" s="62">
        <f t="shared" ref="Q830:Q836" si="86">IF(O830=0,"",100%-P830)</f>
        <v>0.30434782608695654</v>
      </c>
      <c r="R830" s="25"/>
    </row>
    <row r="831" spans="1:18" ht="15.75">
      <c r="A831" s="49">
        <v>2302</v>
      </c>
      <c r="B831" s="50"/>
      <c r="C831" s="50"/>
      <c r="D831" s="50">
        <v>12</v>
      </c>
      <c r="E831" s="50"/>
      <c r="F831" s="50"/>
      <c r="G831" s="50"/>
      <c r="H831" s="50"/>
      <c r="I831" s="50"/>
      <c r="J831" s="87"/>
      <c r="K831" s="57"/>
      <c r="L831" s="58"/>
      <c r="M831" s="59"/>
      <c r="N831" s="60">
        <f>IF(D831=0,"",D831/C830)</f>
        <v>0.75</v>
      </c>
      <c r="O831" s="61">
        <v>12</v>
      </c>
      <c r="P831" s="62">
        <f t="shared" si="85"/>
        <v>0.75</v>
      </c>
      <c r="Q831" s="62">
        <f t="shared" si="86"/>
        <v>0.25</v>
      </c>
      <c r="R831" s="63">
        <f>O831/O829</f>
        <v>0.52173913043478259</v>
      </c>
    </row>
    <row r="832" spans="1:18" ht="15.75">
      <c r="A832" s="49">
        <v>2401</v>
      </c>
      <c r="B832" s="50"/>
      <c r="C832" s="50"/>
      <c r="D832" s="50"/>
      <c r="E832" s="50">
        <v>10</v>
      </c>
      <c r="F832" s="50"/>
      <c r="G832" s="50"/>
      <c r="H832" s="50"/>
      <c r="I832" s="50"/>
      <c r="J832" s="87"/>
      <c r="K832" s="57"/>
      <c r="L832" s="58"/>
      <c r="M832" s="59"/>
      <c r="N832" s="60">
        <f>IF(E832=0,"",E832/D831)</f>
        <v>0.83333333333333337</v>
      </c>
      <c r="O832" s="61">
        <v>12</v>
      </c>
      <c r="P832" s="62">
        <f t="shared" si="85"/>
        <v>1</v>
      </c>
      <c r="Q832" s="62">
        <f t="shared" si="86"/>
        <v>0</v>
      </c>
      <c r="R832" s="25"/>
    </row>
    <row r="833" spans="1:18" ht="15.75">
      <c r="A833" s="49">
        <v>2402</v>
      </c>
      <c r="B833" s="50"/>
      <c r="C833" s="50"/>
      <c r="D833" s="50"/>
      <c r="E833" s="50"/>
      <c r="F833" s="50">
        <v>10</v>
      </c>
      <c r="G833" s="50"/>
      <c r="H833" s="50"/>
      <c r="I833" s="50"/>
      <c r="J833" s="87"/>
      <c r="K833" s="57"/>
      <c r="L833" s="58"/>
      <c r="M833" s="59"/>
      <c r="N833" s="60">
        <f>IF(F833=0,"",F833/E832)</f>
        <v>1</v>
      </c>
      <c r="O833" s="61">
        <v>12</v>
      </c>
      <c r="P833" s="62">
        <f t="shared" si="85"/>
        <v>1</v>
      </c>
      <c r="Q833" s="62">
        <f t="shared" si="86"/>
        <v>0</v>
      </c>
      <c r="R833" s="25"/>
    </row>
    <row r="834" spans="1:18" ht="15.75">
      <c r="A834" s="49">
        <v>2501</v>
      </c>
      <c r="B834" s="50"/>
      <c r="C834" s="50"/>
      <c r="D834" s="50"/>
      <c r="E834" s="50"/>
      <c r="F834" s="50"/>
      <c r="G834" s="50">
        <v>10</v>
      </c>
      <c r="H834" s="50"/>
      <c r="I834" s="50"/>
      <c r="J834" s="87"/>
      <c r="K834" s="57"/>
      <c r="L834" s="58"/>
      <c r="M834" s="59"/>
      <c r="N834" s="60">
        <f>IF(G834=0,"",G834/F833)</f>
        <v>1</v>
      </c>
      <c r="O834" s="61">
        <v>12</v>
      </c>
      <c r="P834" s="62">
        <f t="shared" si="85"/>
        <v>1</v>
      </c>
      <c r="Q834" s="62">
        <f t="shared" si="86"/>
        <v>0</v>
      </c>
      <c r="R834" s="25"/>
    </row>
    <row r="835" spans="1:18" ht="15.75">
      <c r="A835" s="49">
        <v>2502</v>
      </c>
      <c r="B835" s="50"/>
      <c r="C835" s="50"/>
      <c r="D835" s="50"/>
      <c r="E835" s="50"/>
      <c r="F835" s="50"/>
      <c r="G835" s="50"/>
      <c r="H835" s="50">
        <v>10</v>
      </c>
      <c r="I835" s="50"/>
      <c r="J835" s="87"/>
      <c r="K835" s="57"/>
      <c r="L835" s="58"/>
      <c r="M835" s="59"/>
      <c r="N835" s="60">
        <f>IF(H835=0,"",H835/G834)</f>
        <v>1</v>
      </c>
      <c r="O835" s="61">
        <v>12</v>
      </c>
      <c r="P835" s="62">
        <f t="shared" si="85"/>
        <v>1</v>
      </c>
      <c r="Q835" s="62">
        <f t="shared" si="86"/>
        <v>0</v>
      </c>
      <c r="R835" s="25"/>
    </row>
    <row r="836" spans="1:18" ht="15.75">
      <c r="A836" s="49">
        <v>2601</v>
      </c>
      <c r="B836" s="50"/>
      <c r="C836" s="50"/>
      <c r="D836" s="50"/>
      <c r="E836" s="50"/>
      <c r="F836" s="50"/>
      <c r="G836" s="50"/>
      <c r="H836" s="50"/>
      <c r="I836" s="50">
        <v>10</v>
      </c>
      <c r="J836" s="87">
        <v>6</v>
      </c>
      <c r="K836" s="57"/>
      <c r="L836" s="58"/>
      <c r="M836" s="59"/>
      <c r="N836" s="60">
        <f>IF(I836=0,"",I836/H835)</f>
        <v>1</v>
      </c>
      <c r="O836" s="61">
        <v>12</v>
      </c>
      <c r="P836" s="62">
        <f t="shared" si="85"/>
        <v>1</v>
      </c>
      <c r="Q836" s="62">
        <f t="shared" si="86"/>
        <v>0</v>
      </c>
      <c r="R836" s="25"/>
    </row>
    <row r="837" spans="1:18" ht="15.75">
      <c r="A837" s="49">
        <v>2602</v>
      </c>
      <c r="B837" s="50"/>
      <c r="C837" s="50"/>
      <c r="D837" s="50"/>
      <c r="E837" s="50"/>
      <c r="F837" s="50"/>
      <c r="G837" s="50"/>
      <c r="H837" s="50"/>
      <c r="I837" s="50"/>
      <c r="J837" s="87"/>
      <c r="K837" s="57"/>
      <c r="L837" s="58"/>
      <c r="M837" s="58"/>
      <c r="N837" s="68"/>
      <c r="O837" s="61"/>
      <c r="P837" s="69"/>
      <c r="Q837" s="68"/>
      <c r="R837" s="25"/>
    </row>
    <row r="838" spans="1:18" ht="15.75">
      <c r="A838" s="49">
        <v>2701</v>
      </c>
      <c r="B838" s="50"/>
      <c r="C838" s="50"/>
      <c r="D838" s="50"/>
      <c r="E838" s="50"/>
      <c r="F838" s="50"/>
      <c r="G838" s="50"/>
      <c r="H838" s="50"/>
      <c r="I838" s="50"/>
      <c r="J838" s="87"/>
      <c r="K838" s="57"/>
      <c r="L838" s="58"/>
      <c r="M838" s="58"/>
      <c r="N838" s="68"/>
      <c r="O838" s="61"/>
      <c r="P838" s="69"/>
      <c r="Q838" s="68"/>
      <c r="R838" s="25"/>
    </row>
    <row r="839" spans="1:18" ht="15.75">
      <c r="A839" s="49">
        <v>2702</v>
      </c>
      <c r="B839" s="50"/>
      <c r="C839" s="50"/>
      <c r="D839" s="50"/>
      <c r="E839" s="50"/>
      <c r="F839" s="50"/>
      <c r="G839" s="50"/>
      <c r="H839" s="50"/>
      <c r="I839" s="50"/>
      <c r="J839" s="87"/>
      <c r="K839" s="57"/>
      <c r="L839" s="58"/>
      <c r="M839" s="58"/>
      <c r="N839" s="68"/>
      <c r="O839" s="66"/>
      <c r="P839" s="69"/>
      <c r="Q839" s="68"/>
      <c r="R839" s="25"/>
    </row>
    <row r="840" spans="1:18" ht="15.75">
      <c r="A840" s="49">
        <v>2801</v>
      </c>
      <c r="B840" s="50"/>
      <c r="C840" s="50"/>
      <c r="D840" s="50"/>
      <c r="E840" s="50"/>
      <c r="F840" s="50"/>
      <c r="G840" s="50"/>
      <c r="H840" s="50"/>
      <c r="I840" s="50"/>
      <c r="J840" s="87"/>
      <c r="K840" s="57"/>
      <c r="L840" s="58"/>
      <c r="M840" s="58"/>
      <c r="N840" s="68"/>
      <c r="O840" s="66"/>
      <c r="P840" s="69"/>
      <c r="Q840" s="68"/>
      <c r="R840" s="25"/>
    </row>
    <row r="841" spans="1:18" ht="15.75">
      <c r="A841" s="49">
        <v>2802</v>
      </c>
      <c r="B841" s="50"/>
      <c r="C841" s="50"/>
      <c r="D841" s="50"/>
      <c r="E841" s="50"/>
      <c r="F841" s="50"/>
      <c r="G841" s="50"/>
      <c r="H841" s="50"/>
      <c r="I841" s="50"/>
      <c r="J841" s="87"/>
      <c r="K841" s="57"/>
      <c r="L841" s="58"/>
      <c r="M841" s="64"/>
      <c r="N841" s="68"/>
      <c r="O841" s="66"/>
      <c r="P841" s="69"/>
      <c r="Q841" s="68"/>
      <c r="R841" s="25"/>
    </row>
    <row r="842" spans="1:18" ht="15.75">
      <c r="A842" s="49">
        <v>2901</v>
      </c>
      <c r="B842" s="50"/>
      <c r="C842" s="50"/>
      <c r="D842" s="50"/>
      <c r="E842" s="50"/>
      <c r="F842" s="50"/>
      <c r="G842" s="50"/>
      <c r="H842" s="50"/>
      <c r="I842" s="50"/>
      <c r="J842" s="87"/>
      <c r="K842" s="57"/>
      <c r="L842" s="58"/>
      <c r="M842" s="64"/>
      <c r="N842" s="58"/>
      <c r="O842" s="64"/>
      <c r="P842" s="102"/>
      <c r="Q842" s="68"/>
      <c r="R842" s="25"/>
    </row>
    <row r="843" spans="1:18" ht="15.75">
      <c r="A843" s="49">
        <v>2902</v>
      </c>
      <c r="B843" s="50"/>
      <c r="C843" s="50"/>
      <c r="D843" s="50"/>
      <c r="E843" s="50"/>
      <c r="F843" s="50"/>
      <c r="G843" s="50"/>
      <c r="H843" s="50"/>
      <c r="I843" s="50"/>
      <c r="J843" s="87"/>
      <c r="K843" s="57"/>
      <c r="L843" s="58"/>
      <c r="M843" s="64"/>
      <c r="N843" s="140" t="s">
        <v>56</v>
      </c>
      <c r="O843" s="71"/>
      <c r="P843" s="72">
        <f>IF(SUM(J835:J842)=0,"",SUM(J835:J842))</f>
        <v>6</v>
      </c>
      <c r="Q843" s="142" t="s">
        <v>10</v>
      </c>
      <c r="R843" s="25"/>
    </row>
    <row r="844" spans="1:18" ht="15.75">
      <c r="A844" s="49">
        <v>3001</v>
      </c>
      <c r="B844" s="50"/>
      <c r="C844" s="50"/>
      <c r="D844" s="50"/>
      <c r="E844" s="50"/>
      <c r="F844" s="50"/>
      <c r="G844" s="50"/>
      <c r="H844" s="50"/>
      <c r="I844" s="50"/>
      <c r="J844" s="87"/>
      <c r="K844" s="57"/>
      <c r="L844" s="58"/>
      <c r="M844" s="64"/>
      <c r="N844" s="141" t="s">
        <v>57</v>
      </c>
      <c r="O844" s="73" t="str">
        <f>IF(O843/B829=0,"",O843/B829)</f>
        <v/>
      </c>
      <c r="P844" s="74" t="str">
        <f>IF(O843/P843=0,"",O843/P843)</f>
        <v/>
      </c>
      <c r="Q844" s="143" t="s">
        <v>58</v>
      </c>
      <c r="R844" s="25"/>
    </row>
    <row r="845" spans="1:18" ht="15.75">
      <c r="A845" s="49">
        <v>3002</v>
      </c>
      <c r="B845" s="145"/>
      <c r="C845" s="145"/>
      <c r="D845" s="145"/>
      <c r="E845" s="145"/>
      <c r="F845" s="145"/>
      <c r="G845" s="145"/>
      <c r="H845" s="145"/>
      <c r="I845" s="145"/>
      <c r="J845" s="87"/>
      <c r="K845" s="75"/>
      <c r="L845" s="76"/>
      <c r="M845" s="77"/>
      <c r="N845" s="78"/>
      <c r="O845" s="79"/>
      <c r="P845" s="79"/>
      <c r="Q845" s="80"/>
      <c r="R845" s="25"/>
    </row>
    <row r="846" spans="1:18" ht="18">
      <c r="A846" s="31"/>
      <c r="B846" s="190" t="s">
        <v>79</v>
      </c>
      <c r="C846" s="190"/>
      <c r="D846" s="190"/>
      <c r="E846" s="190"/>
      <c r="F846" s="190"/>
      <c r="G846" s="190"/>
      <c r="H846" s="190"/>
      <c r="I846" s="190"/>
      <c r="J846" s="144">
        <f>SUM(J836:J842)</f>
        <v>6</v>
      </c>
      <c r="K846" s="82">
        <f>IF(J836=0,"",J836/B829)</f>
        <v>0.2608695652173913</v>
      </c>
      <c r="L846" s="82">
        <f>IF(J846=0,"",J846/B829)</f>
        <v>0.2608695652173913</v>
      </c>
      <c r="M846" s="82">
        <f>L846-K846</f>
        <v>0</v>
      </c>
      <c r="N846" s="1"/>
      <c r="O846" s="25"/>
      <c r="P846" s="26"/>
      <c r="Q846" s="1"/>
      <c r="R846" s="25"/>
    </row>
    <row r="847" spans="1:18" ht="12.75" customHeight="1">
      <c r="A847" s="31"/>
      <c r="B847" s="25"/>
      <c r="C847" s="88"/>
      <c r="D847" s="88"/>
      <c r="E847" s="88"/>
      <c r="F847" s="88"/>
      <c r="G847" s="88"/>
      <c r="H847" s="88"/>
      <c r="I847" s="88"/>
      <c r="J847" s="89"/>
      <c r="K847" s="90"/>
      <c r="L847" s="90"/>
      <c r="M847" s="90"/>
      <c r="N847" s="1"/>
      <c r="O847" s="25"/>
      <c r="P847" s="26"/>
      <c r="Q847" s="1"/>
      <c r="R847" s="25"/>
    </row>
    <row r="848" spans="1:18" ht="12.75" customHeight="1">
      <c r="A848" s="31"/>
      <c r="B848" s="25"/>
      <c r="C848" s="88"/>
      <c r="D848" s="88"/>
      <c r="E848" s="88"/>
      <c r="F848" s="88"/>
      <c r="G848" s="88"/>
      <c r="H848" s="88"/>
      <c r="I848" s="88"/>
      <c r="J848" s="89"/>
      <c r="K848" s="90"/>
      <c r="L848" s="90"/>
      <c r="M848" s="90"/>
      <c r="N848" s="1"/>
      <c r="O848" s="25"/>
      <c r="P848" s="26"/>
      <c r="Q848" s="1"/>
      <c r="R848" s="25"/>
    </row>
    <row r="849" spans="1:18" ht="26.25">
      <c r="A849" s="161"/>
      <c r="B849" s="191" t="s">
        <v>69</v>
      </c>
      <c r="C849" s="191"/>
      <c r="D849" s="191"/>
      <c r="E849" s="191"/>
      <c r="F849" s="191"/>
      <c r="G849" s="191"/>
      <c r="H849" s="191"/>
      <c r="I849" s="191"/>
      <c r="J849" s="156" t="s">
        <v>129</v>
      </c>
      <c r="K849" s="25"/>
      <c r="L849" s="1"/>
      <c r="M849" s="1"/>
      <c r="N849" s="25"/>
      <c r="O849" s="1"/>
      <c r="P849" s="25"/>
      <c r="Q849" s="25"/>
      <c r="R849" s="25"/>
    </row>
    <row r="850" spans="1:18" ht="20.25">
      <c r="A850" s="192" t="s">
        <v>9</v>
      </c>
      <c r="B850" s="193" t="s">
        <v>70</v>
      </c>
      <c r="C850" s="194"/>
      <c r="D850" s="194"/>
      <c r="E850" s="194"/>
      <c r="F850" s="194"/>
      <c r="G850" s="194"/>
      <c r="H850" s="194"/>
      <c r="I850" s="195"/>
      <c r="J850" s="196" t="s">
        <v>10</v>
      </c>
      <c r="K850" s="189" t="s">
        <v>2</v>
      </c>
      <c r="L850" s="189" t="s">
        <v>3</v>
      </c>
      <c r="M850" s="198" t="s">
        <v>4</v>
      </c>
      <c r="N850" s="189" t="s">
        <v>5</v>
      </c>
      <c r="O850" s="187" t="s">
        <v>6</v>
      </c>
      <c r="P850" s="187" t="s">
        <v>7</v>
      </c>
      <c r="Q850" s="189" t="s">
        <v>8</v>
      </c>
      <c r="R850" s="25"/>
    </row>
    <row r="851" spans="1:18" ht="15.75">
      <c r="A851" s="188"/>
      <c r="B851" s="49" t="s">
        <v>71</v>
      </c>
      <c r="C851" s="49" t="s">
        <v>72</v>
      </c>
      <c r="D851" s="49" t="s">
        <v>73</v>
      </c>
      <c r="E851" s="49" t="s">
        <v>74</v>
      </c>
      <c r="F851" s="49" t="s">
        <v>75</v>
      </c>
      <c r="G851" s="49" t="s">
        <v>76</v>
      </c>
      <c r="H851" s="49" t="s">
        <v>77</v>
      </c>
      <c r="I851" s="49" t="s">
        <v>78</v>
      </c>
      <c r="J851" s="197"/>
      <c r="K851" s="188"/>
      <c r="L851" s="188"/>
      <c r="M851" s="188"/>
      <c r="N851" s="188"/>
      <c r="O851" s="188"/>
      <c r="P851" s="188"/>
      <c r="Q851" s="188"/>
      <c r="R851" s="25"/>
    </row>
    <row r="852" spans="1:18" ht="15.75">
      <c r="A852" s="49">
        <v>2301</v>
      </c>
      <c r="B852" s="50">
        <v>28</v>
      </c>
      <c r="C852" s="50"/>
      <c r="D852" s="50"/>
      <c r="E852" s="50"/>
      <c r="F852" s="50"/>
      <c r="G852" s="50"/>
      <c r="H852" s="50"/>
      <c r="I852" s="50"/>
      <c r="J852" s="87"/>
      <c r="K852" s="51"/>
      <c r="L852" s="52"/>
      <c r="M852" s="53"/>
      <c r="N852" s="54"/>
      <c r="O852" s="55">
        <f>B852</f>
        <v>28</v>
      </c>
      <c r="P852" s="56"/>
      <c r="Q852" s="54"/>
      <c r="R852" s="25"/>
    </row>
    <row r="853" spans="1:18" ht="15.75">
      <c r="A853" s="49">
        <v>2302</v>
      </c>
      <c r="B853" s="50"/>
      <c r="C853" s="50">
        <v>18</v>
      </c>
      <c r="D853" s="50"/>
      <c r="E853" s="50"/>
      <c r="F853" s="50"/>
      <c r="G853" s="50"/>
      <c r="H853" s="50"/>
      <c r="I853" s="50"/>
      <c r="J853" s="87"/>
      <c r="K853" s="57"/>
      <c r="L853" s="58"/>
      <c r="M853" s="59"/>
      <c r="N853" s="60">
        <f>IF(C853=0,"",C853/B852)</f>
        <v>0.6428571428571429</v>
      </c>
      <c r="O853" s="61">
        <v>21</v>
      </c>
      <c r="P853" s="62">
        <f t="shared" ref="P853:P859" si="87">IF(O853=0,"",O853/O852)</f>
        <v>0.75</v>
      </c>
      <c r="Q853" s="62">
        <f t="shared" ref="Q853:Q859" si="88">IF(O853=0,"",100%-P853)</f>
        <v>0.25</v>
      </c>
      <c r="R853" s="25"/>
    </row>
    <row r="854" spans="1:18" ht="15.75">
      <c r="A854" s="49">
        <v>2401</v>
      </c>
      <c r="B854" s="50"/>
      <c r="C854" s="50"/>
      <c r="D854" s="50">
        <v>16</v>
      </c>
      <c r="E854" s="50"/>
      <c r="F854" s="50"/>
      <c r="G854" s="50"/>
      <c r="H854" s="50"/>
      <c r="I854" s="50"/>
      <c r="J854" s="87"/>
      <c r="K854" s="57"/>
      <c r="L854" s="58"/>
      <c r="M854" s="59"/>
      <c r="N854" s="60">
        <f>IF(D854=0,"",D854/C853)</f>
        <v>0.88888888888888884</v>
      </c>
      <c r="O854" s="61">
        <v>21</v>
      </c>
      <c r="P854" s="62">
        <f t="shared" si="87"/>
        <v>1</v>
      </c>
      <c r="Q854" s="62">
        <f t="shared" si="88"/>
        <v>0</v>
      </c>
      <c r="R854" s="63">
        <f>O854/O852</f>
        <v>0.75</v>
      </c>
    </row>
    <row r="855" spans="1:18" ht="15.75">
      <c r="A855" s="49">
        <v>2402</v>
      </c>
      <c r="B855" s="50"/>
      <c r="C855" s="50"/>
      <c r="D855" s="50"/>
      <c r="E855" s="50">
        <v>15</v>
      </c>
      <c r="F855" s="50"/>
      <c r="G855" s="50"/>
      <c r="H855" s="50"/>
      <c r="I855" s="50"/>
      <c r="J855" s="87"/>
      <c r="K855" s="57"/>
      <c r="L855" s="58"/>
      <c r="M855" s="59"/>
      <c r="N855" s="60">
        <f>IF(E855=0,"",E855/D854)</f>
        <v>0.9375</v>
      </c>
      <c r="O855" s="61">
        <v>21</v>
      </c>
      <c r="P855" s="62">
        <f t="shared" si="87"/>
        <v>1</v>
      </c>
      <c r="Q855" s="62">
        <f t="shared" si="88"/>
        <v>0</v>
      </c>
      <c r="R855" s="25"/>
    </row>
    <row r="856" spans="1:18" ht="15.75">
      <c r="A856" s="49">
        <v>2501</v>
      </c>
      <c r="B856" s="50"/>
      <c r="C856" s="50"/>
      <c r="D856" s="50"/>
      <c r="E856" s="50"/>
      <c r="F856" s="50">
        <v>10</v>
      </c>
      <c r="G856" s="50"/>
      <c r="H856" s="50"/>
      <c r="I856" s="50"/>
      <c r="J856" s="87"/>
      <c r="K856" s="57"/>
      <c r="L856" s="58"/>
      <c r="M856" s="59"/>
      <c r="N856" s="60">
        <f>IF(F856=0,"",F856/E855)</f>
        <v>0.66666666666666663</v>
      </c>
      <c r="O856" s="61">
        <v>17</v>
      </c>
      <c r="P856" s="62">
        <f t="shared" si="87"/>
        <v>0.80952380952380953</v>
      </c>
      <c r="Q856" s="62">
        <f t="shared" si="88"/>
        <v>0.19047619047619047</v>
      </c>
      <c r="R856" s="25"/>
    </row>
    <row r="857" spans="1:18" ht="15.75">
      <c r="A857" s="49">
        <v>2502</v>
      </c>
      <c r="B857" s="50"/>
      <c r="C857" s="50"/>
      <c r="D857" s="50"/>
      <c r="E857" s="50"/>
      <c r="F857" s="50"/>
      <c r="G857" s="50">
        <v>9</v>
      </c>
      <c r="H857" s="50"/>
      <c r="I857" s="50"/>
      <c r="J857" s="87"/>
      <c r="K857" s="57"/>
      <c r="L857" s="58"/>
      <c r="M857" s="59"/>
      <c r="N857" s="60">
        <f>IF(G857=0,"",G857/F856)</f>
        <v>0.9</v>
      </c>
      <c r="O857" s="61">
        <v>15</v>
      </c>
      <c r="P857" s="62">
        <f t="shared" si="87"/>
        <v>0.88235294117647056</v>
      </c>
      <c r="Q857" s="62">
        <f t="shared" si="88"/>
        <v>0.11764705882352944</v>
      </c>
      <c r="R857" s="25"/>
    </row>
    <row r="858" spans="1:18" ht="15.75">
      <c r="A858" s="49">
        <v>2601</v>
      </c>
      <c r="B858" s="50"/>
      <c r="C858" s="50"/>
      <c r="D858" s="50"/>
      <c r="E858" s="50"/>
      <c r="F858" s="50"/>
      <c r="G858" s="50"/>
      <c r="H858" s="50">
        <v>7</v>
      </c>
      <c r="I858" s="50"/>
      <c r="J858" s="87"/>
      <c r="K858" s="57"/>
      <c r="L858" s="58"/>
      <c r="M858" s="59"/>
      <c r="N858" s="60">
        <f>IF(H858=0,"",H858/G857)</f>
        <v>0.77777777777777779</v>
      </c>
      <c r="O858" s="61">
        <v>15</v>
      </c>
      <c r="P858" s="62">
        <f t="shared" si="87"/>
        <v>1</v>
      </c>
      <c r="Q858" s="62">
        <f t="shared" si="88"/>
        <v>0</v>
      </c>
      <c r="R858" s="25"/>
    </row>
    <row r="859" spans="1:18" ht="15.75">
      <c r="A859" s="49">
        <v>2602</v>
      </c>
      <c r="B859" s="50"/>
      <c r="C859" s="50"/>
      <c r="D859" s="50"/>
      <c r="E859" s="50"/>
      <c r="F859" s="50"/>
      <c r="G859" s="50"/>
      <c r="H859" s="50"/>
      <c r="I859" s="50"/>
      <c r="J859" s="87"/>
      <c r="K859" s="57"/>
      <c r="L859" s="58"/>
      <c r="M859" s="59"/>
      <c r="N859" s="60" t="str">
        <f>IF(I859=0,"",I859/H858)</f>
        <v/>
      </c>
      <c r="O859" s="61"/>
      <c r="P859" s="62" t="str">
        <f t="shared" si="87"/>
        <v/>
      </c>
      <c r="Q859" s="62" t="str">
        <f t="shared" si="88"/>
        <v/>
      </c>
      <c r="R859" s="25"/>
    </row>
    <row r="860" spans="1:18" ht="15.75">
      <c r="A860" s="49">
        <v>2701</v>
      </c>
      <c r="B860" s="50"/>
      <c r="C860" s="50"/>
      <c r="D860" s="50"/>
      <c r="E860" s="50"/>
      <c r="F860" s="50"/>
      <c r="G860" s="50"/>
      <c r="H860" s="50"/>
      <c r="I860" s="50"/>
      <c r="J860" s="87"/>
      <c r="K860" s="57"/>
      <c r="L860" s="58"/>
      <c r="M860" s="58"/>
      <c r="N860" s="68"/>
      <c r="O860" s="61"/>
      <c r="P860" s="69"/>
      <c r="Q860" s="68"/>
      <c r="R860" s="25"/>
    </row>
    <row r="861" spans="1:18" ht="15.75">
      <c r="A861" s="49">
        <v>2702</v>
      </c>
      <c r="B861" s="50"/>
      <c r="C861" s="50"/>
      <c r="D861" s="50"/>
      <c r="E861" s="50"/>
      <c r="F861" s="50"/>
      <c r="G861" s="50"/>
      <c r="H861" s="50"/>
      <c r="I861" s="50"/>
      <c r="J861" s="87"/>
      <c r="K861" s="57"/>
      <c r="L861" s="58"/>
      <c r="M861" s="58"/>
      <c r="N861" s="68"/>
      <c r="O861" s="61"/>
      <c r="P861" s="69"/>
      <c r="Q861" s="68"/>
      <c r="R861" s="25"/>
    </row>
    <row r="862" spans="1:18" ht="15.75">
      <c r="A862" s="49">
        <v>2801</v>
      </c>
      <c r="B862" s="50"/>
      <c r="C862" s="50"/>
      <c r="D862" s="50"/>
      <c r="E862" s="50"/>
      <c r="F862" s="50"/>
      <c r="G862" s="50"/>
      <c r="H862" s="50"/>
      <c r="I862" s="50"/>
      <c r="J862" s="87"/>
      <c r="K862" s="57"/>
      <c r="L862" s="58"/>
      <c r="M862" s="58"/>
      <c r="N862" s="68"/>
      <c r="O862" s="66"/>
      <c r="P862" s="69"/>
      <c r="Q862" s="68"/>
      <c r="R862" s="25"/>
    </row>
    <row r="863" spans="1:18" ht="15.75">
      <c r="A863" s="49">
        <v>2802</v>
      </c>
      <c r="B863" s="50"/>
      <c r="C863" s="50"/>
      <c r="D863" s="50"/>
      <c r="E863" s="50"/>
      <c r="F863" s="50"/>
      <c r="G863" s="50"/>
      <c r="H863" s="50"/>
      <c r="I863" s="50"/>
      <c r="J863" s="87"/>
      <c r="K863" s="57"/>
      <c r="L863" s="58"/>
      <c r="M863" s="58"/>
      <c r="N863" s="68"/>
      <c r="O863" s="66"/>
      <c r="P863" s="69"/>
      <c r="Q863" s="68"/>
      <c r="R863" s="25"/>
    </row>
    <row r="864" spans="1:18" ht="15.75">
      <c r="A864" s="49">
        <v>2901</v>
      </c>
      <c r="B864" s="50"/>
      <c r="C864" s="50"/>
      <c r="D864" s="50"/>
      <c r="E864" s="50"/>
      <c r="F864" s="50"/>
      <c r="G864" s="50"/>
      <c r="H864" s="50"/>
      <c r="I864" s="50"/>
      <c r="J864" s="87"/>
      <c r="K864" s="57"/>
      <c r="L864" s="58"/>
      <c r="M864" s="64"/>
      <c r="N864" s="68"/>
      <c r="O864" s="66"/>
      <c r="P864" s="69"/>
      <c r="Q864" s="68"/>
      <c r="R864" s="25"/>
    </row>
    <row r="865" spans="1:18" ht="15.75">
      <c r="A865" s="49">
        <v>2902</v>
      </c>
      <c r="B865" s="50"/>
      <c r="C865" s="50"/>
      <c r="D865" s="50"/>
      <c r="E865" s="50"/>
      <c r="F865" s="50"/>
      <c r="G865" s="50"/>
      <c r="H865" s="50"/>
      <c r="I865" s="50"/>
      <c r="J865" s="87"/>
      <c r="K865" s="57"/>
      <c r="L865" s="58"/>
      <c r="M865" s="64"/>
      <c r="N865" s="58"/>
      <c r="O865" s="64"/>
      <c r="P865" s="102"/>
      <c r="Q865" s="68"/>
      <c r="R865" s="25"/>
    </row>
    <row r="866" spans="1:18" ht="15.75">
      <c r="A866" s="49">
        <v>3001</v>
      </c>
      <c r="B866" s="50"/>
      <c r="C866" s="50"/>
      <c r="D866" s="50"/>
      <c r="E866" s="50"/>
      <c r="F866" s="50"/>
      <c r="G866" s="50"/>
      <c r="H866" s="50"/>
      <c r="I866" s="50"/>
      <c r="J866" s="87"/>
      <c r="K866" s="57"/>
      <c r="L866" s="58"/>
      <c r="M866" s="64"/>
      <c r="N866" s="140" t="s">
        <v>56</v>
      </c>
      <c r="O866" s="71"/>
      <c r="P866" s="72" t="str">
        <f>IF(SUM(J858:J865)=0,"",SUM(J858:J865))</f>
        <v/>
      </c>
      <c r="Q866" s="142" t="s">
        <v>10</v>
      </c>
      <c r="R866" s="25"/>
    </row>
    <row r="867" spans="1:18" ht="15.75">
      <c r="A867" s="49">
        <v>3002</v>
      </c>
      <c r="B867" s="50"/>
      <c r="C867" s="50"/>
      <c r="D867" s="50"/>
      <c r="E867" s="50"/>
      <c r="F867" s="50"/>
      <c r="G867" s="50"/>
      <c r="H867" s="50"/>
      <c r="I867" s="50"/>
      <c r="J867" s="87"/>
      <c r="K867" s="57"/>
      <c r="L867" s="58"/>
      <c r="M867" s="64"/>
      <c r="N867" s="141" t="s">
        <v>57</v>
      </c>
      <c r="O867" s="73" t="str">
        <f>IF(O866/B852=0,"",O866/B852)</f>
        <v/>
      </c>
      <c r="P867" s="74" t="e">
        <f>IF(O866/P866=0,"",O866/P866)</f>
        <v>#VALUE!</v>
      </c>
      <c r="Q867" s="143" t="s">
        <v>58</v>
      </c>
      <c r="R867" s="25"/>
    </row>
    <row r="868" spans="1:18" ht="15.75">
      <c r="A868" s="49">
        <v>3101</v>
      </c>
      <c r="B868" s="145"/>
      <c r="C868" s="145"/>
      <c r="D868" s="145"/>
      <c r="E868" s="145"/>
      <c r="F868" s="145"/>
      <c r="G868" s="145"/>
      <c r="H868" s="145"/>
      <c r="I868" s="145"/>
      <c r="J868" s="87"/>
      <c r="K868" s="75"/>
      <c r="L868" s="76"/>
      <c r="M868" s="77"/>
      <c r="N868" s="78"/>
      <c r="O868" s="79"/>
      <c r="P868" s="79"/>
      <c r="Q868" s="80"/>
      <c r="R868" s="25"/>
    </row>
    <row r="869" spans="1:18" ht="18">
      <c r="A869" s="31"/>
      <c r="B869" s="190" t="s">
        <v>79</v>
      </c>
      <c r="C869" s="190"/>
      <c r="D869" s="190"/>
      <c r="E869" s="190"/>
      <c r="F869" s="190"/>
      <c r="G869" s="190"/>
      <c r="H869" s="190"/>
      <c r="I869" s="190"/>
      <c r="J869" s="144">
        <f>SUM(J861:J865)</f>
        <v>0</v>
      </c>
      <c r="K869" s="82" t="str">
        <f>IF(J861=0,"",J861/B852)</f>
        <v/>
      </c>
      <c r="L869" s="82" t="str">
        <f>IF(J869=0,"",J869/B852)</f>
        <v/>
      </c>
      <c r="M869" s="82"/>
      <c r="N869" s="1"/>
      <c r="O869" s="25"/>
      <c r="P869" s="26"/>
      <c r="Q869" s="1"/>
      <c r="R869" s="25"/>
    </row>
    <row r="870" spans="1:18" ht="12.75" customHeight="1">
      <c r="A870" s="31"/>
      <c r="B870" s="25"/>
      <c r="C870" s="88"/>
      <c r="D870" s="88"/>
      <c r="E870" s="88"/>
      <c r="F870" s="88"/>
      <c r="G870" s="88"/>
      <c r="H870" s="88"/>
      <c r="I870" s="88"/>
      <c r="J870" s="89"/>
      <c r="K870" s="90"/>
      <c r="L870" s="90"/>
      <c r="M870" s="90"/>
      <c r="N870" s="1"/>
      <c r="O870" s="25"/>
      <c r="P870" s="26"/>
      <c r="Q870" s="1"/>
      <c r="R870" s="25"/>
    </row>
    <row r="871" spans="1:18" ht="12.75" customHeight="1">
      <c r="A871" s="31"/>
      <c r="B871" s="25"/>
      <c r="C871" s="88"/>
      <c r="D871" s="88"/>
      <c r="E871" s="88"/>
      <c r="F871" s="88"/>
      <c r="G871" s="88"/>
      <c r="H871" s="88"/>
      <c r="I871" s="88"/>
      <c r="J871" s="89"/>
      <c r="K871" s="90"/>
      <c r="L871" s="90"/>
      <c r="M871" s="90"/>
      <c r="N871" s="1"/>
      <c r="O871" s="25"/>
      <c r="P871" s="26"/>
      <c r="Q871" s="1"/>
      <c r="R871" s="25"/>
    </row>
    <row r="872" spans="1:18" ht="26.25">
      <c r="A872" s="161"/>
      <c r="B872" s="191" t="s">
        <v>69</v>
      </c>
      <c r="C872" s="191"/>
      <c r="D872" s="191"/>
      <c r="E872" s="191"/>
      <c r="F872" s="191"/>
      <c r="G872" s="191"/>
      <c r="H872" s="191"/>
      <c r="I872" s="191"/>
      <c r="J872" s="156" t="s">
        <v>130</v>
      </c>
      <c r="K872" s="25"/>
      <c r="L872" s="1"/>
      <c r="M872" s="1"/>
      <c r="N872" s="25"/>
      <c r="O872" s="1"/>
      <c r="P872" s="25"/>
      <c r="Q872" s="25"/>
      <c r="R872" s="25"/>
    </row>
    <row r="873" spans="1:18" ht="20.25">
      <c r="A873" s="192" t="s">
        <v>9</v>
      </c>
      <c r="B873" s="193" t="s">
        <v>70</v>
      </c>
      <c r="C873" s="194"/>
      <c r="D873" s="194"/>
      <c r="E873" s="194"/>
      <c r="F873" s="194"/>
      <c r="G873" s="194"/>
      <c r="H873" s="194"/>
      <c r="I873" s="195"/>
      <c r="J873" s="196" t="s">
        <v>10</v>
      </c>
      <c r="K873" s="189" t="s">
        <v>2</v>
      </c>
      <c r="L873" s="189" t="s">
        <v>3</v>
      </c>
      <c r="M873" s="198" t="s">
        <v>4</v>
      </c>
      <c r="N873" s="189" t="s">
        <v>5</v>
      </c>
      <c r="O873" s="187" t="s">
        <v>6</v>
      </c>
      <c r="P873" s="187" t="s">
        <v>7</v>
      </c>
      <c r="Q873" s="189" t="s">
        <v>8</v>
      </c>
      <c r="R873" s="25"/>
    </row>
    <row r="874" spans="1:18" ht="15.75">
      <c r="A874" s="188"/>
      <c r="B874" s="49" t="s">
        <v>71</v>
      </c>
      <c r="C874" s="49" t="s">
        <v>72</v>
      </c>
      <c r="D874" s="49" t="s">
        <v>73</v>
      </c>
      <c r="E874" s="49" t="s">
        <v>74</v>
      </c>
      <c r="F874" s="49" t="s">
        <v>75</v>
      </c>
      <c r="G874" s="49" t="s">
        <v>76</v>
      </c>
      <c r="H874" s="49" t="s">
        <v>77</v>
      </c>
      <c r="I874" s="49" t="s">
        <v>78</v>
      </c>
      <c r="J874" s="197"/>
      <c r="K874" s="188"/>
      <c r="L874" s="188"/>
      <c r="M874" s="188"/>
      <c r="N874" s="188"/>
      <c r="O874" s="188"/>
      <c r="P874" s="188"/>
      <c r="Q874" s="188"/>
      <c r="R874" s="25"/>
    </row>
    <row r="875" spans="1:18" ht="15.75">
      <c r="A875" s="49">
        <v>2302</v>
      </c>
      <c r="B875" s="50">
        <v>21</v>
      </c>
      <c r="C875" s="50"/>
      <c r="D875" s="50"/>
      <c r="E875" s="50"/>
      <c r="F875" s="50"/>
      <c r="G875" s="50"/>
      <c r="H875" s="50"/>
      <c r="I875" s="50"/>
      <c r="J875" s="87"/>
      <c r="K875" s="51"/>
      <c r="L875" s="52"/>
      <c r="M875" s="53"/>
      <c r="N875" s="54"/>
      <c r="O875" s="55">
        <f>B875</f>
        <v>21</v>
      </c>
      <c r="P875" s="56"/>
      <c r="Q875" s="54"/>
      <c r="R875" s="25"/>
    </row>
    <row r="876" spans="1:18" ht="15.75">
      <c r="A876" s="49">
        <v>2401</v>
      </c>
      <c r="B876" s="50"/>
      <c r="C876" s="50">
        <v>12</v>
      </c>
      <c r="D876" s="50"/>
      <c r="E876" s="50"/>
      <c r="F876" s="50"/>
      <c r="G876" s="50"/>
      <c r="H876" s="50"/>
      <c r="I876" s="50"/>
      <c r="J876" s="87"/>
      <c r="K876" s="57"/>
      <c r="L876" s="58"/>
      <c r="M876" s="59"/>
      <c r="N876" s="60">
        <f>IF(C876=0,"",C876/B875)</f>
        <v>0.5714285714285714</v>
      </c>
      <c r="O876" s="61">
        <v>21</v>
      </c>
      <c r="P876" s="62">
        <f t="shared" ref="P876:P884" si="89">IF(O876=0,"",O876/O875)</f>
        <v>1</v>
      </c>
      <c r="Q876" s="62">
        <f t="shared" ref="Q876:Q884" si="90">IF(O876=0,"",100%-P876)</f>
        <v>0</v>
      </c>
      <c r="R876" s="25"/>
    </row>
    <row r="877" spans="1:18" ht="15.75">
      <c r="A877" s="49">
        <v>2402</v>
      </c>
      <c r="B877" s="50"/>
      <c r="C877" s="50"/>
      <c r="D877" s="50">
        <v>11</v>
      </c>
      <c r="E877" s="50"/>
      <c r="F877" s="50"/>
      <c r="G877" s="50"/>
      <c r="H877" s="50"/>
      <c r="I877" s="50"/>
      <c r="J877" s="87">
        <v>4</v>
      </c>
      <c r="K877" s="57"/>
      <c r="L877" s="58"/>
      <c r="M877" s="59"/>
      <c r="N877" s="60">
        <f>IF(D877=0,"",D877/C876)</f>
        <v>0.91666666666666663</v>
      </c>
      <c r="O877" s="61">
        <v>19</v>
      </c>
      <c r="P877" s="62">
        <f t="shared" si="89"/>
        <v>0.90476190476190477</v>
      </c>
      <c r="Q877" s="62">
        <f t="shared" si="90"/>
        <v>9.5238095238095233E-2</v>
      </c>
      <c r="R877" s="63">
        <f>O877/O875</f>
        <v>0.90476190476190477</v>
      </c>
    </row>
    <row r="878" spans="1:18" ht="15.75">
      <c r="A878" s="49">
        <v>2501</v>
      </c>
      <c r="B878" s="50"/>
      <c r="C878" s="50"/>
      <c r="D878" s="50"/>
      <c r="E878" s="50">
        <v>11</v>
      </c>
      <c r="F878" s="50"/>
      <c r="G878" s="50"/>
      <c r="H878" s="50"/>
      <c r="I878" s="50"/>
      <c r="J878" s="87"/>
      <c r="K878" s="57"/>
      <c r="L878" s="58"/>
      <c r="M878" s="59"/>
      <c r="N878" s="60">
        <f>IF(E878=0,"",E878/D877)</f>
        <v>1</v>
      </c>
      <c r="O878" s="61">
        <v>19</v>
      </c>
      <c r="P878" s="62">
        <f t="shared" si="89"/>
        <v>1</v>
      </c>
      <c r="Q878" s="62">
        <f t="shared" si="90"/>
        <v>0</v>
      </c>
      <c r="R878" s="25"/>
    </row>
    <row r="879" spans="1:18" ht="15.75">
      <c r="A879" s="49">
        <v>2502</v>
      </c>
      <c r="B879" s="50"/>
      <c r="C879" s="50"/>
      <c r="D879" s="50"/>
      <c r="E879" s="50"/>
      <c r="F879" s="50">
        <v>10</v>
      </c>
      <c r="G879" s="50"/>
      <c r="H879" s="50"/>
      <c r="I879" s="50"/>
      <c r="J879" s="87"/>
      <c r="K879" s="57"/>
      <c r="L879" s="58"/>
      <c r="M879" s="59"/>
      <c r="N879" s="60">
        <f>IF(F879=0,"",F879/E878)</f>
        <v>0.90909090909090906</v>
      </c>
      <c r="O879" s="61">
        <v>18</v>
      </c>
      <c r="P879" s="62">
        <f t="shared" si="89"/>
        <v>0.94736842105263153</v>
      </c>
      <c r="Q879" s="62">
        <f t="shared" si="90"/>
        <v>5.2631578947368474E-2</v>
      </c>
      <c r="R879" s="25"/>
    </row>
    <row r="880" spans="1:18" ht="15.75">
      <c r="A880" s="49">
        <v>2601</v>
      </c>
      <c r="B880" s="50"/>
      <c r="C880" s="50"/>
      <c r="D880" s="50"/>
      <c r="E880" s="50"/>
      <c r="F880" s="50"/>
      <c r="G880" s="50">
        <v>10</v>
      </c>
      <c r="H880" s="50"/>
      <c r="I880" s="50"/>
      <c r="J880" s="87"/>
      <c r="K880" s="57"/>
      <c r="L880" s="58"/>
      <c r="M880" s="59"/>
      <c r="N880" s="60">
        <f>IF(G880=0,"",G880/F879)</f>
        <v>1</v>
      </c>
      <c r="O880" s="61">
        <v>18</v>
      </c>
      <c r="P880" s="62">
        <f t="shared" si="89"/>
        <v>1</v>
      </c>
      <c r="Q880" s="62">
        <f t="shared" si="90"/>
        <v>0</v>
      </c>
      <c r="R880" s="25"/>
    </row>
    <row r="881" spans="1:18" ht="15.75">
      <c r="A881" s="49">
        <v>2602</v>
      </c>
      <c r="B881" s="50"/>
      <c r="C881" s="50"/>
      <c r="D881" s="50"/>
      <c r="E881" s="50"/>
      <c r="F881" s="50"/>
      <c r="G881" s="50"/>
      <c r="H881" s="50"/>
      <c r="I881" s="50"/>
      <c r="J881" s="87"/>
      <c r="K881" s="57"/>
      <c r="L881" s="58"/>
      <c r="M881" s="59"/>
      <c r="N881" s="60" t="str">
        <f>IF(H881=0,"",H881/G880)</f>
        <v/>
      </c>
      <c r="O881" s="61"/>
      <c r="P881" s="62" t="str">
        <f t="shared" si="89"/>
        <v/>
      </c>
      <c r="Q881" s="62" t="str">
        <f t="shared" si="90"/>
        <v/>
      </c>
      <c r="R881" s="25"/>
    </row>
    <row r="882" spans="1:18" ht="15.75">
      <c r="A882" s="49">
        <v>2701</v>
      </c>
      <c r="B882" s="50"/>
      <c r="C882" s="50"/>
      <c r="D882" s="50"/>
      <c r="E882" s="50"/>
      <c r="F882" s="50"/>
      <c r="G882" s="50"/>
      <c r="H882" s="50"/>
      <c r="I882" s="50"/>
      <c r="J882" s="87"/>
      <c r="K882" s="57"/>
      <c r="L882" s="58"/>
      <c r="M882" s="59"/>
      <c r="N882" s="60" t="str">
        <f>IF(I882=0,"",I882/H881)</f>
        <v/>
      </c>
      <c r="O882" s="61"/>
      <c r="P882" s="62" t="str">
        <f t="shared" si="89"/>
        <v/>
      </c>
      <c r="Q882" s="62" t="str">
        <f t="shared" si="90"/>
        <v/>
      </c>
      <c r="R882" s="25"/>
    </row>
    <row r="883" spans="1:18" ht="15.75">
      <c r="A883" s="49">
        <v>2702</v>
      </c>
      <c r="B883" s="50"/>
      <c r="C883" s="50"/>
      <c r="D883" s="50"/>
      <c r="E883" s="50"/>
      <c r="F883" s="50"/>
      <c r="G883" s="50"/>
      <c r="H883" s="50"/>
      <c r="I883" s="50"/>
      <c r="J883" s="87"/>
      <c r="K883" s="57"/>
      <c r="L883" s="58"/>
      <c r="M883" s="59"/>
      <c r="N883" s="60"/>
      <c r="O883" s="61"/>
      <c r="P883" s="62" t="str">
        <f t="shared" si="89"/>
        <v/>
      </c>
      <c r="Q883" s="62" t="str">
        <f t="shared" si="90"/>
        <v/>
      </c>
      <c r="R883" s="25"/>
    </row>
    <row r="884" spans="1:18" ht="15.75">
      <c r="A884" s="49">
        <v>2801</v>
      </c>
      <c r="B884" s="50"/>
      <c r="C884" s="50"/>
      <c r="D884" s="50"/>
      <c r="E884" s="50"/>
      <c r="F884" s="50"/>
      <c r="G884" s="50"/>
      <c r="H884" s="50"/>
      <c r="I884" s="50"/>
      <c r="J884" s="87"/>
      <c r="K884" s="57"/>
      <c r="L884" s="58"/>
      <c r="M884" s="59"/>
      <c r="N884" s="60"/>
      <c r="O884" s="61"/>
      <c r="P884" s="62" t="str">
        <f t="shared" si="89"/>
        <v/>
      </c>
      <c r="Q884" s="62" t="str">
        <f t="shared" si="90"/>
        <v/>
      </c>
      <c r="R884" s="25"/>
    </row>
    <row r="885" spans="1:18" ht="15.75">
      <c r="A885" s="49">
        <v>2802</v>
      </c>
      <c r="B885" s="50"/>
      <c r="C885" s="50"/>
      <c r="D885" s="50"/>
      <c r="E885" s="50"/>
      <c r="F885" s="50"/>
      <c r="G885" s="50"/>
      <c r="H885" s="50"/>
      <c r="I885" s="50"/>
      <c r="J885" s="87"/>
      <c r="K885" s="57"/>
      <c r="L885" s="58"/>
      <c r="M885" s="64"/>
      <c r="N885" s="65"/>
      <c r="O885" s="66"/>
      <c r="P885" s="67"/>
      <c r="Q885" s="65"/>
      <c r="R885" s="25"/>
    </row>
    <row r="886" spans="1:18" ht="15.75">
      <c r="A886" s="49">
        <v>2901</v>
      </c>
      <c r="B886" s="50"/>
      <c r="C886" s="50"/>
      <c r="D886" s="50"/>
      <c r="E886" s="50"/>
      <c r="F886" s="50"/>
      <c r="G886" s="50"/>
      <c r="H886" s="50"/>
      <c r="I886" s="50"/>
      <c r="J886" s="87"/>
      <c r="K886" s="57"/>
      <c r="L886" s="58"/>
      <c r="M886" s="64"/>
      <c r="N886" s="68"/>
      <c r="O886" s="66"/>
      <c r="P886" s="69"/>
      <c r="Q886" s="68"/>
      <c r="R886" s="25"/>
    </row>
    <row r="887" spans="1:18" ht="15.75">
      <c r="A887" s="49">
        <v>2902</v>
      </c>
      <c r="B887" s="50"/>
      <c r="C887" s="50"/>
      <c r="D887" s="50"/>
      <c r="E887" s="50"/>
      <c r="F887" s="50"/>
      <c r="G887" s="50"/>
      <c r="H887" s="50"/>
      <c r="I887" s="50"/>
      <c r="J887" s="87"/>
      <c r="K887" s="57"/>
      <c r="L887" s="58"/>
      <c r="M887" s="64"/>
      <c r="N887" s="68"/>
      <c r="O887" s="66"/>
      <c r="P887" s="69"/>
      <c r="Q887" s="68"/>
      <c r="R887" s="25"/>
    </row>
    <row r="888" spans="1:18" ht="15.75">
      <c r="A888" s="49">
        <v>3001</v>
      </c>
      <c r="B888" s="50"/>
      <c r="C888" s="50"/>
      <c r="D888" s="50"/>
      <c r="E888" s="50"/>
      <c r="F888" s="50"/>
      <c r="G888" s="50"/>
      <c r="H888" s="50"/>
      <c r="I888" s="50"/>
      <c r="J888" s="87"/>
      <c r="K888" s="57"/>
      <c r="L888" s="58"/>
      <c r="M888" s="64"/>
      <c r="N888" s="58"/>
      <c r="O888" s="64"/>
      <c r="P888" s="102"/>
      <c r="Q888" s="68"/>
      <c r="R888" s="25"/>
    </row>
    <row r="889" spans="1:18" ht="15.75">
      <c r="A889" s="49">
        <v>3002</v>
      </c>
      <c r="B889" s="50"/>
      <c r="C889" s="50"/>
      <c r="D889" s="50"/>
      <c r="E889" s="50"/>
      <c r="F889" s="50"/>
      <c r="G889" s="50"/>
      <c r="H889" s="50"/>
      <c r="I889" s="50"/>
      <c r="J889" s="87"/>
      <c r="K889" s="57"/>
      <c r="L889" s="58"/>
      <c r="M889" s="64"/>
      <c r="N889" s="140" t="s">
        <v>56</v>
      </c>
      <c r="O889" s="71">
        <v>13</v>
      </c>
      <c r="P889" s="72">
        <f>J892</f>
        <v>4</v>
      </c>
      <c r="Q889" s="142" t="s">
        <v>10</v>
      </c>
      <c r="R889" s="25"/>
    </row>
    <row r="890" spans="1:18" ht="15.75">
      <c r="A890" s="49">
        <v>3101</v>
      </c>
      <c r="B890" s="50"/>
      <c r="C890" s="50"/>
      <c r="D890" s="50"/>
      <c r="E890" s="50"/>
      <c r="F890" s="50"/>
      <c r="G890" s="50"/>
      <c r="H890" s="50"/>
      <c r="I890" s="50"/>
      <c r="J890" s="87"/>
      <c r="K890" s="57"/>
      <c r="L890" s="58"/>
      <c r="M890" s="64"/>
      <c r="N890" s="141" t="s">
        <v>57</v>
      </c>
      <c r="O890" s="73">
        <f>IF(O889/B875=0,"",O889/B875)</f>
        <v>0.61904761904761907</v>
      </c>
      <c r="P890" s="74">
        <f>IF(O889/P889=0,"",O889/P889)</f>
        <v>3.25</v>
      </c>
      <c r="Q890" s="143" t="s">
        <v>58</v>
      </c>
      <c r="R890" s="25"/>
    </row>
    <row r="891" spans="1:18" ht="15.75">
      <c r="A891" s="49">
        <v>3102</v>
      </c>
      <c r="B891" s="145"/>
      <c r="C891" s="145"/>
      <c r="D891" s="145"/>
      <c r="E891" s="145"/>
      <c r="F891" s="145"/>
      <c r="G891" s="145"/>
      <c r="H891" s="145"/>
      <c r="I891" s="145"/>
      <c r="J891" s="87"/>
      <c r="K891" s="75"/>
      <c r="L891" s="76"/>
      <c r="M891" s="77"/>
      <c r="N891" s="78"/>
      <c r="O891" s="79"/>
      <c r="P891" s="79"/>
      <c r="Q891" s="80"/>
      <c r="R891" s="25"/>
    </row>
    <row r="892" spans="1:18" ht="18">
      <c r="A892" s="31"/>
      <c r="B892" s="190" t="s">
        <v>79</v>
      </c>
      <c r="C892" s="190"/>
      <c r="D892" s="190"/>
      <c r="E892" s="190"/>
      <c r="F892" s="190"/>
      <c r="G892" s="190"/>
      <c r="H892" s="190"/>
      <c r="I892" s="190"/>
      <c r="J892" s="144">
        <f>SUM(J877:J888)</f>
        <v>4</v>
      </c>
      <c r="K892" s="82">
        <f>SUM(J877:J882)/B875</f>
        <v>0.19047619047619047</v>
      </c>
      <c r="L892" s="82">
        <f>IF(J892=0,"",J892/B875)</f>
        <v>0.19047619047619047</v>
      </c>
      <c r="M892" s="82">
        <f>L892-K892</f>
        <v>0</v>
      </c>
      <c r="N892" s="1"/>
      <c r="O892" s="25"/>
      <c r="P892" s="26"/>
      <c r="Q892" s="1"/>
      <c r="R892" s="25"/>
    </row>
    <row r="893" spans="1:18" ht="12.75" customHeight="1">
      <c r="A893" s="31"/>
      <c r="B893" s="25"/>
      <c r="C893" s="88"/>
      <c r="D893" s="88"/>
      <c r="E893" s="88"/>
      <c r="F893" s="88"/>
      <c r="G893" s="88"/>
      <c r="H893" s="88"/>
      <c r="I893" s="88"/>
      <c r="J893" s="89"/>
      <c r="K893" s="90"/>
      <c r="L893" s="90"/>
      <c r="M893" s="90"/>
      <c r="N893" s="1"/>
      <c r="O893" s="25"/>
      <c r="P893" s="26"/>
      <c r="Q893" s="1"/>
      <c r="R893" s="25"/>
    </row>
    <row r="894" spans="1:18" ht="12.75" customHeight="1">
      <c r="A894" s="31"/>
      <c r="B894" s="25"/>
      <c r="C894" s="88"/>
      <c r="D894" s="88"/>
      <c r="E894" s="88"/>
      <c r="F894" s="88"/>
      <c r="G894" s="88"/>
      <c r="H894" s="88"/>
      <c r="I894" s="88"/>
      <c r="J894" s="89"/>
      <c r="K894" s="90"/>
      <c r="L894" s="90"/>
      <c r="M894" s="90"/>
      <c r="N894" s="1"/>
      <c r="O894" s="25"/>
      <c r="P894" s="26"/>
      <c r="Q894" s="1"/>
      <c r="R894" s="25"/>
    </row>
    <row r="895" spans="1:18" ht="26.25">
      <c r="A895" s="161"/>
      <c r="B895" s="191" t="s">
        <v>69</v>
      </c>
      <c r="C895" s="191"/>
      <c r="D895" s="191"/>
      <c r="E895" s="191"/>
      <c r="F895" s="191"/>
      <c r="G895" s="191"/>
      <c r="H895" s="191"/>
      <c r="I895" s="191"/>
      <c r="J895" s="156" t="s">
        <v>131</v>
      </c>
      <c r="K895" s="25"/>
      <c r="L895" s="1"/>
      <c r="M895" s="1"/>
      <c r="N895" s="25"/>
      <c r="O895" s="1"/>
      <c r="P895" s="25"/>
      <c r="Q895" s="25"/>
      <c r="R895" s="25"/>
    </row>
    <row r="896" spans="1:18" ht="20.25">
      <c r="A896" s="192" t="s">
        <v>9</v>
      </c>
      <c r="B896" s="193" t="s">
        <v>70</v>
      </c>
      <c r="C896" s="194"/>
      <c r="D896" s="194"/>
      <c r="E896" s="194"/>
      <c r="F896" s="194"/>
      <c r="G896" s="194"/>
      <c r="H896" s="194"/>
      <c r="I896" s="195"/>
      <c r="J896" s="196" t="s">
        <v>10</v>
      </c>
      <c r="K896" s="189" t="s">
        <v>2</v>
      </c>
      <c r="L896" s="189" t="s">
        <v>3</v>
      </c>
      <c r="M896" s="198" t="s">
        <v>4</v>
      </c>
      <c r="N896" s="189" t="s">
        <v>5</v>
      </c>
      <c r="O896" s="187" t="s">
        <v>6</v>
      </c>
      <c r="P896" s="187" t="s">
        <v>7</v>
      </c>
      <c r="Q896" s="189" t="s">
        <v>8</v>
      </c>
      <c r="R896" s="25"/>
    </row>
    <row r="897" spans="1:18" ht="15.75">
      <c r="A897" s="188"/>
      <c r="B897" s="49" t="s">
        <v>71</v>
      </c>
      <c r="C897" s="49" t="s">
        <v>72</v>
      </c>
      <c r="D897" s="49" t="s">
        <v>73</v>
      </c>
      <c r="E897" s="49" t="s">
        <v>74</v>
      </c>
      <c r="F897" s="49" t="s">
        <v>75</v>
      </c>
      <c r="G897" s="49" t="s">
        <v>76</v>
      </c>
      <c r="H897" s="49" t="s">
        <v>77</v>
      </c>
      <c r="I897" s="49" t="s">
        <v>78</v>
      </c>
      <c r="J897" s="197"/>
      <c r="K897" s="188"/>
      <c r="L897" s="188"/>
      <c r="M897" s="188"/>
      <c r="N897" s="188"/>
      <c r="O897" s="188"/>
      <c r="P897" s="188"/>
      <c r="Q897" s="188"/>
      <c r="R897" s="25"/>
    </row>
    <row r="898" spans="1:18" ht="15.75">
      <c r="A898" s="49">
        <v>2401</v>
      </c>
      <c r="B898" s="50">
        <v>30</v>
      </c>
      <c r="C898" s="50"/>
      <c r="D898" s="50"/>
      <c r="E898" s="50"/>
      <c r="F898" s="50"/>
      <c r="G898" s="50"/>
      <c r="H898" s="50"/>
      <c r="I898" s="50"/>
      <c r="J898" s="87"/>
      <c r="K898" s="51"/>
      <c r="L898" s="52"/>
      <c r="M898" s="53"/>
      <c r="N898" s="54"/>
      <c r="O898" s="55">
        <f>B898</f>
        <v>30</v>
      </c>
      <c r="P898" s="56"/>
      <c r="Q898" s="54"/>
      <c r="R898" s="25"/>
    </row>
    <row r="899" spans="1:18" ht="15.75">
      <c r="A899" s="49">
        <v>2402</v>
      </c>
      <c r="B899" s="50"/>
      <c r="C899" s="50">
        <v>30</v>
      </c>
      <c r="D899" s="50"/>
      <c r="E899" s="50"/>
      <c r="F899" s="50"/>
      <c r="G899" s="50"/>
      <c r="H899" s="50"/>
      <c r="I899" s="50"/>
      <c r="J899" s="87"/>
      <c r="K899" s="57"/>
      <c r="L899" s="58"/>
      <c r="M899" s="59"/>
      <c r="N899" s="60">
        <f>IF(C899=0,"",C899/B898)</f>
        <v>1</v>
      </c>
      <c r="O899" s="61">
        <v>30</v>
      </c>
      <c r="P899" s="62">
        <f t="shared" ref="P899:P907" si="91">IF(O899=0,"",O899/O898)</f>
        <v>1</v>
      </c>
      <c r="Q899" s="62">
        <f t="shared" ref="Q899:Q907" si="92">IF(O899=0,"",100%-P899)</f>
        <v>0</v>
      </c>
      <c r="R899" s="25"/>
    </row>
    <row r="900" spans="1:18" ht="15.75">
      <c r="A900" s="49">
        <v>2501</v>
      </c>
      <c r="B900" s="50"/>
      <c r="C900" s="50"/>
      <c r="D900" s="50">
        <v>23</v>
      </c>
      <c r="E900" s="50"/>
      <c r="F900" s="50"/>
      <c r="G900" s="50"/>
      <c r="H900" s="50"/>
      <c r="I900" s="50"/>
      <c r="J900" s="87"/>
      <c r="K900" s="57"/>
      <c r="L900" s="58"/>
      <c r="M900" s="59"/>
      <c r="N900" s="60">
        <f>IF(D900=0,"",D900/C899)</f>
        <v>0.76666666666666672</v>
      </c>
      <c r="O900" s="61">
        <v>26</v>
      </c>
      <c r="P900" s="62">
        <f t="shared" si="91"/>
        <v>0.8666666666666667</v>
      </c>
      <c r="Q900" s="62">
        <f t="shared" si="92"/>
        <v>0.1333333333333333</v>
      </c>
      <c r="R900" s="63">
        <f>O900/O898</f>
        <v>0.8666666666666667</v>
      </c>
    </row>
    <row r="901" spans="1:18" ht="15.75">
      <c r="A901" s="49">
        <v>2502</v>
      </c>
      <c r="B901" s="50"/>
      <c r="C901" s="50"/>
      <c r="D901" s="50"/>
      <c r="E901" s="50">
        <v>22</v>
      </c>
      <c r="F901" s="50"/>
      <c r="G901" s="50"/>
      <c r="H901" s="50"/>
      <c r="I901" s="50"/>
      <c r="J901" s="87"/>
      <c r="K901" s="57"/>
      <c r="L901" s="58"/>
      <c r="M901" s="59"/>
      <c r="N901" s="60">
        <f>IF(E901=0,"",E901/D900)</f>
        <v>0.95652173913043481</v>
      </c>
      <c r="O901" s="61">
        <v>26</v>
      </c>
      <c r="P901" s="62">
        <f t="shared" si="91"/>
        <v>1</v>
      </c>
      <c r="Q901" s="62">
        <f t="shared" si="92"/>
        <v>0</v>
      </c>
      <c r="R901" s="25"/>
    </row>
    <row r="902" spans="1:18" ht="15.75">
      <c r="A902" s="49">
        <v>2601</v>
      </c>
      <c r="B902" s="50"/>
      <c r="C902" s="50"/>
      <c r="D902" s="50"/>
      <c r="E902" s="50"/>
      <c r="F902" s="50">
        <v>20</v>
      </c>
      <c r="G902" s="50"/>
      <c r="H902" s="50"/>
      <c r="I902" s="50"/>
      <c r="J902" s="87"/>
      <c r="K902" s="57"/>
      <c r="L902" s="58"/>
      <c r="M902" s="59"/>
      <c r="N902" s="60">
        <f>IF(F902=0,"",F902/E901)</f>
        <v>0.90909090909090906</v>
      </c>
      <c r="O902" s="61">
        <v>26</v>
      </c>
      <c r="P902" s="62">
        <f t="shared" si="91"/>
        <v>1</v>
      </c>
      <c r="Q902" s="62">
        <f t="shared" si="92"/>
        <v>0</v>
      </c>
      <c r="R902" s="25"/>
    </row>
    <row r="903" spans="1:18" ht="15.75">
      <c r="A903" s="49">
        <v>2602</v>
      </c>
      <c r="B903" s="50"/>
      <c r="C903" s="50"/>
      <c r="D903" s="50"/>
      <c r="E903" s="50"/>
      <c r="F903" s="50"/>
      <c r="G903" s="50"/>
      <c r="H903" s="50"/>
      <c r="I903" s="50"/>
      <c r="J903" s="87"/>
      <c r="K903" s="57"/>
      <c r="L903" s="58"/>
      <c r="M903" s="59"/>
      <c r="N903" s="60" t="str">
        <f>IF(G903=0,"",G903/F902)</f>
        <v/>
      </c>
      <c r="O903" s="61"/>
      <c r="P903" s="62" t="str">
        <f t="shared" si="91"/>
        <v/>
      </c>
      <c r="Q903" s="62" t="str">
        <f t="shared" si="92"/>
        <v/>
      </c>
      <c r="R903" s="25"/>
    </row>
    <row r="904" spans="1:18" ht="15.75">
      <c r="A904" s="49">
        <v>2701</v>
      </c>
      <c r="B904" s="50"/>
      <c r="C904" s="50"/>
      <c r="D904" s="50"/>
      <c r="E904" s="50"/>
      <c r="F904" s="50"/>
      <c r="G904" s="50"/>
      <c r="H904" s="50"/>
      <c r="I904" s="50"/>
      <c r="J904" s="87"/>
      <c r="K904" s="57"/>
      <c r="L904" s="58"/>
      <c r="M904" s="59"/>
      <c r="N904" s="60" t="str">
        <f>IF(H904=0,"",H904/G903)</f>
        <v/>
      </c>
      <c r="O904" s="61"/>
      <c r="P904" s="62" t="str">
        <f t="shared" si="91"/>
        <v/>
      </c>
      <c r="Q904" s="62" t="str">
        <f t="shared" si="92"/>
        <v/>
      </c>
      <c r="R904" s="25"/>
    </row>
    <row r="905" spans="1:18" ht="15.75">
      <c r="A905" s="49">
        <v>2702</v>
      </c>
      <c r="B905" s="50"/>
      <c r="C905" s="50"/>
      <c r="D905" s="50"/>
      <c r="E905" s="50"/>
      <c r="F905" s="50"/>
      <c r="G905" s="50"/>
      <c r="H905" s="50"/>
      <c r="I905" s="50"/>
      <c r="J905" s="87"/>
      <c r="K905" s="57"/>
      <c r="L905" s="58"/>
      <c r="M905" s="59"/>
      <c r="N905" s="60" t="str">
        <f>IF(I905=0,"",I905/H904)</f>
        <v/>
      </c>
      <c r="O905" s="61"/>
      <c r="P905" s="62" t="str">
        <f t="shared" si="91"/>
        <v/>
      </c>
      <c r="Q905" s="62" t="str">
        <f t="shared" si="92"/>
        <v/>
      </c>
      <c r="R905" s="25"/>
    </row>
    <row r="906" spans="1:18" ht="15.75">
      <c r="A906" s="49">
        <v>2801</v>
      </c>
      <c r="B906" s="50"/>
      <c r="C906" s="50"/>
      <c r="D906" s="50"/>
      <c r="E906" s="50"/>
      <c r="F906" s="50"/>
      <c r="G906" s="50"/>
      <c r="H906" s="50"/>
      <c r="I906" s="50"/>
      <c r="J906" s="87"/>
      <c r="K906" s="57"/>
      <c r="L906" s="58"/>
      <c r="M906" s="59"/>
      <c r="N906" s="60"/>
      <c r="O906" s="61"/>
      <c r="P906" s="62" t="str">
        <f t="shared" si="91"/>
        <v/>
      </c>
      <c r="Q906" s="62" t="str">
        <f t="shared" si="92"/>
        <v/>
      </c>
      <c r="R906" s="25"/>
    </row>
    <row r="907" spans="1:18" ht="15.75">
      <c r="A907" s="49">
        <v>2802</v>
      </c>
      <c r="B907" s="50"/>
      <c r="C907" s="50"/>
      <c r="D907" s="50"/>
      <c r="E907" s="50"/>
      <c r="F907" s="50"/>
      <c r="G907" s="50"/>
      <c r="H907" s="50"/>
      <c r="I907" s="50"/>
      <c r="J907" s="87"/>
      <c r="K907" s="57"/>
      <c r="L907" s="58"/>
      <c r="M907" s="59"/>
      <c r="N907" s="60"/>
      <c r="O907" s="61"/>
      <c r="P907" s="62" t="str">
        <f t="shared" si="91"/>
        <v/>
      </c>
      <c r="Q907" s="62" t="str">
        <f t="shared" si="92"/>
        <v/>
      </c>
      <c r="R907" s="25"/>
    </row>
    <row r="908" spans="1:18" ht="15.75">
      <c r="A908" s="49">
        <v>2901</v>
      </c>
      <c r="B908" s="50"/>
      <c r="C908" s="50"/>
      <c r="D908" s="50"/>
      <c r="E908" s="50"/>
      <c r="F908" s="50"/>
      <c r="G908" s="50"/>
      <c r="H908" s="50"/>
      <c r="I908" s="50"/>
      <c r="J908" s="87"/>
      <c r="K908" s="57"/>
      <c r="L908" s="58"/>
      <c r="M908" s="64"/>
      <c r="N908" s="65"/>
      <c r="O908" s="66"/>
      <c r="P908" s="67"/>
      <c r="Q908" s="65"/>
      <c r="R908" s="25"/>
    </row>
    <row r="909" spans="1:18" ht="15.75">
      <c r="A909" s="49">
        <v>2902</v>
      </c>
      <c r="B909" s="50"/>
      <c r="C909" s="50"/>
      <c r="D909" s="50"/>
      <c r="E909" s="50"/>
      <c r="F909" s="50"/>
      <c r="G909" s="50"/>
      <c r="H909" s="50"/>
      <c r="I909" s="50"/>
      <c r="J909" s="87"/>
      <c r="K909" s="57"/>
      <c r="L909" s="58"/>
      <c r="M909" s="64"/>
      <c r="N909" s="68"/>
      <c r="O909" s="66"/>
      <c r="P909" s="69"/>
      <c r="Q909" s="68"/>
      <c r="R909" s="25"/>
    </row>
    <row r="910" spans="1:18" ht="15.75">
      <c r="A910" s="49">
        <v>3001</v>
      </c>
      <c r="B910" s="50"/>
      <c r="C910" s="50"/>
      <c r="D910" s="50"/>
      <c r="E910" s="50"/>
      <c r="F910" s="50"/>
      <c r="G910" s="50"/>
      <c r="H910" s="50"/>
      <c r="I910" s="50"/>
      <c r="J910" s="87"/>
      <c r="K910" s="57"/>
      <c r="L910" s="58"/>
      <c r="M910" s="64"/>
      <c r="N910" s="68"/>
      <c r="O910" s="66"/>
      <c r="P910" s="69"/>
      <c r="Q910" s="68"/>
      <c r="R910" s="25"/>
    </row>
    <row r="911" spans="1:18" ht="15.75">
      <c r="A911" s="49">
        <v>3002</v>
      </c>
      <c r="B911" s="50"/>
      <c r="C911" s="50"/>
      <c r="D911" s="50"/>
      <c r="E911" s="50"/>
      <c r="F911" s="50"/>
      <c r="G911" s="50"/>
      <c r="H911" s="50"/>
      <c r="I911" s="50"/>
      <c r="J911" s="87"/>
      <c r="K911" s="57"/>
      <c r="L911" s="58"/>
      <c r="M911" s="64"/>
      <c r="N911" s="58"/>
      <c r="O911" s="64"/>
      <c r="P911" s="102"/>
      <c r="Q911" s="68"/>
      <c r="R911" s="25"/>
    </row>
    <row r="912" spans="1:18" ht="15.75">
      <c r="A912" s="49">
        <v>3101</v>
      </c>
      <c r="B912" s="50"/>
      <c r="C912" s="50"/>
      <c r="D912" s="50"/>
      <c r="E912" s="50"/>
      <c r="F912" s="50"/>
      <c r="G912" s="50"/>
      <c r="H912" s="50"/>
      <c r="I912" s="50"/>
      <c r="J912" s="87"/>
      <c r="K912" s="57"/>
      <c r="L912" s="58"/>
      <c r="M912" s="64"/>
      <c r="N912" s="140" t="s">
        <v>56</v>
      </c>
      <c r="O912" s="71"/>
      <c r="P912" s="72" t="str">
        <f>IF(SUM(J904:J911)=0,"",SUM(J904:J911))</f>
        <v/>
      </c>
      <c r="Q912" s="142" t="s">
        <v>10</v>
      </c>
      <c r="R912" s="25"/>
    </row>
    <row r="913" spans="1:18" ht="15.75">
      <c r="A913" s="49">
        <v>3102</v>
      </c>
      <c r="B913" s="50"/>
      <c r="C913" s="50"/>
      <c r="D913" s="50"/>
      <c r="E913" s="50"/>
      <c r="F913" s="50"/>
      <c r="G913" s="50"/>
      <c r="H913" s="50"/>
      <c r="I913" s="50"/>
      <c r="J913" s="87"/>
      <c r="K913" s="57"/>
      <c r="L913" s="58"/>
      <c r="M913" s="64"/>
      <c r="N913" s="141" t="s">
        <v>57</v>
      </c>
      <c r="O913" s="73" t="str">
        <f>IF(O912/B898=0,"",O912/B898)</f>
        <v/>
      </c>
      <c r="P913" s="74" t="e">
        <f>IF(O912/P912=0,"",O912/P912)</f>
        <v>#VALUE!</v>
      </c>
      <c r="Q913" s="143" t="s">
        <v>58</v>
      </c>
      <c r="R913" s="25"/>
    </row>
    <row r="914" spans="1:18" ht="15.75">
      <c r="A914" s="49">
        <v>3201</v>
      </c>
      <c r="B914" s="145"/>
      <c r="C914" s="145"/>
      <c r="D914" s="145"/>
      <c r="E914" s="145"/>
      <c r="F914" s="145"/>
      <c r="G914" s="145"/>
      <c r="H914" s="145"/>
      <c r="I914" s="145"/>
      <c r="J914" s="87"/>
      <c r="K914" s="75"/>
      <c r="L914" s="76"/>
      <c r="M914" s="77"/>
      <c r="N914" s="78"/>
      <c r="O914" s="79"/>
      <c r="P914" s="79"/>
      <c r="Q914" s="80"/>
      <c r="R914" s="25"/>
    </row>
    <row r="915" spans="1:18" ht="18">
      <c r="A915" s="31"/>
      <c r="B915" s="190" t="s">
        <v>79</v>
      </c>
      <c r="C915" s="190"/>
      <c r="D915" s="190"/>
      <c r="E915" s="190"/>
      <c r="F915" s="190"/>
      <c r="G915" s="190"/>
      <c r="H915" s="190"/>
      <c r="I915" s="190"/>
      <c r="J915" s="144">
        <f>SUM(J907:J911)</f>
        <v>0</v>
      </c>
      <c r="K915" s="82" t="str">
        <f>IF(J907=0,"",J907/B898)</f>
        <v/>
      </c>
      <c r="L915" s="82" t="str">
        <f>IF(J915=0,"",J915/B898)</f>
        <v/>
      </c>
      <c r="M915" s="82"/>
      <c r="N915" s="1"/>
      <c r="O915" s="25"/>
      <c r="P915" s="26"/>
      <c r="Q915" s="1"/>
      <c r="R915" s="25"/>
    </row>
    <row r="916" spans="1:18" ht="12.75" customHeight="1">
      <c r="A916" s="31"/>
      <c r="B916" s="25"/>
      <c r="C916" s="88"/>
      <c r="D916" s="88"/>
      <c r="E916" s="88"/>
      <c r="F916" s="88"/>
      <c r="G916" s="88"/>
      <c r="H916" s="88"/>
      <c r="I916" s="88"/>
      <c r="J916" s="89"/>
      <c r="K916" s="90"/>
      <c r="L916" s="90"/>
      <c r="M916" s="90"/>
      <c r="N916" s="1"/>
      <c r="O916" s="25"/>
      <c r="P916" s="26"/>
      <c r="Q916" s="1"/>
      <c r="R916" s="25"/>
    </row>
    <row r="917" spans="1:18" ht="12.75" customHeight="1">
      <c r="A917" s="31"/>
      <c r="B917" s="25"/>
      <c r="C917" s="88"/>
      <c r="D917" s="88"/>
      <c r="E917" s="88"/>
      <c r="F917" s="88"/>
      <c r="G917" s="88"/>
      <c r="H917" s="88"/>
      <c r="I917" s="88"/>
      <c r="J917" s="89"/>
      <c r="K917" s="90"/>
      <c r="L917" s="90"/>
      <c r="M917" s="90"/>
      <c r="N917" s="1"/>
      <c r="O917" s="25"/>
      <c r="P917" s="26"/>
      <c r="Q917" s="1"/>
      <c r="R917" s="25"/>
    </row>
    <row r="918" spans="1:18" ht="26.25">
      <c r="A918" s="161"/>
      <c r="B918" s="191" t="s">
        <v>69</v>
      </c>
      <c r="C918" s="191"/>
      <c r="D918" s="191"/>
      <c r="E918" s="191"/>
      <c r="F918" s="191"/>
      <c r="G918" s="191"/>
      <c r="H918" s="191"/>
      <c r="I918" s="191"/>
      <c r="J918" s="156" t="s">
        <v>133</v>
      </c>
      <c r="K918" s="25"/>
      <c r="L918" s="1"/>
      <c r="M918" s="1"/>
      <c r="N918" s="25"/>
      <c r="O918" s="1"/>
      <c r="P918" s="25"/>
      <c r="Q918" s="25"/>
      <c r="R918" s="25"/>
    </row>
    <row r="919" spans="1:18" ht="20.25">
      <c r="A919" s="192" t="s">
        <v>9</v>
      </c>
      <c r="B919" s="193" t="s">
        <v>70</v>
      </c>
      <c r="C919" s="194"/>
      <c r="D919" s="194"/>
      <c r="E919" s="194"/>
      <c r="F919" s="194"/>
      <c r="G919" s="194"/>
      <c r="H919" s="194"/>
      <c r="I919" s="195"/>
      <c r="J919" s="196" t="s">
        <v>10</v>
      </c>
      <c r="K919" s="189" t="s">
        <v>2</v>
      </c>
      <c r="L919" s="189" t="s">
        <v>3</v>
      </c>
      <c r="M919" s="198" t="s">
        <v>4</v>
      </c>
      <c r="N919" s="189" t="s">
        <v>5</v>
      </c>
      <c r="O919" s="187" t="s">
        <v>6</v>
      </c>
      <c r="P919" s="187" t="s">
        <v>7</v>
      </c>
      <c r="Q919" s="189" t="s">
        <v>8</v>
      </c>
      <c r="R919" s="25"/>
    </row>
    <row r="920" spans="1:18" ht="15.75">
      <c r="A920" s="188"/>
      <c r="B920" s="49" t="s">
        <v>71</v>
      </c>
      <c r="C920" s="49" t="s">
        <v>72</v>
      </c>
      <c r="D920" s="49" t="s">
        <v>73</v>
      </c>
      <c r="E920" s="49" t="s">
        <v>74</v>
      </c>
      <c r="F920" s="49" t="s">
        <v>75</v>
      </c>
      <c r="G920" s="49" t="s">
        <v>76</v>
      </c>
      <c r="H920" s="49" t="s">
        <v>77</v>
      </c>
      <c r="I920" s="49" t="s">
        <v>78</v>
      </c>
      <c r="J920" s="197"/>
      <c r="K920" s="188"/>
      <c r="L920" s="188"/>
      <c r="M920" s="188"/>
      <c r="N920" s="188"/>
      <c r="O920" s="188"/>
      <c r="P920" s="188"/>
      <c r="Q920" s="188"/>
      <c r="R920" s="25"/>
    </row>
    <row r="921" spans="1:18" ht="15.75">
      <c r="A921" s="49">
        <v>2501</v>
      </c>
      <c r="B921" s="50">
        <v>20</v>
      </c>
      <c r="C921" s="50"/>
      <c r="D921" s="50"/>
      <c r="E921" s="50"/>
      <c r="F921" s="50"/>
      <c r="G921" s="50"/>
      <c r="H921" s="50"/>
      <c r="I921" s="50"/>
      <c r="J921" s="87"/>
      <c r="K921" s="51"/>
      <c r="L921" s="52"/>
      <c r="M921" s="53"/>
      <c r="N921" s="54"/>
      <c r="O921" s="55">
        <f>B921</f>
        <v>20</v>
      </c>
      <c r="P921" s="56"/>
      <c r="Q921" s="54"/>
      <c r="R921" s="25"/>
    </row>
    <row r="922" spans="1:18" ht="15.75">
      <c r="A922" s="49">
        <v>2502</v>
      </c>
      <c r="B922" s="50"/>
      <c r="C922" s="50">
        <v>19</v>
      </c>
      <c r="D922" s="50"/>
      <c r="E922" s="50"/>
      <c r="F922" s="50"/>
      <c r="G922" s="50"/>
      <c r="H922" s="50"/>
      <c r="I922" s="50"/>
      <c r="J922" s="87"/>
      <c r="K922" s="57"/>
      <c r="L922" s="58"/>
      <c r="M922" s="59"/>
      <c r="N922" s="60">
        <f>IF(C922=0,"",C922/B921)</f>
        <v>0.95</v>
      </c>
      <c r="O922" s="61">
        <v>20</v>
      </c>
      <c r="P922" s="62">
        <f t="shared" ref="P922:P930" si="93">IF(O922=0,"",O922/O921)</f>
        <v>1</v>
      </c>
      <c r="Q922" s="62">
        <f t="shared" ref="Q922:Q930" si="94">IF(O922=0,"",100%-P922)</f>
        <v>0</v>
      </c>
      <c r="R922" s="25"/>
    </row>
    <row r="923" spans="1:18" ht="15.75">
      <c r="A923" s="49">
        <v>2601</v>
      </c>
      <c r="B923" s="50"/>
      <c r="C923" s="50"/>
      <c r="D923" s="50">
        <v>18</v>
      </c>
      <c r="E923" s="50"/>
      <c r="F923" s="50"/>
      <c r="G923" s="50"/>
      <c r="H923" s="50"/>
      <c r="I923" s="50"/>
      <c r="J923" s="87"/>
      <c r="K923" s="57"/>
      <c r="L923" s="58"/>
      <c r="M923" s="59"/>
      <c r="N923" s="60">
        <f>IF(D923=0,"",D923/C922)</f>
        <v>0.94736842105263153</v>
      </c>
      <c r="O923" s="61">
        <v>18</v>
      </c>
      <c r="P923" s="62">
        <f t="shared" si="93"/>
        <v>0.9</v>
      </c>
      <c r="Q923" s="62">
        <f t="shared" si="94"/>
        <v>9.9999999999999978E-2</v>
      </c>
      <c r="R923" s="63">
        <f>O923/O921</f>
        <v>0.9</v>
      </c>
    </row>
    <row r="924" spans="1:18" ht="15.75">
      <c r="A924" s="49">
        <v>2602</v>
      </c>
      <c r="B924" s="50"/>
      <c r="C924" s="50"/>
      <c r="D924" s="50"/>
      <c r="E924" s="50"/>
      <c r="F924" s="50"/>
      <c r="G924" s="50"/>
      <c r="H924" s="50"/>
      <c r="I924" s="50"/>
      <c r="J924" s="87"/>
      <c r="K924" s="57"/>
      <c r="L924" s="58"/>
      <c r="M924" s="59"/>
      <c r="N924" s="60" t="str">
        <f>IF(E924=0,"",E924/D923)</f>
        <v/>
      </c>
      <c r="O924" s="61"/>
      <c r="P924" s="62" t="str">
        <f t="shared" si="93"/>
        <v/>
      </c>
      <c r="Q924" s="62" t="str">
        <f t="shared" si="94"/>
        <v/>
      </c>
      <c r="R924" s="25"/>
    </row>
    <row r="925" spans="1:18" ht="15.75">
      <c r="A925" s="49">
        <v>2701</v>
      </c>
      <c r="B925" s="50"/>
      <c r="C925" s="50"/>
      <c r="D925" s="50"/>
      <c r="E925" s="50"/>
      <c r="F925" s="50"/>
      <c r="G925" s="50"/>
      <c r="H925" s="50"/>
      <c r="I925" s="50"/>
      <c r="J925" s="87"/>
      <c r="K925" s="57"/>
      <c r="L925" s="58"/>
      <c r="M925" s="59"/>
      <c r="N925" s="60" t="str">
        <f>IF(F925=0,"",F925/E924)</f>
        <v/>
      </c>
      <c r="O925" s="61"/>
      <c r="P925" s="62" t="str">
        <f t="shared" si="93"/>
        <v/>
      </c>
      <c r="Q925" s="62" t="str">
        <f t="shared" si="94"/>
        <v/>
      </c>
      <c r="R925" s="25"/>
    </row>
    <row r="926" spans="1:18" ht="15.75">
      <c r="A926" s="49">
        <v>2702</v>
      </c>
      <c r="B926" s="50"/>
      <c r="C926" s="50"/>
      <c r="D926" s="50"/>
      <c r="E926" s="50"/>
      <c r="F926" s="50"/>
      <c r="G926" s="50"/>
      <c r="H926" s="50"/>
      <c r="I926" s="50"/>
      <c r="J926" s="87"/>
      <c r="K926" s="57"/>
      <c r="L926" s="58"/>
      <c r="M926" s="59"/>
      <c r="N926" s="60" t="str">
        <f>IF(G926=0,"",G926/F925)</f>
        <v/>
      </c>
      <c r="O926" s="61"/>
      <c r="P926" s="62" t="str">
        <f t="shared" si="93"/>
        <v/>
      </c>
      <c r="Q926" s="62" t="str">
        <f t="shared" si="94"/>
        <v/>
      </c>
      <c r="R926" s="25"/>
    </row>
    <row r="927" spans="1:18" ht="15.75">
      <c r="A927" s="49">
        <v>2801</v>
      </c>
      <c r="B927" s="50"/>
      <c r="C927" s="50"/>
      <c r="D927" s="50"/>
      <c r="E927" s="50"/>
      <c r="F927" s="50"/>
      <c r="G927" s="50"/>
      <c r="H927" s="50"/>
      <c r="I927" s="50"/>
      <c r="J927" s="87"/>
      <c r="K927" s="57"/>
      <c r="L927" s="58"/>
      <c r="M927" s="59"/>
      <c r="N927" s="60" t="str">
        <f>IF(H927=0,"",H927/G926)</f>
        <v/>
      </c>
      <c r="O927" s="61"/>
      <c r="P927" s="62" t="str">
        <f t="shared" si="93"/>
        <v/>
      </c>
      <c r="Q927" s="62" t="str">
        <f t="shared" si="94"/>
        <v/>
      </c>
      <c r="R927" s="25"/>
    </row>
    <row r="928" spans="1:18" ht="15.75">
      <c r="A928" s="49">
        <v>2802</v>
      </c>
      <c r="B928" s="50"/>
      <c r="C928" s="50"/>
      <c r="D928" s="50"/>
      <c r="E928" s="50"/>
      <c r="F928" s="50"/>
      <c r="G928" s="50"/>
      <c r="H928" s="50"/>
      <c r="I928" s="50"/>
      <c r="J928" s="87"/>
      <c r="K928" s="57"/>
      <c r="L928" s="58"/>
      <c r="M928" s="59"/>
      <c r="N928" s="60" t="str">
        <f>IF(I928=0,"",I928/H927)</f>
        <v/>
      </c>
      <c r="O928" s="61"/>
      <c r="P928" s="62" t="str">
        <f t="shared" si="93"/>
        <v/>
      </c>
      <c r="Q928" s="62" t="str">
        <f t="shared" si="94"/>
        <v/>
      </c>
      <c r="R928" s="25"/>
    </row>
    <row r="929" spans="1:18" ht="15.75">
      <c r="A929" s="49">
        <v>2901</v>
      </c>
      <c r="B929" s="50"/>
      <c r="C929" s="50"/>
      <c r="D929" s="50"/>
      <c r="E929" s="50"/>
      <c r="F929" s="50"/>
      <c r="G929" s="50"/>
      <c r="H929" s="50"/>
      <c r="I929" s="50"/>
      <c r="J929" s="87"/>
      <c r="K929" s="57"/>
      <c r="L929" s="58"/>
      <c r="M929" s="59"/>
      <c r="N929" s="60"/>
      <c r="O929" s="61"/>
      <c r="P929" s="62" t="str">
        <f t="shared" si="93"/>
        <v/>
      </c>
      <c r="Q929" s="62" t="str">
        <f t="shared" si="94"/>
        <v/>
      </c>
      <c r="R929" s="25"/>
    </row>
    <row r="930" spans="1:18" ht="15.75">
      <c r="A930" s="49">
        <v>2902</v>
      </c>
      <c r="B930" s="50"/>
      <c r="C930" s="50"/>
      <c r="D930" s="50"/>
      <c r="E930" s="50"/>
      <c r="F930" s="50"/>
      <c r="G930" s="50"/>
      <c r="H930" s="50"/>
      <c r="I930" s="50"/>
      <c r="J930" s="87"/>
      <c r="K930" s="57"/>
      <c r="L930" s="58"/>
      <c r="M930" s="59"/>
      <c r="N930" s="60"/>
      <c r="O930" s="61"/>
      <c r="P930" s="62" t="str">
        <f t="shared" si="93"/>
        <v/>
      </c>
      <c r="Q930" s="62" t="str">
        <f t="shared" si="94"/>
        <v/>
      </c>
      <c r="R930" s="25"/>
    </row>
    <row r="931" spans="1:18" ht="15.75">
      <c r="A931" s="49">
        <v>3001</v>
      </c>
      <c r="B931" s="50"/>
      <c r="C931" s="50"/>
      <c r="D931" s="50"/>
      <c r="E931" s="50"/>
      <c r="F931" s="50"/>
      <c r="G931" s="50"/>
      <c r="H931" s="50"/>
      <c r="I931" s="50"/>
      <c r="J931" s="87"/>
      <c r="K931" s="57"/>
      <c r="L931" s="58"/>
      <c r="M931" s="64"/>
      <c r="N931" s="65"/>
      <c r="O931" s="66"/>
      <c r="P931" s="67"/>
      <c r="Q931" s="65"/>
      <c r="R931" s="25"/>
    </row>
    <row r="932" spans="1:18" ht="15.75">
      <c r="A932" s="49">
        <v>3002</v>
      </c>
      <c r="B932" s="50"/>
      <c r="C932" s="50"/>
      <c r="D932" s="50"/>
      <c r="E932" s="50"/>
      <c r="F932" s="50"/>
      <c r="G932" s="50"/>
      <c r="H932" s="50"/>
      <c r="I932" s="50"/>
      <c r="J932" s="87"/>
      <c r="K932" s="57"/>
      <c r="L932" s="58"/>
      <c r="M932" s="64"/>
      <c r="N932" s="68"/>
      <c r="O932" s="66"/>
      <c r="P932" s="69"/>
      <c r="Q932" s="68"/>
      <c r="R932" s="25"/>
    </row>
    <row r="933" spans="1:18" ht="15.75">
      <c r="A933" s="49">
        <v>3101</v>
      </c>
      <c r="B933" s="50"/>
      <c r="C933" s="50"/>
      <c r="D933" s="50"/>
      <c r="E933" s="50"/>
      <c r="F933" s="50"/>
      <c r="G933" s="50"/>
      <c r="H933" s="50"/>
      <c r="I933" s="50"/>
      <c r="J933" s="87"/>
      <c r="K933" s="57"/>
      <c r="L933" s="58"/>
      <c r="M933" s="64"/>
      <c r="N933" s="68"/>
      <c r="O933" s="66"/>
      <c r="P933" s="69"/>
      <c r="Q933" s="68"/>
      <c r="R933" s="25"/>
    </row>
    <row r="934" spans="1:18" ht="15.75">
      <c r="A934" s="49">
        <v>3102</v>
      </c>
      <c r="B934" s="50"/>
      <c r="C934" s="50"/>
      <c r="D934" s="50"/>
      <c r="E934" s="50"/>
      <c r="F934" s="50"/>
      <c r="G934" s="50"/>
      <c r="H934" s="50"/>
      <c r="I934" s="50"/>
      <c r="J934" s="87"/>
      <c r="K934" s="57"/>
      <c r="L934" s="58"/>
      <c r="M934" s="64"/>
      <c r="N934" s="58"/>
      <c r="O934" s="64"/>
      <c r="P934" s="102"/>
      <c r="Q934" s="68"/>
      <c r="R934" s="25"/>
    </row>
    <row r="935" spans="1:18" ht="15.75">
      <c r="A935" s="49">
        <v>3201</v>
      </c>
      <c r="B935" s="50"/>
      <c r="C935" s="50"/>
      <c r="D935" s="50"/>
      <c r="E935" s="50"/>
      <c r="F935" s="50"/>
      <c r="G935" s="50"/>
      <c r="H935" s="50"/>
      <c r="I935" s="50"/>
      <c r="J935" s="87"/>
      <c r="K935" s="57"/>
      <c r="L935" s="58"/>
      <c r="M935" s="64"/>
      <c r="N935" s="140" t="s">
        <v>56</v>
      </c>
      <c r="O935" s="71"/>
      <c r="P935" s="72" t="str">
        <f>IF(SUM(J927:J934)=0,"",SUM(J927:J934))</f>
        <v/>
      </c>
      <c r="Q935" s="142" t="s">
        <v>10</v>
      </c>
      <c r="R935" s="25"/>
    </row>
    <row r="936" spans="1:18" ht="15.75">
      <c r="A936" s="49">
        <v>3301</v>
      </c>
      <c r="B936" s="50"/>
      <c r="C936" s="50"/>
      <c r="D936" s="50"/>
      <c r="E936" s="50"/>
      <c r="F936" s="50"/>
      <c r="G936" s="50"/>
      <c r="H936" s="50"/>
      <c r="I936" s="50"/>
      <c r="J936" s="87"/>
      <c r="K936" s="57"/>
      <c r="L936" s="58"/>
      <c r="M936" s="64"/>
      <c r="N936" s="141" t="s">
        <v>57</v>
      </c>
      <c r="O936" s="73" t="str">
        <f>IF(O935/B921=0,"",O935/B921)</f>
        <v/>
      </c>
      <c r="P936" s="74" t="e">
        <f>IF(O935/P935=0,"",O935/P935)</f>
        <v>#VALUE!</v>
      </c>
      <c r="Q936" s="143" t="s">
        <v>58</v>
      </c>
      <c r="R936" s="25"/>
    </row>
    <row r="937" spans="1:18" ht="15.75">
      <c r="A937" s="49">
        <v>3302</v>
      </c>
      <c r="B937" s="145"/>
      <c r="C937" s="145"/>
      <c r="D937" s="145"/>
      <c r="E937" s="145"/>
      <c r="F937" s="145"/>
      <c r="G937" s="145"/>
      <c r="H937" s="145"/>
      <c r="I937" s="145"/>
      <c r="J937" s="87"/>
      <c r="K937" s="75"/>
      <c r="L937" s="76"/>
      <c r="M937" s="77"/>
      <c r="N937" s="78"/>
      <c r="O937" s="79"/>
      <c r="P937" s="79"/>
      <c r="Q937" s="80"/>
      <c r="R937" s="25"/>
    </row>
    <row r="938" spans="1:18" ht="18" customHeight="1">
      <c r="A938" s="31"/>
      <c r="B938" s="190" t="s">
        <v>79</v>
      </c>
      <c r="C938" s="190"/>
      <c r="D938" s="190"/>
      <c r="E938" s="190"/>
      <c r="F938" s="190"/>
      <c r="G938" s="190"/>
      <c r="H938" s="190"/>
      <c r="I938" s="190"/>
      <c r="J938" s="144">
        <f>SUM(J930:J934)</f>
        <v>0</v>
      </c>
      <c r="K938" s="82" t="str">
        <f>IF(J930=0,"",J930/B921)</f>
        <v/>
      </c>
      <c r="L938" s="82" t="str">
        <f>IF(J938=0,"",J938/B921)</f>
        <v/>
      </c>
      <c r="M938" s="82"/>
      <c r="N938" s="1"/>
      <c r="O938" s="25"/>
      <c r="P938" s="26"/>
      <c r="Q938" s="1"/>
      <c r="R938" s="25"/>
    </row>
    <row r="939" spans="1:18" ht="12.75" customHeight="1">
      <c r="A939" s="31"/>
      <c r="B939" s="25"/>
      <c r="C939" s="88"/>
      <c r="D939" s="88"/>
      <c r="E939" s="88"/>
      <c r="F939" s="88"/>
      <c r="G939" s="88"/>
      <c r="H939" s="88"/>
      <c r="I939" s="88"/>
      <c r="J939" s="89"/>
      <c r="K939" s="90"/>
      <c r="L939" s="90"/>
      <c r="M939" s="90"/>
      <c r="N939" s="1"/>
      <c r="O939" s="25"/>
      <c r="P939" s="26"/>
      <c r="Q939" s="1"/>
      <c r="R939" s="25"/>
    </row>
    <row r="940" spans="1:18" ht="12.75" customHeight="1">
      <c r="A940" s="31"/>
      <c r="B940" s="25"/>
      <c r="C940" s="88"/>
      <c r="D940" s="88"/>
      <c r="E940" s="88"/>
      <c r="F940" s="88"/>
      <c r="G940" s="88"/>
      <c r="H940" s="88"/>
      <c r="I940" s="88"/>
      <c r="J940" s="89"/>
      <c r="K940" s="90"/>
      <c r="L940" s="90"/>
      <c r="M940" s="90"/>
      <c r="N940" s="1"/>
      <c r="O940" s="25"/>
      <c r="P940" s="26"/>
      <c r="Q940" s="1"/>
      <c r="R940" s="25"/>
    </row>
    <row r="941" spans="1:18" s="178" customFormat="1" ht="26.25">
      <c r="A941" s="161"/>
      <c r="B941" s="191" t="s">
        <v>69</v>
      </c>
      <c r="C941" s="191"/>
      <c r="D941" s="191"/>
      <c r="E941" s="191"/>
      <c r="F941" s="191"/>
      <c r="G941" s="191"/>
      <c r="H941" s="191"/>
      <c r="I941" s="191"/>
      <c r="J941" s="172" t="s">
        <v>134</v>
      </c>
      <c r="K941" s="25"/>
      <c r="L941" s="1"/>
      <c r="M941" s="1"/>
      <c r="N941" s="25"/>
      <c r="O941" s="1"/>
      <c r="P941" s="25"/>
      <c r="Q941" s="25"/>
      <c r="R941" s="25"/>
    </row>
    <row r="942" spans="1:18" s="178" customFormat="1" ht="20.25">
      <c r="A942" s="192" t="s">
        <v>9</v>
      </c>
      <c r="B942" s="193" t="s">
        <v>70</v>
      </c>
      <c r="C942" s="194"/>
      <c r="D942" s="194"/>
      <c r="E942" s="194"/>
      <c r="F942" s="194"/>
      <c r="G942" s="194"/>
      <c r="H942" s="194"/>
      <c r="I942" s="195"/>
      <c r="J942" s="196" t="s">
        <v>10</v>
      </c>
      <c r="K942" s="189" t="s">
        <v>2</v>
      </c>
      <c r="L942" s="189" t="s">
        <v>3</v>
      </c>
      <c r="M942" s="198" t="s">
        <v>4</v>
      </c>
      <c r="N942" s="189" t="s">
        <v>5</v>
      </c>
      <c r="O942" s="187" t="s">
        <v>6</v>
      </c>
      <c r="P942" s="187" t="s">
        <v>7</v>
      </c>
      <c r="Q942" s="189" t="s">
        <v>8</v>
      </c>
      <c r="R942" s="25"/>
    </row>
    <row r="943" spans="1:18" s="178" customFormat="1" ht="15.75">
      <c r="A943" s="188"/>
      <c r="B943" s="49" t="s">
        <v>71</v>
      </c>
      <c r="C943" s="49" t="s">
        <v>72</v>
      </c>
      <c r="D943" s="49" t="s">
        <v>73</v>
      </c>
      <c r="E943" s="49" t="s">
        <v>74</v>
      </c>
      <c r="F943" s="49" t="s">
        <v>75</v>
      </c>
      <c r="G943" s="49" t="s">
        <v>76</v>
      </c>
      <c r="H943" s="49" t="s">
        <v>77</v>
      </c>
      <c r="I943" s="49" t="s">
        <v>78</v>
      </c>
      <c r="J943" s="197"/>
      <c r="K943" s="188"/>
      <c r="L943" s="188"/>
      <c r="M943" s="188"/>
      <c r="N943" s="188"/>
      <c r="O943" s="188"/>
      <c r="P943" s="188"/>
      <c r="Q943" s="188"/>
      <c r="R943" s="25"/>
    </row>
    <row r="944" spans="1:18" s="178" customFormat="1" ht="15.75">
      <c r="A944" s="49">
        <v>2502</v>
      </c>
      <c r="B944" s="50">
        <v>28</v>
      </c>
      <c r="C944" s="50"/>
      <c r="D944" s="50"/>
      <c r="E944" s="50"/>
      <c r="F944" s="50"/>
      <c r="G944" s="50"/>
      <c r="H944" s="50"/>
      <c r="I944" s="50"/>
      <c r="J944" s="87"/>
      <c r="K944" s="51"/>
      <c r="L944" s="52"/>
      <c r="M944" s="53"/>
      <c r="N944" s="54"/>
      <c r="O944" s="55">
        <f>B944</f>
        <v>28</v>
      </c>
      <c r="P944" s="56"/>
      <c r="Q944" s="54"/>
      <c r="R944" s="25"/>
    </row>
    <row r="945" spans="1:18" s="178" customFormat="1" ht="15.75">
      <c r="A945" s="49">
        <v>2601</v>
      </c>
      <c r="B945" s="50"/>
      <c r="C945" s="50">
        <v>9</v>
      </c>
      <c r="D945" s="50"/>
      <c r="E945" s="50"/>
      <c r="F945" s="50"/>
      <c r="G945" s="50"/>
      <c r="H945" s="50"/>
      <c r="I945" s="50"/>
      <c r="J945" s="87"/>
      <c r="K945" s="57"/>
      <c r="L945" s="58"/>
      <c r="M945" s="59"/>
      <c r="N945" s="60">
        <f>IF(C945=0,"",C945/B944)</f>
        <v>0.32142857142857145</v>
      </c>
      <c r="O945" s="61">
        <v>26</v>
      </c>
      <c r="P945" s="62">
        <f t="shared" ref="P945:P953" si="95">IF(O945=0,"",O945/O944)</f>
        <v>0.9285714285714286</v>
      </c>
      <c r="Q945" s="62">
        <f t="shared" ref="Q945:Q953" si="96">IF(O945=0,"",100%-P945)</f>
        <v>7.1428571428571397E-2</v>
      </c>
      <c r="R945" s="25"/>
    </row>
    <row r="946" spans="1:18" s="178" customFormat="1" ht="15.75">
      <c r="A946" s="49">
        <v>2602</v>
      </c>
      <c r="B946" s="50"/>
      <c r="C946" s="50"/>
      <c r="D946" s="50"/>
      <c r="E946" s="50"/>
      <c r="F946" s="50"/>
      <c r="G946" s="50"/>
      <c r="H946" s="50"/>
      <c r="I946" s="50"/>
      <c r="J946" s="87"/>
      <c r="K946" s="57"/>
      <c r="L946" s="58"/>
      <c r="M946" s="59"/>
      <c r="N946" s="60" t="str">
        <f>IF(D946=0,"",D946/C945)</f>
        <v/>
      </c>
      <c r="O946" s="61"/>
      <c r="P946" s="62" t="str">
        <f t="shared" si="95"/>
        <v/>
      </c>
      <c r="Q946" s="62" t="str">
        <f t="shared" si="96"/>
        <v/>
      </c>
      <c r="R946" s="63">
        <f>O946/O944</f>
        <v>0</v>
      </c>
    </row>
    <row r="947" spans="1:18" s="178" customFormat="1" ht="15.75">
      <c r="A947" s="49">
        <v>2701</v>
      </c>
      <c r="B947" s="50"/>
      <c r="C947" s="50"/>
      <c r="D947" s="50"/>
      <c r="E947" s="50"/>
      <c r="F947" s="50"/>
      <c r="G947" s="50"/>
      <c r="H947" s="50"/>
      <c r="I947" s="50"/>
      <c r="J947" s="87"/>
      <c r="K947" s="57"/>
      <c r="L947" s="58"/>
      <c r="M947" s="59"/>
      <c r="N947" s="60" t="str">
        <f>IF(E947=0,"",E947/D946)</f>
        <v/>
      </c>
      <c r="O947" s="61"/>
      <c r="P947" s="62" t="str">
        <f t="shared" si="95"/>
        <v/>
      </c>
      <c r="Q947" s="62" t="str">
        <f t="shared" si="96"/>
        <v/>
      </c>
      <c r="R947" s="25"/>
    </row>
    <row r="948" spans="1:18" s="178" customFormat="1" ht="15.75">
      <c r="A948" s="49">
        <v>2702</v>
      </c>
      <c r="B948" s="50"/>
      <c r="C948" s="50"/>
      <c r="D948" s="50"/>
      <c r="E948" s="50"/>
      <c r="F948" s="50"/>
      <c r="G948" s="50"/>
      <c r="H948" s="50"/>
      <c r="I948" s="50"/>
      <c r="J948" s="87"/>
      <c r="K948" s="57"/>
      <c r="L948" s="58"/>
      <c r="M948" s="59"/>
      <c r="N948" s="60" t="str">
        <f>IF(F948=0,"",F948/E947)</f>
        <v/>
      </c>
      <c r="O948" s="61"/>
      <c r="P948" s="62" t="str">
        <f t="shared" si="95"/>
        <v/>
      </c>
      <c r="Q948" s="62" t="str">
        <f t="shared" si="96"/>
        <v/>
      </c>
      <c r="R948" s="25"/>
    </row>
    <row r="949" spans="1:18" s="178" customFormat="1" ht="15.75">
      <c r="A949" s="49">
        <v>2801</v>
      </c>
      <c r="B949" s="50"/>
      <c r="C949" s="50"/>
      <c r="D949" s="50"/>
      <c r="E949" s="50"/>
      <c r="F949" s="50"/>
      <c r="G949" s="50"/>
      <c r="H949" s="50"/>
      <c r="I949" s="50"/>
      <c r="J949" s="87"/>
      <c r="K949" s="57"/>
      <c r="L949" s="58"/>
      <c r="M949" s="59"/>
      <c r="N949" s="60" t="str">
        <f>IF(G949=0,"",G949/F948)</f>
        <v/>
      </c>
      <c r="O949" s="61"/>
      <c r="P949" s="62" t="str">
        <f t="shared" si="95"/>
        <v/>
      </c>
      <c r="Q949" s="62" t="str">
        <f t="shared" si="96"/>
        <v/>
      </c>
      <c r="R949" s="25"/>
    </row>
    <row r="950" spans="1:18" s="178" customFormat="1" ht="15.75">
      <c r="A950" s="49">
        <v>2802</v>
      </c>
      <c r="B950" s="50"/>
      <c r="C950" s="50"/>
      <c r="D950" s="50"/>
      <c r="E950" s="50"/>
      <c r="F950" s="50"/>
      <c r="G950" s="50"/>
      <c r="H950" s="50"/>
      <c r="I950" s="50"/>
      <c r="J950" s="87"/>
      <c r="K950" s="57"/>
      <c r="L950" s="58"/>
      <c r="M950" s="59"/>
      <c r="N950" s="60" t="str">
        <f>IF(H950=0,"",H950/G949)</f>
        <v/>
      </c>
      <c r="O950" s="61"/>
      <c r="P950" s="62" t="str">
        <f t="shared" si="95"/>
        <v/>
      </c>
      <c r="Q950" s="62" t="str">
        <f t="shared" si="96"/>
        <v/>
      </c>
      <c r="R950" s="25"/>
    </row>
    <row r="951" spans="1:18" s="178" customFormat="1" ht="15.75">
      <c r="A951" s="49">
        <v>2901</v>
      </c>
      <c r="B951" s="50"/>
      <c r="C951" s="50"/>
      <c r="D951" s="50"/>
      <c r="E951" s="50"/>
      <c r="F951" s="50"/>
      <c r="G951" s="50"/>
      <c r="H951" s="50"/>
      <c r="I951" s="50"/>
      <c r="J951" s="87"/>
      <c r="K951" s="57"/>
      <c r="L951" s="58"/>
      <c r="M951" s="59"/>
      <c r="N951" s="60" t="str">
        <f>IF(I951=0,"",I951/H950)</f>
        <v/>
      </c>
      <c r="O951" s="61"/>
      <c r="P951" s="62" t="str">
        <f t="shared" si="95"/>
        <v/>
      </c>
      <c r="Q951" s="62" t="str">
        <f t="shared" si="96"/>
        <v/>
      </c>
      <c r="R951" s="25"/>
    </row>
    <row r="952" spans="1:18" s="178" customFormat="1" ht="15.75">
      <c r="A952" s="49">
        <v>2902</v>
      </c>
      <c r="B952" s="50"/>
      <c r="C952" s="50"/>
      <c r="D952" s="50"/>
      <c r="E952" s="50"/>
      <c r="F952" s="50"/>
      <c r="G952" s="50"/>
      <c r="H952" s="50"/>
      <c r="I952" s="50"/>
      <c r="J952" s="87"/>
      <c r="K952" s="57"/>
      <c r="L952" s="58"/>
      <c r="M952" s="59"/>
      <c r="N952" s="60"/>
      <c r="O952" s="61"/>
      <c r="P952" s="62" t="str">
        <f t="shared" si="95"/>
        <v/>
      </c>
      <c r="Q952" s="62" t="str">
        <f t="shared" si="96"/>
        <v/>
      </c>
      <c r="R952" s="25"/>
    </row>
    <row r="953" spans="1:18" s="178" customFormat="1" ht="15.75">
      <c r="A953" s="49">
        <v>3001</v>
      </c>
      <c r="B953" s="50"/>
      <c r="C953" s="50"/>
      <c r="D953" s="50"/>
      <c r="E953" s="50"/>
      <c r="F953" s="50"/>
      <c r="G953" s="50"/>
      <c r="H953" s="50"/>
      <c r="I953" s="50"/>
      <c r="J953" s="87"/>
      <c r="K953" s="57"/>
      <c r="L953" s="58"/>
      <c r="M953" s="59"/>
      <c r="N953" s="60"/>
      <c r="O953" s="61"/>
      <c r="P953" s="62" t="str">
        <f t="shared" si="95"/>
        <v/>
      </c>
      <c r="Q953" s="62" t="str">
        <f t="shared" si="96"/>
        <v/>
      </c>
      <c r="R953" s="25"/>
    </row>
    <row r="954" spans="1:18" s="178" customFormat="1" ht="15.75">
      <c r="A954" s="49">
        <v>3002</v>
      </c>
      <c r="B954" s="50"/>
      <c r="C954" s="50"/>
      <c r="D954" s="50"/>
      <c r="E954" s="50"/>
      <c r="F954" s="50"/>
      <c r="G954" s="50"/>
      <c r="H954" s="50"/>
      <c r="I954" s="50"/>
      <c r="J954" s="87"/>
      <c r="K954" s="57"/>
      <c r="L954" s="58"/>
      <c r="M954" s="64"/>
      <c r="N954" s="65"/>
      <c r="O954" s="66"/>
      <c r="P954" s="67"/>
      <c r="Q954" s="65"/>
      <c r="R954" s="25"/>
    </row>
    <row r="955" spans="1:18" s="178" customFormat="1" ht="15.75">
      <c r="A955" s="49">
        <v>3101</v>
      </c>
      <c r="B955" s="50"/>
      <c r="C955" s="50"/>
      <c r="D955" s="50"/>
      <c r="E955" s="50"/>
      <c r="F955" s="50"/>
      <c r="G955" s="50"/>
      <c r="H955" s="50"/>
      <c r="I955" s="50"/>
      <c r="J955" s="87"/>
      <c r="K955" s="57"/>
      <c r="L955" s="58"/>
      <c r="M955" s="64"/>
      <c r="N955" s="68"/>
      <c r="O955" s="66"/>
      <c r="P955" s="69"/>
      <c r="Q955" s="68"/>
      <c r="R955" s="25"/>
    </row>
    <row r="956" spans="1:18" s="178" customFormat="1" ht="15.75">
      <c r="A956" s="49">
        <v>3102</v>
      </c>
      <c r="B956" s="50"/>
      <c r="C956" s="50"/>
      <c r="D956" s="50"/>
      <c r="E956" s="50"/>
      <c r="F956" s="50"/>
      <c r="G956" s="50"/>
      <c r="H956" s="50"/>
      <c r="I956" s="50"/>
      <c r="J956" s="87"/>
      <c r="K956" s="57"/>
      <c r="L956" s="58"/>
      <c r="M956" s="64"/>
      <c r="N956" s="68"/>
      <c r="O956" s="66"/>
      <c r="P956" s="69"/>
      <c r="Q956" s="68"/>
      <c r="R956" s="25"/>
    </row>
    <row r="957" spans="1:18" s="178" customFormat="1" ht="15.75">
      <c r="A957" s="49">
        <v>3201</v>
      </c>
      <c r="B957" s="50"/>
      <c r="C957" s="50"/>
      <c r="D957" s="50"/>
      <c r="E957" s="50"/>
      <c r="F957" s="50"/>
      <c r="G957" s="50"/>
      <c r="H957" s="50"/>
      <c r="I957" s="50"/>
      <c r="J957" s="87"/>
      <c r="K957" s="57"/>
      <c r="L957" s="58"/>
      <c r="M957" s="64"/>
      <c r="N957" s="58"/>
      <c r="O957" s="64"/>
      <c r="P957" s="102"/>
      <c r="Q957" s="68"/>
      <c r="R957" s="25"/>
    </row>
    <row r="958" spans="1:18" s="178" customFormat="1" ht="15.75">
      <c r="A958" s="49">
        <v>3301</v>
      </c>
      <c r="B958" s="50"/>
      <c r="C958" s="50"/>
      <c r="D958" s="50"/>
      <c r="E958" s="50"/>
      <c r="F958" s="50"/>
      <c r="G958" s="50"/>
      <c r="H958" s="50"/>
      <c r="I958" s="50"/>
      <c r="J958" s="87"/>
      <c r="K958" s="57"/>
      <c r="L958" s="58"/>
      <c r="M958" s="64"/>
      <c r="N958" s="140" t="s">
        <v>56</v>
      </c>
      <c r="O958" s="71"/>
      <c r="P958" s="72" t="str">
        <f>IF(SUM(J950:J957)=0,"",SUM(J950:J957))</f>
        <v/>
      </c>
      <c r="Q958" s="142" t="s">
        <v>10</v>
      </c>
      <c r="R958" s="25"/>
    </row>
    <row r="959" spans="1:18" s="178" customFormat="1" ht="15.75">
      <c r="A959" s="49">
        <v>3302</v>
      </c>
      <c r="B959" s="50"/>
      <c r="C959" s="50"/>
      <c r="D959" s="50"/>
      <c r="E959" s="50"/>
      <c r="F959" s="50"/>
      <c r="G959" s="50"/>
      <c r="H959" s="50"/>
      <c r="I959" s="50"/>
      <c r="J959" s="87"/>
      <c r="K959" s="57"/>
      <c r="L959" s="58"/>
      <c r="M959" s="64"/>
      <c r="N959" s="141" t="s">
        <v>57</v>
      </c>
      <c r="O959" s="73" t="str">
        <f>IF(O958/B944=0,"",O958/B944)</f>
        <v/>
      </c>
      <c r="P959" s="74" t="e">
        <f>IF(O958/P958=0,"",O958/P958)</f>
        <v>#VALUE!</v>
      </c>
      <c r="Q959" s="143" t="s">
        <v>58</v>
      </c>
      <c r="R959" s="25"/>
    </row>
    <row r="960" spans="1:18" s="178" customFormat="1" ht="15.75">
      <c r="A960" s="49">
        <v>3401</v>
      </c>
      <c r="B960" s="145"/>
      <c r="C960" s="145"/>
      <c r="D960" s="145"/>
      <c r="E960" s="145"/>
      <c r="F960" s="145"/>
      <c r="G960" s="145"/>
      <c r="H960" s="145"/>
      <c r="I960" s="145"/>
      <c r="J960" s="87"/>
      <c r="K960" s="75"/>
      <c r="L960" s="76"/>
      <c r="M960" s="77"/>
      <c r="N960" s="78"/>
      <c r="O960" s="79"/>
      <c r="P960" s="79"/>
      <c r="Q960" s="80"/>
      <c r="R960" s="25"/>
    </row>
    <row r="961" spans="1:18" s="178" customFormat="1" ht="18" customHeight="1">
      <c r="A961" s="31"/>
      <c r="B961" s="190" t="s">
        <v>79</v>
      </c>
      <c r="C961" s="190"/>
      <c r="D961" s="190"/>
      <c r="E961" s="190"/>
      <c r="F961" s="190"/>
      <c r="G961" s="190"/>
      <c r="H961" s="190"/>
      <c r="I961" s="190"/>
      <c r="J961" s="144">
        <f>SUM(J953:J957)</f>
        <v>0</v>
      </c>
      <c r="K961" s="82" t="str">
        <f>IF(J953=0,"",J953/B944)</f>
        <v/>
      </c>
      <c r="L961" s="82" t="str">
        <f>IF(J961=0,"",J961/B944)</f>
        <v/>
      </c>
      <c r="M961" s="82"/>
      <c r="N961" s="1"/>
      <c r="O961" s="25"/>
      <c r="P961" s="26"/>
      <c r="Q961" s="1"/>
      <c r="R961" s="25"/>
    </row>
    <row r="962" spans="1:18" ht="12.75" customHeight="1">
      <c r="A962" s="31"/>
      <c r="B962" s="25"/>
      <c r="C962" s="88"/>
      <c r="D962" s="88"/>
      <c r="E962" s="88"/>
      <c r="F962" s="88"/>
      <c r="G962" s="88"/>
      <c r="H962" s="88"/>
      <c r="I962" s="88"/>
      <c r="J962" s="89"/>
      <c r="K962" s="90"/>
      <c r="L962" s="90"/>
      <c r="M962" s="90"/>
      <c r="N962" s="1"/>
      <c r="O962" s="25"/>
      <c r="P962" s="26"/>
      <c r="Q962" s="1"/>
      <c r="R962" s="25"/>
    </row>
    <row r="963" spans="1:18" ht="12.75" customHeight="1">
      <c r="A963" s="31"/>
      <c r="B963" s="25"/>
      <c r="C963" s="88"/>
      <c r="D963" s="88"/>
      <c r="E963" s="88"/>
      <c r="F963" s="88"/>
      <c r="G963" s="88"/>
      <c r="H963" s="88"/>
      <c r="I963" s="88"/>
      <c r="J963" s="89"/>
      <c r="K963" s="90"/>
      <c r="L963" s="90"/>
      <c r="M963" s="90"/>
      <c r="N963" s="1"/>
      <c r="O963" s="25"/>
      <c r="P963" s="26"/>
      <c r="Q963" s="1"/>
      <c r="R963" s="25"/>
    </row>
    <row r="964" spans="1:18" s="183" customFormat="1" ht="26.25">
      <c r="A964" s="161"/>
      <c r="B964" s="191" t="s">
        <v>69</v>
      </c>
      <c r="C964" s="191"/>
      <c r="D964" s="191"/>
      <c r="E964" s="191"/>
      <c r="F964" s="191"/>
      <c r="G964" s="191"/>
      <c r="H964" s="191"/>
      <c r="I964" s="191"/>
      <c r="J964" s="172" t="s">
        <v>135</v>
      </c>
      <c r="K964" s="25"/>
      <c r="L964" s="1"/>
      <c r="M964" s="1"/>
      <c r="N964" s="25"/>
      <c r="O964" s="1"/>
      <c r="P964" s="25"/>
      <c r="Q964" s="25"/>
      <c r="R964" s="25"/>
    </row>
    <row r="965" spans="1:18" s="183" customFormat="1" ht="20.25">
      <c r="A965" s="192" t="s">
        <v>9</v>
      </c>
      <c r="B965" s="193" t="s">
        <v>70</v>
      </c>
      <c r="C965" s="194"/>
      <c r="D965" s="194"/>
      <c r="E965" s="194"/>
      <c r="F965" s="194"/>
      <c r="G965" s="194"/>
      <c r="H965" s="194"/>
      <c r="I965" s="195"/>
      <c r="J965" s="196" t="s">
        <v>10</v>
      </c>
      <c r="K965" s="189" t="s">
        <v>2</v>
      </c>
      <c r="L965" s="189" t="s">
        <v>3</v>
      </c>
      <c r="M965" s="198" t="s">
        <v>4</v>
      </c>
      <c r="N965" s="189" t="s">
        <v>5</v>
      </c>
      <c r="O965" s="187" t="s">
        <v>6</v>
      </c>
      <c r="P965" s="187" t="s">
        <v>7</v>
      </c>
      <c r="Q965" s="189" t="s">
        <v>8</v>
      </c>
      <c r="R965" s="25"/>
    </row>
    <row r="966" spans="1:18" s="183" customFormat="1" ht="15.75">
      <c r="A966" s="188"/>
      <c r="B966" s="49" t="s">
        <v>71</v>
      </c>
      <c r="C966" s="49" t="s">
        <v>72</v>
      </c>
      <c r="D966" s="49" t="s">
        <v>73</v>
      </c>
      <c r="E966" s="49" t="s">
        <v>74</v>
      </c>
      <c r="F966" s="49" t="s">
        <v>75</v>
      </c>
      <c r="G966" s="49" t="s">
        <v>76</v>
      </c>
      <c r="H966" s="49" t="s">
        <v>77</v>
      </c>
      <c r="I966" s="49" t="s">
        <v>78</v>
      </c>
      <c r="J966" s="197"/>
      <c r="K966" s="188"/>
      <c r="L966" s="188"/>
      <c r="M966" s="188"/>
      <c r="N966" s="188"/>
      <c r="O966" s="188"/>
      <c r="P966" s="188"/>
      <c r="Q966" s="188"/>
      <c r="R966" s="25"/>
    </row>
    <row r="967" spans="1:18" s="183" customFormat="1" ht="15.75">
      <c r="A967" s="49">
        <v>2601</v>
      </c>
      <c r="B967" s="50">
        <v>22</v>
      </c>
      <c r="C967" s="50"/>
      <c r="D967" s="50"/>
      <c r="E967" s="50"/>
      <c r="F967" s="50"/>
      <c r="G967" s="50"/>
      <c r="H967" s="50"/>
      <c r="I967" s="50"/>
      <c r="J967" s="87"/>
      <c r="K967" s="51"/>
      <c r="L967" s="52"/>
      <c r="M967" s="53"/>
      <c r="N967" s="54"/>
      <c r="O967" s="55">
        <f>B967</f>
        <v>22</v>
      </c>
      <c r="P967" s="56"/>
      <c r="Q967" s="54"/>
      <c r="R967" s="25"/>
    </row>
    <row r="968" spans="1:18" s="183" customFormat="1" ht="15.75">
      <c r="A968" s="49">
        <v>2602</v>
      </c>
      <c r="B968" s="50"/>
      <c r="C968" s="50"/>
      <c r="D968" s="50"/>
      <c r="E968" s="50"/>
      <c r="F968" s="50"/>
      <c r="G968" s="50"/>
      <c r="H968" s="50"/>
      <c r="I968" s="50"/>
      <c r="J968" s="87"/>
      <c r="K968" s="57"/>
      <c r="L968" s="58"/>
      <c r="M968" s="59"/>
      <c r="N968" s="60" t="str">
        <f>IF(C968=0,"",C968/B967)</f>
        <v/>
      </c>
      <c r="O968" s="61"/>
      <c r="P968" s="62" t="str">
        <f t="shared" ref="P968:P976" si="97">IF(O968=0,"",O968/O967)</f>
        <v/>
      </c>
      <c r="Q968" s="62" t="str">
        <f t="shared" ref="Q968:Q976" si="98">IF(O968=0,"",100%-P968)</f>
        <v/>
      </c>
      <c r="R968" s="25"/>
    </row>
    <row r="969" spans="1:18" s="183" customFormat="1" ht="15.75">
      <c r="A969" s="49">
        <v>2701</v>
      </c>
      <c r="B969" s="50"/>
      <c r="C969" s="50"/>
      <c r="D969" s="50"/>
      <c r="E969" s="50"/>
      <c r="F969" s="50"/>
      <c r="G969" s="50"/>
      <c r="H969" s="50"/>
      <c r="I969" s="50"/>
      <c r="J969" s="87"/>
      <c r="K969" s="57"/>
      <c r="L969" s="58"/>
      <c r="M969" s="59"/>
      <c r="N969" s="60" t="str">
        <f>IF(D969=0,"",D969/C968)</f>
        <v/>
      </c>
      <c r="O969" s="61"/>
      <c r="P969" s="62" t="str">
        <f t="shared" si="97"/>
        <v/>
      </c>
      <c r="Q969" s="62" t="str">
        <f t="shared" si="98"/>
        <v/>
      </c>
      <c r="R969" s="63">
        <f>O969/O967</f>
        <v>0</v>
      </c>
    </row>
    <row r="970" spans="1:18" s="183" customFormat="1" ht="15.75">
      <c r="A970" s="49">
        <v>2702</v>
      </c>
      <c r="B970" s="50"/>
      <c r="C970" s="50"/>
      <c r="D970" s="50"/>
      <c r="E970" s="50"/>
      <c r="F970" s="50"/>
      <c r="G970" s="50"/>
      <c r="H970" s="50"/>
      <c r="I970" s="50"/>
      <c r="J970" s="87"/>
      <c r="K970" s="57"/>
      <c r="L970" s="58"/>
      <c r="M970" s="59"/>
      <c r="N970" s="60" t="str">
        <f>IF(E970=0,"",E970/D969)</f>
        <v/>
      </c>
      <c r="O970" s="61"/>
      <c r="P970" s="62" t="str">
        <f t="shared" si="97"/>
        <v/>
      </c>
      <c r="Q970" s="62" t="str">
        <f t="shared" si="98"/>
        <v/>
      </c>
      <c r="R970" s="25"/>
    </row>
    <row r="971" spans="1:18" s="183" customFormat="1" ht="15.75">
      <c r="A971" s="49">
        <v>2801</v>
      </c>
      <c r="B971" s="50"/>
      <c r="C971" s="50"/>
      <c r="D971" s="50"/>
      <c r="E971" s="50"/>
      <c r="F971" s="50"/>
      <c r="G971" s="50"/>
      <c r="H971" s="50"/>
      <c r="I971" s="50"/>
      <c r="J971" s="87"/>
      <c r="K971" s="57"/>
      <c r="L971" s="58"/>
      <c r="M971" s="59"/>
      <c r="N971" s="60" t="str">
        <f>IF(F971=0,"",F971/E970)</f>
        <v/>
      </c>
      <c r="O971" s="61"/>
      <c r="P971" s="62" t="str">
        <f t="shared" si="97"/>
        <v/>
      </c>
      <c r="Q971" s="62" t="str">
        <f t="shared" si="98"/>
        <v/>
      </c>
      <c r="R971" s="25"/>
    </row>
    <row r="972" spans="1:18" s="183" customFormat="1" ht="15.75">
      <c r="A972" s="49">
        <v>2802</v>
      </c>
      <c r="B972" s="50"/>
      <c r="C972" s="50"/>
      <c r="D972" s="50"/>
      <c r="E972" s="50"/>
      <c r="F972" s="50"/>
      <c r="G972" s="50"/>
      <c r="H972" s="50"/>
      <c r="I972" s="50"/>
      <c r="J972" s="87"/>
      <c r="K972" s="57"/>
      <c r="L972" s="58"/>
      <c r="M972" s="59"/>
      <c r="N972" s="60" t="str">
        <f>IF(G972=0,"",G972/F971)</f>
        <v/>
      </c>
      <c r="O972" s="61"/>
      <c r="P972" s="62" t="str">
        <f t="shared" si="97"/>
        <v/>
      </c>
      <c r="Q972" s="62" t="str">
        <f t="shared" si="98"/>
        <v/>
      </c>
      <c r="R972" s="25"/>
    </row>
    <row r="973" spans="1:18" s="183" customFormat="1" ht="15.75">
      <c r="A973" s="49">
        <v>2901</v>
      </c>
      <c r="B973" s="50"/>
      <c r="C973" s="50"/>
      <c r="D973" s="50"/>
      <c r="E973" s="50"/>
      <c r="F973" s="50"/>
      <c r="G973" s="50"/>
      <c r="H973" s="50"/>
      <c r="I973" s="50"/>
      <c r="J973" s="87"/>
      <c r="K973" s="57"/>
      <c r="L973" s="58"/>
      <c r="M973" s="59"/>
      <c r="N973" s="60" t="str">
        <f>IF(H973=0,"",H973/G972)</f>
        <v/>
      </c>
      <c r="O973" s="61"/>
      <c r="P973" s="62" t="str">
        <f t="shared" si="97"/>
        <v/>
      </c>
      <c r="Q973" s="62" t="str">
        <f t="shared" si="98"/>
        <v/>
      </c>
      <c r="R973" s="25"/>
    </row>
    <row r="974" spans="1:18" s="183" customFormat="1" ht="15.75">
      <c r="A974" s="49">
        <v>2902</v>
      </c>
      <c r="B974" s="50"/>
      <c r="C974" s="50"/>
      <c r="D974" s="50"/>
      <c r="E974" s="50"/>
      <c r="F974" s="50"/>
      <c r="G974" s="50"/>
      <c r="H974" s="50"/>
      <c r="I974" s="50"/>
      <c r="J974" s="87"/>
      <c r="K974" s="57"/>
      <c r="L974" s="58"/>
      <c r="M974" s="59"/>
      <c r="N974" s="60" t="str">
        <f>IF(I974=0,"",I974/H973)</f>
        <v/>
      </c>
      <c r="O974" s="61"/>
      <c r="P974" s="62" t="str">
        <f t="shared" si="97"/>
        <v/>
      </c>
      <c r="Q974" s="62" t="str">
        <f t="shared" si="98"/>
        <v/>
      </c>
      <c r="R974" s="25"/>
    </row>
    <row r="975" spans="1:18" s="183" customFormat="1" ht="15.75">
      <c r="A975" s="49">
        <v>3001</v>
      </c>
      <c r="B975" s="50"/>
      <c r="C975" s="50"/>
      <c r="D975" s="50"/>
      <c r="E975" s="50"/>
      <c r="F975" s="50"/>
      <c r="G975" s="50"/>
      <c r="H975" s="50"/>
      <c r="I975" s="50"/>
      <c r="J975" s="87"/>
      <c r="K975" s="57"/>
      <c r="L975" s="58"/>
      <c r="M975" s="59"/>
      <c r="N975" s="60"/>
      <c r="O975" s="61"/>
      <c r="P975" s="62" t="str">
        <f t="shared" si="97"/>
        <v/>
      </c>
      <c r="Q975" s="62" t="str">
        <f t="shared" si="98"/>
        <v/>
      </c>
      <c r="R975" s="25"/>
    </row>
    <row r="976" spans="1:18" s="183" customFormat="1" ht="15.75">
      <c r="A976" s="49">
        <v>3002</v>
      </c>
      <c r="B976" s="50"/>
      <c r="C976" s="50"/>
      <c r="D976" s="50"/>
      <c r="E976" s="50"/>
      <c r="F976" s="50"/>
      <c r="G976" s="50"/>
      <c r="H976" s="50"/>
      <c r="I976" s="50"/>
      <c r="J976" s="87"/>
      <c r="K976" s="57"/>
      <c r="L976" s="58"/>
      <c r="M976" s="59"/>
      <c r="N976" s="60"/>
      <c r="O976" s="61"/>
      <c r="P976" s="62" t="str">
        <f t="shared" si="97"/>
        <v/>
      </c>
      <c r="Q976" s="62" t="str">
        <f t="shared" si="98"/>
        <v/>
      </c>
      <c r="R976" s="25"/>
    </row>
    <row r="977" spans="1:18" s="183" customFormat="1" ht="15.75">
      <c r="A977" s="49">
        <v>3101</v>
      </c>
      <c r="B977" s="50"/>
      <c r="C977" s="50"/>
      <c r="D977" s="50"/>
      <c r="E977" s="50"/>
      <c r="F977" s="50"/>
      <c r="G977" s="50"/>
      <c r="H977" s="50"/>
      <c r="I977" s="50"/>
      <c r="J977" s="87"/>
      <c r="K977" s="57"/>
      <c r="L977" s="58"/>
      <c r="M977" s="64"/>
      <c r="N977" s="65"/>
      <c r="O977" s="66"/>
      <c r="P977" s="67"/>
      <c r="Q977" s="65"/>
      <c r="R977" s="25"/>
    </row>
    <row r="978" spans="1:18" s="183" customFormat="1" ht="15.75">
      <c r="A978" s="49">
        <v>3102</v>
      </c>
      <c r="B978" s="50"/>
      <c r="C978" s="50"/>
      <c r="D978" s="50"/>
      <c r="E978" s="50"/>
      <c r="F978" s="50"/>
      <c r="G978" s="50"/>
      <c r="H978" s="50"/>
      <c r="I978" s="50"/>
      <c r="J978" s="87"/>
      <c r="K978" s="57"/>
      <c r="L978" s="58"/>
      <c r="M978" s="64"/>
      <c r="N978" s="68"/>
      <c r="O978" s="66"/>
      <c r="P978" s="69"/>
      <c r="Q978" s="68"/>
      <c r="R978" s="25"/>
    </row>
    <row r="979" spans="1:18" s="183" customFormat="1" ht="15.75">
      <c r="A979" s="49">
        <v>3201</v>
      </c>
      <c r="B979" s="50"/>
      <c r="C979" s="50"/>
      <c r="D979" s="50"/>
      <c r="E979" s="50"/>
      <c r="F979" s="50"/>
      <c r="G979" s="50"/>
      <c r="H979" s="50"/>
      <c r="I979" s="50"/>
      <c r="J979" s="87"/>
      <c r="K979" s="57"/>
      <c r="L979" s="58"/>
      <c r="M979" s="64"/>
      <c r="N979" s="68"/>
      <c r="O979" s="66"/>
      <c r="P979" s="69"/>
      <c r="Q979" s="68"/>
      <c r="R979" s="25"/>
    </row>
    <row r="980" spans="1:18" s="183" customFormat="1" ht="15.75">
      <c r="A980" s="49">
        <v>3301</v>
      </c>
      <c r="B980" s="50"/>
      <c r="C980" s="50"/>
      <c r="D980" s="50"/>
      <c r="E980" s="50"/>
      <c r="F980" s="50"/>
      <c r="G980" s="50"/>
      <c r="H980" s="50"/>
      <c r="I980" s="50"/>
      <c r="J980" s="87"/>
      <c r="K980" s="57"/>
      <c r="L980" s="58"/>
      <c r="M980" s="64"/>
      <c r="N980" s="58"/>
      <c r="O980" s="64"/>
      <c r="P980" s="102"/>
      <c r="Q980" s="68"/>
      <c r="R980" s="25"/>
    </row>
    <row r="981" spans="1:18" s="183" customFormat="1" ht="15.75">
      <c r="A981" s="49">
        <v>3302</v>
      </c>
      <c r="B981" s="50"/>
      <c r="C981" s="50"/>
      <c r="D981" s="50"/>
      <c r="E981" s="50"/>
      <c r="F981" s="50"/>
      <c r="G981" s="50"/>
      <c r="H981" s="50"/>
      <c r="I981" s="50"/>
      <c r="J981" s="87"/>
      <c r="K981" s="57"/>
      <c r="L981" s="58"/>
      <c r="M981" s="64"/>
      <c r="N981" s="140" t="s">
        <v>56</v>
      </c>
      <c r="O981" s="71"/>
      <c r="P981" s="72" t="str">
        <f>IF(SUM(J973:J980)=0,"",SUM(J973:J980))</f>
        <v/>
      </c>
      <c r="Q981" s="142" t="s">
        <v>10</v>
      </c>
      <c r="R981" s="25"/>
    </row>
    <row r="982" spans="1:18" s="183" customFormat="1" ht="15.75">
      <c r="A982" s="49">
        <v>3401</v>
      </c>
      <c r="B982" s="50"/>
      <c r="C982" s="50"/>
      <c r="D982" s="50"/>
      <c r="E982" s="50"/>
      <c r="F982" s="50"/>
      <c r="G982" s="50"/>
      <c r="H982" s="50"/>
      <c r="I982" s="50"/>
      <c r="J982" s="87"/>
      <c r="K982" s="57"/>
      <c r="L982" s="58"/>
      <c r="M982" s="64"/>
      <c r="N982" s="141" t="s">
        <v>57</v>
      </c>
      <c r="O982" s="73" t="str">
        <f>IF(O981/B967=0,"",O981/B967)</f>
        <v/>
      </c>
      <c r="P982" s="74" t="e">
        <f>IF(O981/P981=0,"",O981/P981)</f>
        <v>#VALUE!</v>
      </c>
      <c r="Q982" s="143" t="s">
        <v>58</v>
      </c>
      <c r="R982" s="25"/>
    </row>
    <row r="983" spans="1:18" s="183" customFormat="1" ht="15.75">
      <c r="A983" s="49">
        <v>3402</v>
      </c>
      <c r="B983" s="145"/>
      <c r="C983" s="145"/>
      <c r="D983" s="145"/>
      <c r="E983" s="145"/>
      <c r="F983" s="145"/>
      <c r="G983" s="145"/>
      <c r="H983" s="145"/>
      <c r="I983" s="145"/>
      <c r="J983" s="87"/>
      <c r="K983" s="75"/>
      <c r="L983" s="76"/>
      <c r="M983" s="77"/>
      <c r="N983" s="78"/>
      <c r="O983" s="79"/>
      <c r="P983" s="79"/>
      <c r="Q983" s="80"/>
      <c r="R983" s="25"/>
    </row>
    <row r="984" spans="1:18" s="183" customFormat="1" ht="18" customHeight="1">
      <c r="A984" s="31"/>
      <c r="B984" s="190" t="s">
        <v>79</v>
      </c>
      <c r="C984" s="190"/>
      <c r="D984" s="190"/>
      <c r="E984" s="190"/>
      <c r="F984" s="190"/>
      <c r="G984" s="190"/>
      <c r="H984" s="190"/>
      <c r="I984" s="190"/>
      <c r="J984" s="144">
        <f>SUM(J976:J980)</f>
        <v>0</v>
      </c>
      <c r="K984" s="82" t="str">
        <f>IF(J976=0,"",J976/B967)</f>
        <v/>
      </c>
      <c r="L984" s="82" t="str">
        <f>IF(J984=0,"",J984/B967)</f>
        <v/>
      </c>
      <c r="M984" s="82"/>
      <c r="N984" s="1"/>
      <c r="O984" s="25"/>
      <c r="P984" s="26"/>
      <c r="Q984" s="1"/>
      <c r="R984" s="25"/>
    </row>
    <row r="985" spans="1:18" ht="12.75" customHeight="1">
      <c r="A985" s="31"/>
      <c r="B985" s="25"/>
      <c r="C985" s="88"/>
      <c r="D985" s="88"/>
      <c r="E985" s="88"/>
      <c r="F985" s="88"/>
      <c r="G985" s="88"/>
      <c r="H985" s="88"/>
      <c r="I985" s="88"/>
      <c r="J985" s="89"/>
      <c r="K985" s="90"/>
      <c r="L985" s="90"/>
      <c r="M985" s="90"/>
      <c r="N985" s="1"/>
      <c r="O985" s="25"/>
      <c r="P985" s="26"/>
      <c r="Q985" s="1"/>
      <c r="R985" s="25"/>
    </row>
    <row r="986" spans="1:18" ht="12.75" customHeight="1">
      <c r="A986" s="31"/>
      <c r="B986" s="25"/>
      <c r="C986" s="88"/>
      <c r="D986" s="88"/>
      <c r="E986" s="88"/>
      <c r="F986" s="88"/>
      <c r="G986" s="88"/>
      <c r="H986" s="88"/>
      <c r="I986" s="88"/>
      <c r="J986" s="89"/>
      <c r="K986" s="90"/>
      <c r="L986" s="90"/>
      <c r="M986" s="90"/>
      <c r="N986" s="1"/>
      <c r="O986" s="25"/>
      <c r="P986" s="26"/>
      <c r="Q986" s="1"/>
      <c r="R986" s="25"/>
    </row>
    <row r="987" spans="1:18" ht="12.75" customHeight="1">
      <c r="A987" s="31"/>
      <c r="B987" s="25"/>
      <c r="C987" s="88"/>
      <c r="D987" s="88"/>
      <c r="E987" s="88"/>
      <c r="F987" s="88"/>
      <c r="G987" s="88"/>
      <c r="H987" s="88"/>
      <c r="I987" s="88"/>
      <c r="J987" s="89"/>
      <c r="K987" s="90"/>
      <c r="L987" s="90"/>
      <c r="M987" s="90"/>
      <c r="N987" s="1"/>
      <c r="O987" s="25"/>
      <c r="P987" s="26"/>
      <c r="Q987" s="1"/>
      <c r="R987" s="25"/>
    </row>
    <row r="988" spans="1:18" ht="12.75" customHeight="1">
      <c r="A988" s="31"/>
      <c r="B988" s="25"/>
      <c r="C988" s="88"/>
      <c r="D988" s="88"/>
      <c r="E988" s="88"/>
      <c r="F988" s="88"/>
      <c r="G988" s="88"/>
      <c r="H988" s="88"/>
      <c r="I988" s="88"/>
      <c r="J988" s="89"/>
      <c r="K988" s="90"/>
      <c r="L988" s="90"/>
      <c r="M988" s="90"/>
      <c r="N988" s="1"/>
      <c r="O988" s="25"/>
      <c r="P988" s="26"/>
      <c r="Q988" s="1"/>
      <c r="R988" s="25"/>
    </row>
    <row r="989" spans="1:18" ht="12.75" customHeight="1">
      <c r="A989" s="31"/>
      <c r="B989" s="25"/>
      <c r="C989" s="88"/>
      <c r="D989" s="88"/>
      <c r="E989" s="88"/>
      <c r="F989" s="88"/>
      <c r="G989" s="88"/>
      <c r="H989" s="88"/>
      <c r="I989" s="88"/>
      <c r="J989" s="89"/>
      <c r="K989" s="90"/>
      <c r="L989" s="90"/>
      <c r="M989" s="90"/>
      <c r="N989" s="1"/>
      <c r="O989" s="25"/>
      <c r="P989" s="26"/>
      <c r="Q989" s="1"/>
      <c r="R989" s="25"/>
    </row>
    <row r="990" spans="1:18" ht="12.75" customHeight="1">
      <c r="A990" s="31"/>
      <c r="B990" s="25"/>
      <c r="C990" s="88"/>
      <c r="D990" s="88"/>
      <c r="E990" s="88"/>
      <c r="F990" s="88"/>
      <c r="G990" s="88"/>
      <c r="H990" s="88"/>
      <c r="I990" s="88"/>
      <c r="J990" s="89"/>
      <c r="K990" s="90"/>
      <c r="L990" s="90"/>
      <c r="M990" s="90"/>
      <c r="N990" s="1"/>
      <c r="O990" s="25"/>
      <c r="P990" s="26"/>
      <c r="Q990" s="1"/>
      <c r="R990" s="25"/>
    </row>
    <row r="991" spans="1:18" ht="12.75" customHeight="1">
      <c r="A991" s="31"/>
      <c r="B991" s="25"/>
      <c r="C991" s="88"/>
      <c r="D991" s="88"/>
      <c r="E991" s="88"/>
      <c r="F991" s="88"/>
      <c r="G991" s="88"/>
      <c r="H991" s="88"/>
      <c r="I991" s="88"/>
      <c r="J991" s="89"/>
      <c r="K991" s="90"/>
      <c r="L991" s="90"/>
      <c r="M991" s="90"/>
      <c r="N991" s="1"/>
      <c r="O991" s="25"/>
      <c r="P991" s="26"/>
      <c r="Q991" s="1"/>
      <c r="R991" s="25"/>
    </row>
    <row r="992" spans="1:18" ht="12.75" customHeight="1">
      <c r="A992" s="31"/>
      <c r="B992" s="25"/>
      <c r="C992" s="88"/>
      <c r="D992" s="88"/>
      <c r="E992" s="88"/>
      <c r="F992" s="88"/>
      <c r="G992" s="88"/>
      <c r="H992" s="88"/>
      <c r="I992" s="88"/>
      <c r="J992" s="89"/>
      <c r="K992" s="90"/>
      <c r="L992" s="90"/>
      <c r="M992" s="90"/>
      <c r="N992" s="1"/>
      <c r="O992" s="25"/>
      <c r="P992" s="26"/>
      <c r="Q992" s="1"/>
      <c r="R992" s="25"/>
    </row>
    <row r="993" spans="1:18" ht="12.75" customHeight="1">
      <c r="A993" s="31"/>
      <c r="B993" s="25"/>
      <c r="C993" s="88"/>
      <c r="D993" s="88"/>
      <c r="E993" s="88"/>
      <c r="F993" s="88"/>
      <c r="G993" s="88"/>
      <c r="H993" s="88"/>
      <c r="I993" s="88"/>
      <c r="J993" s="89"/>
      <c r="K993" s="90"/>
      <c r="L993" s="90"/>
      <c r="M993" s="90"/>
      <c r="N993" s="1"/>
      <c r="O993" s="25"/>
      <c r="P993" s="26"/>
      <c r="Q993" s="1"/>
      <c r="R993" s="25"/>
    </row>
    <row r="994" spans="1:18" ht="12.75" customHeight="1">
      <c r="A994" s="31"/>
      <c r="B994" s="25"/>
      <c r="C994" s="88"/>
      <c r="D994" s="88"/>
      <c r="E994" s="88"/>
      <c r="F994" s="88"/>
      <c r="G994" s="88"/>
      <c r="H994" s="88"/>
      <c r="I994" s="88"/>
      <c r="J994" s="89"/>
      <c r="K994" s="90"/>
      <c r="L994" s="90"/>
      <c r="M994" s="90"/>
      <c r="N994" s="1"/>
      <c r="O994" s="25"/>
      <c r="P994" s="26"/>
      <c r="Q994" s="1"/>
      <c r="R994" s="25"/>
    </row>
    <row r="995" spans="1:18" ht="12.75" customHeight="1">
      <c r="A995" s="31"/>
      <c r="B995" s="25"/>
      <c r="C995" s="88"/>
      <c r="D995" s="88"/>
      <c r="E995" s="88"/>
      <c r="F995" s="88"/>
      <c r="G995" s="88"/>
      <c r="H995" s="88"/>
      <c r="I995" s="88"/>
      <c r="J995" s="89"/>
      <c r="K995" s="90"/>
      <c r="L995" s="90"/>
      <c r="M995" s="90"/>
      <c r="N995" s="1"/>
      <c r="O995" s="25"/>
      <c r="P995" s="26"/>
      <c r="Q995" s="1"/>
      <c r="R995" s="25"/>
    </row>
    <row r="996" spans="1:18" ht="12.75" customHeight="1">
      <c r="A996" s="31"/>
      <c r="B996" s="25"/>
      <c r="C996" s="88"/>
      <c r="D996" s="88"/>
      <c r="E996" s="88"/>
      <c r="F996" s="88"/>
      <c r="G996" s="88"/>
      <c r="H996" s="88"/>
      <c r="I996" s="88"/>
      <c r="J996" s="89"/>
      <c r="K996" s="90"/>
      <c r="L996" s="90"/>
      <c r="M996" s="90"/>
      <c r="N996" s="1"/>
      <c r="O996" s="25"/>
      <c r="P996" s="26"/>
      <c r="Q996" s="1"/>
      <c r="R996" s="25"/>
    </row>
    <row r="997" spans="1:18" ht="12.75" customHeight="1">
      <c r="A997" s="31"/>
      <c r="B997" s="25"/>
      <c r="C997" s="88"/>
      <c r="D997" s="88"/>
      <c r="E997" s="88"/>
      <c r="F997" s="88"/>
      <c r="G997" s="88"/>
      <c r="H997" s="88"/>
      <c r="I997" s="88"/>
      <c r="J997" s="89"/>
      <c r="K997" s="90"/>
      <c r="L997" s="90"/>
      <c r="M997" s="90"/>
      <c r="N997" s="1"/>
      <c r="O997" s="25"/>
      <c r="P997" s="26"/>
      <c r="Q997" s="1"/>
      <c r="R997" s="25"/>
    </row>
    <row r="998" spans="1:18" ht="12.75" customHeight="1">
      <c r="A998" s="31"/>
      <c r="B998" s="25"/>
      <c r="C998" s="88"/>
      <c r="D998" s="88"/>
      <c r="E998" s="88"/>
      <c r="F998" s="88"/>
      <c r="G998" s="88"/>
      <c r="H998" s="88"/>
      <c r="I998" s="88"/>
      <c r="J998" s="89"/>
      <c r="K998" s="90"/>
      <c r="L998" s="90"/>
      <c r="M998" s="90"/>
      <c r="N998" s="1"/>
      <c r="O998" s="25"/>
      <c r="P998" s="26"/>
      <c r="Q998" s="1"/>
      <c r="R998" s="25"/>
    </row>
    <row r="999" spans="1:18" ht="12.75" customHeight="1">
      <c r="A999" s="31"/>
      <c r="B999" s="25"/>
      <c r="C999" s="88"/>
      <c r="D999" s="88"/>
      <c r="E999" s="88"/>
      <c r="F999" s="88"/>
      <c r="G999" s="88"/>
      <c r="H999" s="88"/>
      <c r="I999" s="88"/>
      <c r="J999" s="89"/>
      <c r="K999" s="90"/>
      <c r="L999" s="90"/>
      <c r="M999" s="90"/>
      <c r="N999" s="1"/>
      <c r="O999" s="25"/>
      <c r="P999" s="26"/>
      <c r="Q999" s="1"/>
      <c r="R999" s="25"/>
    </row>
    <row r="1000" spans="1:18" ht="12.75" customHeight="1">
      <c r="A1000" s="31"/>
      <c r="B1000" s="25"/>
      <c r="C1000" s="88"/>
      <c r="D1000" s="88"/>
      <c r="E1000" s="88"/>
      <c r="F1000" s="88"/>
      <c r="G1000" s="88"/>
      <c r="H1000" s="88"/>
      <c r="I1000" s="88"/>
      <c r="J1000" s="89"/>
      <c r="K1000" s="90"/>
      <c r="L1000" s="90"/>
      <c r="M1000" s="90"/>
      <c r="N1000" s="1"/>
      <c r="O1000" s="25"/>
      <c r="P1000" s="26"/>
      <c r="Q1000" s="1"/>
      <c r="R1000" s="25"/>
    </row>
    <row r="1001" spans="1:18" ht="12.75" customHeight="1">
      <c r="A1001" s="31"/>
      <c r="B1001" s="25"/>
      <c r="C1001" s="88"/>
      <c r="D1001" s="88"/>
      <c r="E1001" s="88"/>
      <c r="F1001" s="88"/>
      <c r="G1001" s="88"/>
      <c r="H1001" s="88"/>
      <c r="I1001" s="88"/>
      <c r="J1001" s="89"/>
      <c r="K1001" s="90"/>
      <c r="L1001" s="90"/>
      <c r="M1001" s="90"/>
      <c r="N1001" s="1"/>
      <c r="O1001" s="25"/>
      <c r="P1001" s="26"/>
      <c r="Q1001" s="1"/>
      <c r="R1001" s="25"/>
    </row>
    <row r="1002" spans="1:18" ht="12.75" customHeight="1">
      <c r="A1002" s="31"/>
      <c r="B1002" s="25"/>
      <c r="C1002" s="88"/>
      <c r="D1002" s="88"/>
      <c r="E1002" s="88"/>
      <c r="F1002" s="88"/>
      <c r="G1002" s="88"/>
      <c r="H1002" s="88"/>
      <c r="I1002" s="88"/>
      <c r="J1002" s="89"/>
      <c r="K1002" s="90"/>
      <c r="L1002" s="90"/>
      <c r="M1002" s="90"/>
      <c r="N1002" s="1"/>
      <c r="O1002" s="25"/>
      <c r="P1002" s="26"/>
      <c r="Q1002" s="1"/>
      <c r="R1002" s="25"/>
    </row>
    <row r="1003" spans="1:18" ht="12.75" customHeight="1">
      <c r="A1003" s="31"/>
      <c r="B1003" s="25"/>
      <c r="C1003" s="88"/>
      <c r="D1003" s="88"/>
      <c r="E1003" s="88"/>
      <c r="F1003" s="88"/>
      <c r="G1003" s="88"/>
      <c r="H1003" s="88"/>
      <c r="I1003" s="88"/>
      <c r="J1003" s="89"/>
      <c r="K1003" s="90"/>
      <c r="L1003" s="90"/>
      <c r="M1003" s="90"/>
      <c r="N1003" s="1"/>
      <c r="O1003" s="25"/>
      <c r="P1003" s="26"/>
      <c r="Q1003" s="1"/>
      <c r="R1003" s="25"/>
    </row>
    <row r="1004" spans="1:18" ht="12.75" customHeight="1">
      <c r="A1004" s="31"/>
      <c r="B1004" s="25"/>
      <c r="C1004" s="88"/>
      <c r="D1004" s="88"/>
      <c r="E1004" s="88"/>
      <c r="F1004" s="88"/>
      <c r="G1004" s="88"/>
      <c r="H1004" s="88"/>
      <c r="I1004" s="88"/>
      <c r="J1004" s="89"/>
      <c r="K1004" s="90"/>
      <c r="L1004" s="90"/>
      <c r="M1004" s="90"/>
      <c r="N1004" s="1"/>
      <c r="O1004" s="25"/>
      <c r="P1004" s="26"/>
      <c r="Q1004" s="1"/>
      <c r="R1004" s="25"/>
    </row>
    <row r="1005" spans="1:18" ht="12.75" customHeight="1">
      <c r="A1005" s="31"/>
      <c r="B1005" s="25"/>
      <c r="C1005" s="88"/>
      <c r="D1005" s="88"/>
      <c r="E1005" s="88"/>
      <c r="F1005" s="88"/>
      <c r="G1005" s="88"/>
      <c r="H1005" s="88"/>
      <c r="I1005" s="88"/>
      <c r="J1005" s="89"/>
      <c r="K1005" s="90"/>
      <c r="L1005" s="90"/>
      <c r="M1005" s="90"/>
      <c r="N1005" s="1"/>
      <c r="O1005" s="25"/>
      <c r="P1005" s="26"/>
      <c r="Q1005" s="1"/>
      <c r="R1005" s="25"/>
    </row>
    <row r="1006" spans="1:18" ht="12.75" customHeight="1">
      <c r="A1006" s="31"/>
      <c r="B1006" s="25"/>
      <c r="C1006" s="88"/>
      <c r="D1006" s="88"/>
      <c r="E1006" s="88"/>
      <c r="F1006" s="88"/>
      <c r="G1006" s="88"/>
      <c r="H1006" s="88"/>
      <c r="I1006" s="88"/>
      <c r="J1006" s="89"/>
      <c r="K1006" s="90"/>
      <c r="L1006" s="90"/>
      <c r="M1006" s="90"/>
      <c r="N1006" s="1"/>
      <c r="O1006" s="25"/>
      <c r="P1006" s="26"/>
      <c r="Q1006" s="1"/>
      <c r="R1006" s="25"/>
    </row>
    <row r="1007" spans="1:18" ht="12.75" customHeight="1">
      <c r="A1007" s="31"/>
      <c r="B1007" s="25"/>
      <c r="C1007" s="88"/>
      <c r="D1007" s="88"/>
      <c r="E1007" s="88"/>
      <c r="F1007" s="88"/>
      <c r="G1007" s="88"/>
      <c r="H1007" s="88"/>
      <c r="I1007" s="88"/>
      <c r="J1007" s="89"/>
      <c r="K1007" s="90"/>
      <c r="L1007" s="90"/>
      <c r="M1007" s="90"/>
      <c r="N1007" s="1"/>
      <c r="O1007" s="25"/>
      <c r="P1007" s="26"/>
      <c r="Q1007" s="1"/>
      <c r="R1007" s="25"/>
    </row>
    <row r="1008" spans="1:18" ht="12.75" customHeight="1">
      <c r="A1008" s="31"/>
      <c r="B1008" s="25"/>
      <c r="C1008" s="88"/>
      <c r="D1008" s="88"/>
      <c r="E1008" s="88"/>
      <c r="F1008" s="88"/>
      <c r="G1008" s="88"/>
      <c r="H1008" s="88"/>
      <c r="I1008" s="88"/>
      <c r="J1008" s="89"/>
      <c r="K1008" s="90"/>
      <c r="L1008" s="90"/>
      <c r="M1008" s="90"/>
      <c r="N1008" s="1"/>
      <c r="O1008" s="25"/>
      <c r="P1008" s="26"/>
      <c r="Q1008" s="1"/>
      <c r="R1008" s="25"/>
    </row>
    <row r="1009" spans="1:18" ht="12.75" customHeight="1">
      <c r="A1009" s="31"/>
      <c r="B1009" s="25"/>
      <c r="C1009" s="88"/>
      <c r="D1009" s="88"/>
      <c r="E1009" s="88"/>
      <c r="F1009" s="88"/>
      <c r="G1009" s="88"/>
      <c r="H1009" s="88"/>
      <c r="I1009" s="88"/>
      <c r="J1009" s="89"/>
      <c r="K1009" s="90"/>
      <c r="L1009" s="90"/>
      <c r="M1009" s="90"/>
      <c r="N1009" s="1"/>
      <c r="O1009" s="25"/>
      <c r="P1009" s="26"/>
      <c r="Q1009" s="1"/>
      <c r="R1009" s="25"/>
    </row>
    <row r="1010" spans="1:18" ht="12.75" customHeight="1">
      <c r="A1010" s="31"/>
      <c r="B1010" s="25"/>
      <c r="C1010" s="88"/>
      <c r="D1010" s="88"/>
      <c r="E1010" s="88"/>
      <c r="F1010" s="88"/>
      <c r="G1010" s="88"/>
      <c r="H1010" s="88"/>
      <c r="I1010" s="88"/>
      <c r="J1010" s="89"/>
      <c r="K1010" s="90"/>
      <c r="L1010" s="90"/>
      <c r="M1010" s="90"/>
      <c r="N1010" s="1"/>
      <c r="O1010" s="25"/>
      <c r="P1010" s="26"/>
      <c r="Q1010" s="1"/>
      <c r="R1010" s="25"/>
    </row>
    <row r="1011" spans="1:18" ht="12.75" customHeight="1">
      <c r="A1011" s="31"/>
      <c r="B1011" s="25"/>
      <c r="C1011" s="88"/>
      <c r="D1011" s="88"/>
      <c r="E1011" s="88"/>
      <c r="F1011" s="88"/>
      <c r="G1011" s="88"/>
      <c r="H1011" s="88"/>
      <c r="I1011" s="88"/>
      <c r="J1011" s="89"/>
      <c r="K1011" s="90"/>
      <c r="L1011" s="90"/>
      <c r="M1011" s="90"/>
      <c r="N1011" s="1"/>
      <c r="O1011" s="25"/>
      <c r="P1011" s="26"/>
      <c r="Q1011" s="1"/>
      <c r="R1011" s="25"/>
    </row>
    <row r="1012" spans="1:18" ht="12.75" customHeight="1">
      <c r="A1012" s="31"/>
      <c r="B1012" s="25"/>
      <c r="C1012" s="88"/>
      <c r="D1012" s="88"/>
      <c r="E1012" s="88"/>
      <c r="F1012" s="88"/>
      <c r="G1012" s="88"/>
      <c r="H1012" s="88"/>
      <c r="I1012" s="88"/>
      <c r="J1012" s="89"/>
      <c r="K1012" s="90"/>
      <c r="L1012" s="90"/>
      <c r="M1012" s="90"/>
      <c r="N1012" s="1"/>
      <c r="O1012" s="25"/>
      <c r="P1012" s="26"/>
      <c r="Q1012" s="1"/>
      <c r="R1012" s="25"/>
    </row>
    <row r="1013" spans="1:18" ht="12.75" customHeight="1">
      <c r="A1013" s="31"/>
      <c r="B1013" s="25"/>
      <c r="C1013" s="88"/>
      <c r="D1013" s="88"/>
      <c r="E1013" s="88"/>
      <c r="F1013" s="88"/>
      <c r="G1013" s="88"/>
      <c r="H1013" s="88"/>
      <c r="I1013" s="88"/>
      <c r="J1013" s="89"/>
      <c r="K1013" s="90"/>
      <c r="L1013" s="90"/>
      <c r="M1013" s="90"/>
      <c r="N1013" s="1"/>
      <c r="O1013" s="25"/>
      <c r="P1013" s="26"/>
      <c r="Q1013" s="1"/>
      <c r="R1013" s="25"/>
    </row>
    <row r="1014" spans="1:18" ht="12.75" customHeight="1">
      <c r="A1014" s="31"/>
      <c r="B1014" s="25"/>
      <c r="C1014" s="88"/>
      <c r="D1014" s="88"/>
      <c r="E1014" s="88"/>
      <c r="F1014" s="88"/>
      <c r="G1014" s="88"/>
      <c r="H1014" s="88"/>
      <c r="I1014" s="88"/>
      <c r="J1014" s="89"/>
      <c r="K1014" s="90"/>
      <c r="L1014" s="90"/>
      <c r="M1014" s="90"/>
      <c r="N1014" s="1"/>
      <c r="O1014" s="25"/>
      <c r="P1014" s="26"/>
      <c r="Q1014" s="1"/>
      <c r="R1014" s="25"/>
    </row>
    <row r="1015" spans="1:18" ht="12.75" customHeight="1">
      <c r="A1015" s="31"/>
      <c r="B1015" s="25"/>
      <c r="C1015" s="88"/>
      <c r="D1015" s="88"/>
      <c r="E1015" s="88"/>
      <c r="F1015" s="88"/>
      <c r="G1015" s="88"/>
      <c r="H1015" s="88"/>
      <c r="I1015" s="88"/>
      <c r="J1015" s="89"/>
      <c r="K1015" s="90"/>
      <c r="L1015" s="90"/>
      <c r="M1015" s="90"/>
      <c r="N1015" s="1"/>
      <c r="O1015" s="25"/>
      <c r="P1015" s="26"/>
      <c r="Q1015" s="1"/>
      <c r="R1015" s="25"/>
    </row>
    <row r="1016" spans="1:18" ht="12.75" customHeight="1">
      <c r="A1016" s="31"/>
      <c r="B1016" s="25"/>
      <c r="C1016" s="88"/>
      <c r="D1016" s="88"/>
      <c r="E1016" s="88"/>
      <c r="F1016" s="88"/>
      <c r="G1016" s="88"/>
      <c r="H1016" s="88"/>
      <c r="I1016" s="88"/>
      <c r="J1016" s="89"/>
      <c r="K1016" s="90"/>
      <c r="L1016" s="90"/>
      <c r="M1016" s="90"/>
      <c r="N1016" s="1"/>
      <c r="O1016" s="25"/>
      <c r="P1016" s="26"/>
      <c r="Q1016" s="1"/>
      <c r="R1016" s="25"/>
    </row>
    <row r="1017" spans="1:18" ht="12.75" customHeight="1">
      <c r="A1017" s="31"/>
      <c r="B1017" s="25"/>
      <c r="C1017" s="88"/>
      <c r="D1017" s="88"/>
      <c r="E1017" s="88"/>
      <c r="F1017" s="88"/>
      <c r="G1017" s="88"/>
      <c r="H1017" s="88"/>
      <c r="I1017" s="88"/>
      <c r="J1017" s="89"/>
      <c r="K1017" s="90"/>
      <c r="L1017" s="90"/>
      <c r="M1017" s="90"/>
      <c r="N1017" s="1"/>
      <c r="O1017" s="25"/>
      <c r="P1017" s="26"/>
      <c r="Q1017" s="1"/>
      <c r="R1017" s="25"/>
    </row>
    <row r="1018" spans="1:18" ht="12.75" customHeight="1">
      <c r="A1018" s="31"/>
      <c r="B1018" s="25"/>
      <c r="C1018" s="88"/>
      <c r="D1018" s="88"/>
      <c r="E1018" s="88"/>
      <c r="F1018" s="88"/>
      <c r="G1018" s="88"/>
      <c r="H1018" s="88"/>
      <c r="I1018" s="88"/>
      <c r="J1018" s="89"/>
      <c r="K1018" s="90"/>
      <c r="L1018" s="90"/>
      <c r="M1018" s="90"/>
      <c r="N1018" s="1"/>
      <c r="O1018" s="25"/>
      <c r="P1018" s="26"/>
      <c r="Q1018" s="1"/>
      <c r="R1018" s="25"/>
    </row>
    <row r="1019" spans="1:18" ht="12.75" customHeight="1">
      <c r="A1019" s="31"/>
      <c r="B1019" s="25"/>
      <c r="C1019" s="88"/>
      <c r="D1019" s="88"/>
      <c r="E1019" s="88"/>
      <c r="F1019" s="88"/>
      <c r="G1019" s="88"/>
      <c r="H1019" s="88"/>
      <c r="I1019" s="88"/>
      <c r="J1019" s="89"/>
      <c r="K1019" s="90"/>
      <c r="L1019" s="90"/>
      <c r="M1019" s="90"/>
      <c r="N1019" s="1"/>
      <c r="O1019" s="25"/>
      <c r="P1019" s="26"/>
      <c r="Q1019" s="1"/>
      <c r="R1019" s="25"/>
    </row>
    <row r="1020" spans="1:18" ht="12.75" customHeight="1">
      <c r="A1020" s="31"/>
      <c r="B1020" s="25"/>
      <c r="C1020" s="88"/>
      <c r="D1020" s="88"/>
      <c r="E1020" s="88"/>
      <c r="F1020" s="88"/>
      <c r="G1020" s="88"/>
      <c r="H1020" s="88"/>
      <c r="I1020" s="88"/>
      <c r="J1020" s="89"/>
      <c r="K1020" s="90"/>
      <c r="L1020" s="90"/>
      <c r="M1020" s="90"/>
      <c r="N1020" s="1"/>
      <c r="O1020" s="25"/>
      <c r="P1020" s="26"/>
      <c r="Q1020" s="1"/>
      <c r="R1020" s="25"/>
    </row>
    <row r="1021" spans="1:18" ht="12.75" customHeight="1">
      <c r="A1021" s="31"/>
      <c r="B1021" s="25"/>
      <c r="C1021" s="88"/>
      <c r="D1021" s="88"/>
      <c r="E1021" s="88"/>
      <c r="F1021" s="88"/>
      <c r="G1021" s="88"/>
      <c r="H1021" s="88"/>
      <c r="I1021" s="88"/>
      <c r="J1021" s="89"/>
      <c r="K1021" s="90"/>
      <c r="L1021" s="90"/>
      <c r="M1021" s="90"/>
      <c r="N1021" s="1"/>
      <c r="O1021" s="25"/>
      <c r="P1021" s="26"/>
      <c r="Q1021" s="1"/>
      <c r="R1021" s="25"/>
    </row>
    <row r="1022" spans="1:18" ht="12.75" customHeight="1">
      <c r="A1022" s="31"/>
      <c r="B1022" s="25"/>
      <c r="C1022" s="88"/>
      <c r="D1022" s="88"/>
      <c r="E1022" s="88"/>
      <c r="F1022" s="88"/>
      <c r="G1022" s="88"/>
      <c r="H1022" s="88"/>
      <c r="I1022" s="88"/>
      <c r="J1022" s="89"/>
      <c r="K1022" s="90"/>
      <c r="L1022" s="90"/>
      <c r="M1022" s="90"/>
      <c r="N1022" s="1"/>
      <c r="O1022" s="25"/>
      <c r="P1022" s="26"/>
      <c r="Q1022" s="1"/>
      <c r="R1022" s="25"/>
    </row>
    <row r="1023" spans="1:18" ht="12.75" customHeight="1">
      <c r="A1023" s="31"/>
      <c r="B1023" s="25"/>
      <c r="C1023" s="88"/>
      <c r="D1023" s="88"/>
      <c r="E1023" s="88"/>
      <c r="F1023" s="88"/>
      <c r="G1023" s="88"/>
      <c r="H1023" s="88"/>
      <c r="I1023" s="88"/>
      <c r="J1023" s="89"/>
      <c r="K1023" s="90"/>
      <c r="L1023" s="90"/>
      <c r="M1023" s="90"/>
      <c r="N1023" s="1"/>
      <c r="O1023" s="25"/>
      <c r="P1023" s="26"/>
      <c r="Q1023" s="1"/>
      <c r="R1023" s="25"/>
    </row>
    <row r="1024" spans="1:18" ht="12.75" customHeight="1">
      <c r="A1024" s="31"/>
      <c r="B1024" s="25"/>
      <c r="C1024" s="88"/>
      <c r="D1024" s="88"/>
      <c r="E1024" s="88"/>
      <c r="F1024" s="88"/>
      <c r="G1024" s="88"/>
      <c r="H1024" s="88"/>
      <c r="I1024" s="88"/>
      <c r="J1024" s="89"/>
      <c r="K1024" s="90"/>
      <c r="L1024" s="90"/>
      <c r="M1024" s="90"/>
      <c r="N1024" s="1"/>
      <c r="O1024" s="25"/>
      <c r="P1024" s="26"/>
      <c r="Q1024" s="1"/>
      <c r="R1024" s="25"/>
    </row>
    <row r="1025" spans="1:18" ht="12.75" customHeight="1">
      <c r="A1025" s="31"/>
      <c r="B1025" s="25"/>
      <c r="C1025" s="88"/>
      <c r="D1025" s="88"/>
      <c r="E1025" s="88"/>
      <c r="F1025" s="88"/>
      <c r="G1025" s="88"/>
      <c r="H1025" s="88"/>
      <c r="I1025" s="88"/>
      <c r="J1025" s="89"/>
      <c r="K1025" s="90"/>
      <c r="L1025" s="90"/>
      <c r="M1025" s="90"/>
      <c r="N1025" s="1"/>
      <c r="O1025" s="25"/>
      <c r="P1025" s="26"/>
      <c r="Q1025" s="1"/>
      <c r="R1025" s="25"/>
    </row>
    <row r="1026" spans="1:18" ht="12.75" customHeight="1">
      <c r="A1026" s="31"/>
      <c r="B1026" s="25"/>
      <c r="C1026" s="88"/>
      <c r="D1026" s="88"/>
      <c r="E1026" s="88"/>
      <c r="F1026" s="88"/>
      <c r="G1026" s="88"/>
      <c r="H1026" s="88"/>
      <c r="I1026" s="88"/>
      <c r="J1026" s="89"/>
      <c r="K1026" s="90"/>
      <c r="L1026" s="90"/>
      <c r="M1026" s="90"/>
      <c r="N1026" s="1"/>
      <c r="O1026" s="25"/>
      <c r="P1026" s="26"/>
      <c r="Q1026" s="1"/>
      <c r="R1026" s="25"/>
    </row>
    <row r="1027" spans="1:18" ht="12.75" customHeight="1">
      <c r="A1027" s="31"/>
      <c r="B1027" s="25"/>
      <c r="C1027" s="88"/>
      <c r="D1027" s="88"/>
      <c r="E1027" s="88"/>
      <c r="F1027" s="88"/>
      <c r="G1027" s="88"/>
      <c r="H1027" s="88"/>
      <c r="I1027" s="88"/>
      <c r="J1027" s="89"/>
      <c r="K1027" s="90"/>
      <c r="L1027" s="90"/>
      <c r="M1027" s="90"/>
      <c r="N1027" s="1"/>
      <c r="O1027" s="25"/>
      <c r="P1027" s="26"/>
      <c r="Q1027" s="1"/>
      <c r="R1027" s="25"/>
    </row>
    <row r="1028" spans="1:18" ht="12.75" customHeight="1">
      <c r="A1028" s="31"/>
      <c r="B1028" s="25"/>
      <c r="C1028" s="88"/>
      <c r="D1028" s="88"/>
      <c r="E1028" s="88"/>
      <c r="F1028" s="88"/>
      <c r="G1028" s="88"/>
      <c r="H1028" s="88"/>
      <c r="I1028" s="88"/>
      <c r="J1028" s="89"/>
      <c r="K1028" s="90"/>
      <c r="L1028" s="90"/>
      <c r="M1028" s="90"/>
      <c r="N1028" s="1"/>
      <c r="O1028" s="25"/>
      <c r="P1028" s="26"/>
      <c r="Q1028" s="1"/>
      <c r="R1028" s="25"/>
    </row>
    <row r="1029" spans="1:18" ht="12.75" customHeight="1">
      <c r="A1029" s="31"/>
      <c r="B1029" s="25"/>
      <c r="C1029" s="88"/>
      <c r="D1029" s="88"/>
      <c r="E1029" s="88"/>
      <c r="F1029" s="88"/>
      <c r="G1029" s="88"/>
      <c r="H1029" s="88"/>
      <c r="I1029" s="88"/>
      <c r="J1029" s="89"/>
      <c r="K1029" s="90"/>
      <c r="L1029" s="90"/>
      <c r="M1029" s="90"/>
      <c r="N1029" s="1"/>
      <c r="O1029" s="25"/>
      <c r="P1029" s="26"/>
      <c r="Q1029" s="1"/>
      <c r="R1029" s="25"/>
    </row>
    <row r="1030" spans="1:18" ht="12.75" customHeight="1">
      <c r="A1030" s="31"/>
      <c r="B1030" s="25"/>
      <c r="C1030" s="88"/>
      <c r="D1030" s="88"/>
      <c r="E1030" s="88"/>
      <c r="F1030" s="88"/>
      <c r="G1030" s="88"/>
      <c r="H1030" s="88"/>
      <c r="I1030" s="88"/>
      <c r="J1030" s="89"/>
      <c r="K1030" s="90"/>
      <c r="L1030" s="90"/>
      <c r="M1030" s="90"/>
      <c r="N1030" s="1"/>
      <c r="O1030" s="25"/>
      <c r="P1030" s="26"/>
      <c r="Q1030" s="1"/>
      <c r="R1030" s="25"/>
    </row>
    <row r="1031" spans="1:18" ht="12.75" customHeight="1">
      <c r="A1031" s="31"/>
      <c r="B1031" s="25"/>
      <c r="C1031" s="88"/>
      <c r="D1031" s="88"/>
      <c r="E1031" s="88"/>
      <c r="F1031" s="88"/>
      <c r="G1031" s="88"/>
      <c r="H1031" s="88"/>
      <c r="I1031" s="88"/>
      <c r="J1031" s="89"/>
      <c r="K1031" s="90"/>
      <c r="L1031" s="90"/>
      <c r="M1031" s="90"/>
      <c r="N1031" s="1"/>
      <c r="O1031" s="25"/>
      <c r="P1031" s="26"/>
      <c r="Q1031" s="1"/>
      <c r="R1031" s="25"/>
    </row>
    <row r="1032" spans="1:18" ht="12.75" customHeight="1">
      <c r="A1032" s="31"/>
      <c r="B1032" s="25"/>
      <c r="C1032" s="88"/>
      <c r="D1032" s="88"/>
      <c r="E1032" s="88"/>
      <c r="F1032" s="88"/>
      <c r="G1032" s="88"/>
      <c r="H1032" s="88"/>
      <c r="I1032" s="88"/>
      <c r="J1032" s="89"/>
      <c r="K1032" s="90"/>
      <c r="L1032" s="90"/>
      <c r="M1032" s="90"/>
      <c r="N1032" s="1"/>
      <c r="O1032" s="25"/>
      <c r="P1032" s="26"/>
      <c r="Q1032" s="1"/>
      <c r="R1032" s="25"/>
    </row>
    <row r="1033" spans="1:18" ht="12.75" customHeight="1">
      <c r="A1033" s="31"/>
      <c r="B1033" s="25"/>
      <c r="C1033" s="88"/>
      <c r="D1033" s="88"/>
      <c r="E1033" s="88"/>
      <c r="F1033" s="88"/>
      <c r="G1033" s="88"/>
      <c r="H1033" s="88"/>
      <c r="I1033" s="88"/>
      <c r="J1033" s="89"/>
      <c r="K1033" s="90"/>
      <c r="L1033" s="90"/>
      <c r="M1033" s="90"/>
      <c r="N1033" s="1"/>
      <c r="O1033" s="25"/>
      <c r="P1033" s="26"/>
      <c r="Q1033" s="1"/>
      <c r="R1033" s="25"/>
    </row>
    <row r="1034" spans="1:18" ht="12.75" customHeight="1">
      <c r="A1034" s="31"/>
      <c r="B1034" s="25"/>
      <c r="C1034" s="88"/>
      <c r="D1034" s="88"/>
      <c r="E1034" s="88"/>
      <c r="F1034" s="88"/>
      <c r="G1034" s="88"/>
      <c r="H1034" s="88"/>
      <c r="I1034" s="88"/>
      <c r="J1034" s="89"/>
      <c r="K1034" s="90"/>
      <c r="L1034" s="90"/>
      <c r="M1034" s="90"/>
      <c r="N1034" s="1"/>
      <c r="O1034" s="25"/>
      <c r="P1034" s="26"/>
      <c r="Q1034" s="1"/>
      <c r="R1034" s="25"/>
    </row>
    <row r="1035" spans="1:18" ht="12.75" customHeight="1">
      <c r="A1035" s="31"/>
      <c r="B1035" s="25"/>
      <c r="C1035" s="88"/>
      <c r="D1035" s="88"/>
      <c r="E1035" s="88"/>
      <c r="F1035" s="88"/>
      <c r="G1035" s="88"/>
      <c r="H1035" s="88"/>
      <c r="I1035" s="88"/>
      <c r="J1035" s="89"/>
      <c r="K1035" s="90"/>
      <c r="L1035" s="90"/>
      <c r="M1035" s="90"/>
      <c r="N1035" s="1"/>
      <c r="O1035" s="25"/>
      <c r="P1035" s="26"/>
      <c r="Q1035" s="1"/>
      <c r="R1035" s="25"/>
    </row>
    <row r="1036" spans="1:18" ht="12.75" customHeight="1">
      <c r="A1036" s="31"/>
      <c r="B1036" s="25"/>
      <c r="C1036" s="88"/>
      <c r="D1036" s="88"/>
      <c r="E1036" s="88"/>
      <c r="F1036" s="88"/>
      <c r="G1036" s="88"/>
      <c r="H1036" s="88"/>
      <c r="I1036" s="88"/>
      <c r="J1036" s="89"/>
      <c r="K1036" s="90"/>
      <c r="L1036" s="90"/>
      <c r="M1036" s="90"/>
      <c r="N1036" s="1"/>
      <c r="O1036" s="25"/>
      <c r="P1036" s="26"/>
      <c r="Q1036" s="1"/>
      <c r="R1036" s="25"/>
    </row>
    <row r="1037" spans="1:18" ht="12.75" customHeight="1">
      <c r="A1037" s="31"/>
      <c r="B1037" s="25"/>
      <c r="C1037" s="88"/>
      <c r="D1037" s="88"/>
      <c r="E1037" s="88"/>
      <c r="F1037" s="88"/>
      <c r="G1037" s="88"/>
      <c r="H1037" s="88"/>
      <c r="I1037" s="88"/>
      <c r="J1037" s="89"/>
      <c r="K1037" s="90"/>
      <c r="L1037" s="90"/>
      <c r="M1037" s="90"/>
      <c r="N1037" s="1"/>
      <c r="O1037" s="25"/>
      <c r="P1037" s="26"/>
      <c r="Q1037" s="1"/>
      <c r="R1037" s="25"/>
    </row>
    <row r="1038" spans="1:18" ht="12.75" customHeight="1">
      <c r="A1038" s="31"/>
      <c r="B1038" s="25"/>
      <c r="C1038" s="88"/>
      <c r="D1038" s="88"/>
      <c r="E1038" s="88"/>
      <c r="F1038" s="88"/>
      <c r="G1038" s="88"/>
      <c r="H1038" s="88"/>
      <c r="I1038" s="88"/>
      <c r="J1038" s="89"/>
      <c r="K1038" s="90"/>
      <c r="L1038" s="90"/>
      <c r="M1038" s="90"/>
      <c r="N1038" s="1"/>
      <c r="O1038" s="25"/>
      <c r="P1038" s="26"/>
      <c r="Q1038" s="1"/>
      <c r="R1038" s="25"/>
    </row>
    <row r="1039" spans="1:18" ht="12.75" customHeight="1">
      <c r="A1039" s="31"/>
      <c r="B1039" s="25"/>
      <c r="C1039" s="88"/>
      <c r="D1039" s="88"/>
      <c r="E1039" s="88"/>
      <c r="F1039" s="88"/>
      <c r="G1039" s="88"/>
      <c r="H1039" s="88"/>
      <c r="I1039" s="88"/>
      <c r="J1039" s="89"/>
      <c r="K1039" s="90"/>
      <c r="L1039" s="90"/>
      <c r="M1039" s="90"/>
      <c r="N1039" s="1"/>
      <c r="O1039" s="25"/>
      <c r="P1039" s="26"/>
      <c r="Q1039" s="1"/>
      <c r="R1039" s="25"/>
    </row>
    <row r="1040" spans="1:18" ht="12.75" customHeight="1">
      <c r="A1040" s="31"/>
      <c r="B1040" s="25"/>
      <c r="C1040" s="88"/>
      <c r="D1040" s="88"/>
      <c r="E1040" s="88"/>
      <c r="F1040" s="88"/>
      <c r="G1040" s="88"/>
      <c r="H1040" s="88"/>
      <c r="I1040" s="88"/>
      <c r="J1040" s="89"/>
      <c r="K1040" s="90"/>
      <c r="L1040" s="90"/>
      <c r="M1040" s="90"/>
      <c r="N1040" s="1"/>
      <c r="O1040" s="25"/>
      <c r="P1040" s="26"/>
      <c r="Q1040" s="1"/>
      <c r="R1040" s="25"/>
    </row>
    <row r="1041" spans="1:18" ht="12.75" customHeight="1">
      <c r="A1041" s="31"/>
      <c r="B1041" s="25"/>
      <c r="C1041" s="88"/>
      <c r="D1041" s="88"/>
      <c r="E1041" s="88"/>
      <c r="F1041" s="88"/>
      <c r="G1041" s="88"/>
      <c r="H1041" s="88"/>
      <c r="I1041" s="88"/>
      <c r="J1041" s="89"/>
      <c r="K1041" s="90"/>
      <c r="L1041" s="90"/>
      <c r="M1041" s="90"/>
      <c r="N1041" s="1"/>
      <c r="O1041" s="25"/>
      <c r="P1041" s="26"/>
      <c r="Q1041" s="1"/>
      <c r="R1041" s="25"/>
    </row>
    <row r="1042" spans="1:18" ht="12.75" customHeight="1">
      <c r="A1042" s="31"/>
      <c r="B1042" s="25"/>
      <c r="C1042" s="88"/>
      <c r="D1042" s="88"/>
      <c r="E1042" s="88"/>
      <c r="F1042" s="88"/>
      <c r="G1042" s="88"/>
      <c r="H1042" s="88"/>
      <c r="I1042" s="88"/>
      <c r="J1042" s="89"/>
      <c r="K1042" s="90"/>
      <c r="L1042" s="90"/>
      <c r="M1042" s="90"/>
      <c r="N1042" s="1"/>
      <c r="O1042" s="25"/>
      <c r="P1042" s="26"/>
      <c r="Q1042" s="1"/>
      <c r="R1042" s="25"/>
    </row>
    <row r="1043" spans="1:18" ht="12.75" customHeight="1">
      <c r="A1043" s="31"/>
      <c r="B1043" s="25"/>
      <c r="C1043" s="88"/>
      <c r="D1043" s="88"/>
      <c r="E1043" s="88"/>
      <c r="F1043" s="88"/>
      <c r="G1043" s="88"/>
      <c r="H1043" s="88"/>
      <c r="I1043" s="88"/>
      <c r="J1043" s="89"/>
      <c r="K1043" s="90"/>
      <c r="L1043" s="90"/>
      <c r="M1043" s="90"/>
      <c r="N1043" s="1"/>
      <c r="O1043" s="25"/>
      <c r="P1043" s="26"/>
      <c r="Q1043" s="1"/>
      <c r="R1043" s="25"/>
    </row>
    <row r="1044" spans="1:18" ht="12.75" customHeight="1">
      <c r="A1044" s="31"/>
      <c r="B1044" s="25"/>
      <c r="C1044" s="88"/>
      <c r="D1044" s="88"/>
      <c r="E1044" s="88"/>
      <c r="F1044" s="88"/>
      <c r="G1044" s="88"/>
      <c r="H1044" s="88"/>
      <c r="I1044" s="88"/>
      <c r="J1044" s="89"/>
      <c r="K1044" s="90"/>
      <c r="L1044" s="90"/>
      <c r="M1044" s="90"/>
      <c r="N1044" s="1"/>
      <c r="O1044" s="25"/>
      <c r="P1044" s="26"/>
      <c r="Q1044" s="1"/>
      <c r="R1044" s="25"/>
    </row>
    <row r="1045" spans="1:18" ht="12.75" customHeight="1">
      <c r="A1045" s="31"/>
      <c r="B1045" s="25"/>
      <c r="C1045" s="88"/>
      <c r="D1045" s="88"/>
      <c r="E1045" s="88"/>
      <c r="F1045" s="88"/>
      <c r="G1045" s="88"/>
      <c r="H1045" s="88"/>
      <c r="I1045" s="88"/>
      <c r="J1045" s="89"/>
      <c r="K1045" s="90"/>
      <c r="L1045" s="90"/>
      <c r="M1045" s="90"/>
      <c r="N1045" s="1"/>
      <c r="O1045" s="25"/>
      <c r="P1045" s="26"/>
      <c r="Q1045" s="1"/>
      <c r="R1045" s="25"/>
    </row>
    <row r="1046" spans="1:18" ht="12.75" customHeight="1">
      <c r="A1046" s="31"/>
      <c r="B1046" s="25"/>
      <c r="C1046" s="88"/>
      <c r="D1046" s="88"/>
      <c r="E1046" s="88"/>
      <c r="F1046" s="88"/>
      <c r="G1046" s="88"/>
      <c r="H1046" s="88"/>
      <c r="I1046" s="88"/>
      <c r="J1046" s="89"/>
      <c r="K1046" s="90"/>
      <c r="L1046" s="90"/>
      <c r="M1046" s="90"/>
      <c r="N1046" s="1"/>
      <c r="O1046" s="25"/>
      <c r="P1046" s="26"/>
      <c r="Q1046" s="1"/>
      <c r="R1046" s="25"/>
    </row>
    <row r="1047" spans="1:18" ht="12.75" customHeight="1">
      <c r="A1047" s="31"/>
      <c r="B1047" s="25"/>
      <c r="C1047" s="88"/>
      <c r="D1047" s="88"/>
      <c r="E1047" s="88"/>
      <c r="F1047" s="88"/>
      <c r="G1047" s="88"/>
      <c r="H1047" s="88"/>
      <c r="I1047" s="88"/>
      <c r="J1047" s="89"/>
      <c r="K1047" s="90"/>
      <c r="L1047" s="90"/>
      <c r="M1047" s="90"/>
      <c r="N1047" s="1"/>
      <c r="O1047" s="25"/>
      <c r="P1047" s="26"/>
      <c r="Q1047" s="1"/>
      <c r="R1047" s="25"/>
    </row>
    <row r="1048" spans="1:18" ht="12.75" customHeight="1">
      <c r="A1048" s="31"/>
      <c r="B1048" s="25"/>
      <c r="C1048" s="88"/>
      <c r="D1048" s="88"/>
      <c r="E1048" s="88"/>
      <c r="F1048" s="88"/>
      <c r="G1048" s="88"/>
      <c r="H1048" s="88"/>
      <c r="I1048" s="88"/>
      <c r="J1048" s="89"/>
      <c r="K1048" s="90"/>
      <c r="L1048" s="90"/>
      <c r="M1048" s="90"/>
      <c r="N1048" s="1"/>
      <c r="O1048" s="25"/>
      <c r="P1048" s="26"/>
      <c r="Q1048" s="1"/>
      <c r="R1048" s="25"/>
    </row>
    <row r="1049" spans="1:18" ht="12.75" customHeight="1">
      <c r="A1049" s="31"/>
      <c r="B1049" s="25"/>
      <c r="C1049" s="88"/>
      <c r="D1049" s="88"/>
      <c r="E1049" s="88"/>
      <c r="F1049" s="88"/>
      <c r="G1049" s="88"/>
      <c r="H1049" s="88"/>
      <c r="I1049" s="88"/>
      <c r="J1049" s="89"/>
      <c r="K1049" s="90"/>
      <c r="L1049" s="90"/>
      <c r="M1049" s="90"/>
      <c r="N1049" s="1"/>
      <c r="O1049" s="25"/>
      <c r="P1049" s="26"/>
      <c r="Q1049" s="1"/>
      <c r="R1049" s="25"/>
    </row>
    <row r="1050" spans="1:18" ht="12.75" customHeight="1">
      <c r="A1050" s="31"/>
      <c r="B1050" s="25"/>
      <c r="C1050" s="88"/>
      <c r="D1050" s="88"/>
      <c r="E1050" s="88"/>
      <c r="F1050" s="88"/>
      <c r="G1050" s="88"/>
      <c r="H1050" s="88"/>
      <c r="I1050" s="88"/>
      <c r="J1050" s="89"/>
      <c r="K1050" s="90"/>
      <c r="L1050" s="90"/>
      <c r="M1050" s="90"/>
      <c r="N1050" s="1"/>
      <c r="O1050" s="25"/>
      <c r="P1050" s="26"/>
      <c r="Q1050" s="1"/>
      <c r="R1050" s="25"/>
    </row>
    <row r="1051" spans="1:18" ht="12.75" customHeight="1">
      <c r="A1051" s="31"/>
      <c r="B1051" s="25"/>
      <c r="C1051" s="88"/>
      <c r="D1051" s="88"/>
      <c r="E1051" s="88"/>
      <c r="F1051" s="88"/>
      <c r="G1051" s="88"/>
      <c r="H1051" s="88"/>
      <c r="I1051" s="88"/>
      <c r="J1051" s="89"/>
      <c r="K1051" s="90"/>
      <c r="L1051" s="90"/>
      <c r="M1051" s="90"/>
      <c r="N1051" s="1"/>
      <c r="O1051" s="25"/>
      <c r="P1051" s="26"/>
      <c r="Q1051" s="1"/>
      <c r="R1051" s="25"/>
    </row>
    <row r="1052" spans="1:18" ht="12.75" customHeight="1">
      <c r="A1052" s="31"/>
      <c r="B1052" s="25"/>
      <c r="C1052" s="88"/>
      <c r="D1052" s="88"/>
      <c r="E1052" s="88"/>
      <c r="F1052" s="88"/>
      <c r="G1052" s="88"/>
      <c r="H1052" s="88"/>
      <c r="I1052" s="88"/>
      <c r="J1052" s="89"/>
      <c r="K1052" s="90"/>
      <c r="L1052" s="90"/>
      <c r="M1052" s="90"/>
      <c r="N1052" s="1"/>
      <c r="O1052" s="25"/>
      <c r="P1052" s="26"/>
      <c r="Q1052" s="1"/>
      <c r="R1052" s="25"/>
    </row>
    <row r="1053" spans="1:18" ht="12.75" customHeight="1">
      <c r="A1053" s="31"/>
      <c r="B1053" s="25"/>
      <c r="C1053" s="88"/>
      <c r="D1053" s="88"/>
      <c r="E1053" s="88"/>
      <c r="F1053" s="88"/>
      <c r="G1053" s="88"/>
      <c r="H1053" s="88"/>
      <c r="I1053" s="88"/>
      <c r="J1053" s="89"/>
      <c r="K1053" s="90"/>
      <c r="L1053" s="90"/>
      <c r="M1053" s="90"/>
      <c r="N1053" s="1"/>
      <c r="O1053" s="25"/>
      <c r="P1053" s="26"/>
      <c r="Q1053" s="1"/>
      <c r="R1053" s="25"/>
    </row>
    <row r="1054" spans="1:18" ht="12.75" customHeight="1">
      <c r="A1054" s="31"/>
      <c r="B1054" s="25"/>
      <c r="C1054" s="88"/>
      <c r="D1054" s="88"/>
      <c r="E1054" s="88"/>
      <c r="F1054" s="88"/>
      <c r="G1054" s="88"/>
      <c r="H1054" s="88"/>
      <c r="I1054" s="88"/>
      <c r="J1054" s="89"/>
      <c r="K1054" s="90"/>
      <c r="L1054" s="90"/>
      <c r="M1054" s="90"/>
      <c r="N1054" s="1"/>
      <c r="O1054" s="25"/>
      <c r="P1054" s="26"/>
      <c r="Q1054" s="1"/>
      <c r="R1054" s="25"/>
    </row>
    <row r="1055" spans="1:18" ht="12.75" customHeight="1">
      <c r="A1055" s="31"/>
      <c r="B1055" s="25"/>
      <c r="C1055" s="88"/>
      <c r="D1055" s="88"/>
      <c r="E1055" s="88"/>
      <c r="F1055" s="88"/>
      <c r="G1055" s="88"/>
      <c r="H1055" s="88"/>
      <c r="I1055" s="88"/>
      <c r="J1055" s="89"/>
      <c r="K1055" s="90"/>
      <c r="L1055" s="90"/>
      <c r="M1055" s="90"/>
      <c r="N1055" s="1"/>
      <c r="O1055" s="25"/>
      <c r="P1055" s="26"/>
      <c r="Q1055" s="1"/>
      <c r="R1055" s="25"/>
    </row>
    <row r="1056" spans="1:18" ht="12.75" customHeight="1">
      <c r="A1056" s="31"/>
      <c r="B1056" s="25"/>
      <c r="C1056" s="88"/>
      <c r="D1056" s="88"/>
      <c r="E1056" s="88"/>
      <c r="F1056" s="88"/>
      <c r="G1056" s="88"/>
      <c r="H1056" s="88"/>
      <c r="I1056" s="88"/>
      <c r="J1056" s="89"/>
      <c r="K1056" s="90"/>
      <c r="L1056" s="90"/>
      <c r="M1056" s="90"/>
      <c r="N1056" s="1"/>
      <c r="O1056" s="25"/>
      <c r="P1056" s="26"/>
      <c r="Q1056" s="1"/>
      <c r="R1056" s="25"/>
    </row>
    <row r="1057" spans="1:18" ht="12.75" customHeight="1">
      <c r="A1057" s="31"/>
      <c r="B1057" s="25"/>
      <c r="C1057" s="88"/>
      <c r="D1057" s="88"/>
      <c r="E1057" s="88"/>
      <c r="F1057" s="88"/>
      <c r="G1057" s="88"/>
      <c r="H1057" s="88"/>
      <c r="I1057" s="88"/>
      <c r="J1057" s="89"/>
      <c r="K1057" s="90"/>
      <c r="L1057" s="90"/>
      <c r="M1057" s="90"/>
      <c r="N1057" s="1"/>
      <c r="O1057" s="25"/>
      <c r="P1057" s="26"/>
      <c r="Q1057" s="1"/>
      <c r="R1057" s="25"/>
    </row>
    <row r="1058" spans="1:18" ht="12.75" customHeight="1">
      <c r="A1058" s="31"/>
      <c r="B1058" s="25"/>
      <c r="C1058" s="88"/>
      <c r="D1058" s="88"/>
      <c r="E1058" s="88"/>
      <c r="F1058" s="88"/>
      <c r="G1058" s="88"/>
      <c r="H1058" s="88"/>
      <c r="I1058" s="88"/>
      <c r="J1058" s="89"/>
      <c r="K1058" s="90"/>
      <c r="L1058" s="90"/>
      <c r="M1058" s="90"/>
      <c r="N1058" s="1"/>
      <c r="O1058" s="25"/>
      <c r="P1058" s="26"/>
      <c r="Q1058" s="1"/>
      <c r="R1058" s="25"/>
    </row>
    <row r="1059" spans="1:18" ht="12.75" customHeight="1">
      <c r="A1059" s="31"/>
      <c r="B1059" s="25"/>
      <c r="C1059" s="88"/>
      <c r="D1059" s="88"/>
      <c r="E1059" s="88"/>
      <c r="F1059" s="88"/>
      <c r="G1059" s="88"/>
      <c r="H1059" s="88"/>
      <c r="I1059" s="88"/>
      <c r="J1059" s="89"/>
      <c r="K1059" s="90"/>
      <c r="L1059" s="90"/>
      <c r="M1059" s="90"/>
      <c r="N1059" s="1"/>
      <c r="O1059" s="25"/>
      <c r="P1059" s="26"/>
      <c r="Q1059" s="1"/>
      <c r="R1059" s="25"/>
    </row>
    <row r="1060" spans="1:18" ht="12.75" customHeight="1">
      <c r="A1060" s="31"/>
      <c r="B1060" s="25"/>
      <c r="C1060" s="88"/>
      <c r="D1060" s="88"/>
      <c r="E1060" s="88"/>
      <c r="F1060" s="88"/>
      <c r="G1060" s="88"/>
      <c r="H1060" s="88"/>
      <c r="I1060" s="88"/>
      <c r="J1060" s="89"/>
      <c r="K1060" s="90"/>
      <c r="L1060" s="90"/>
      <c r="M1060" s="90"/>
      <c r="N1060" s="1"/>
      <c r="O1060" s="25"/>
      <c r="P1060" s="26"/>
      <c r="Q1060" s="1"/>
      <c r="R1060" s="25"/>
    </row>
    <row r="1061" spans="1:18" ht="12.75" customHeight="1">
      <c r="A1061" s="31"/>
      <c r="B1061" s="25"/>
      <c r="C1061" s="88"/>
      <c r="D1061" s="88"/>
      <c r="E1061" s="88"/>
      <c r="F1061" s="88"/>
      <c r="G1061" s="88"/>
      <c r="H1061" s="88"/>
      <c r="I1061" s="88"/>
      <c r="J1061" s="89"/>
      <c r="K1061" s="90"/>
      <c r="L1061" s="90"/>
      <c r="M1061" s="90"/>
      <c r="N1061" s="1"/>
      <c r="O1061" s="25"/>
      <c r="P1061" s="26"/>
      <c r="Q1061" s="1"/>
      <c r="R1061" s="25"/>
    </row>
    <row r="1062" spans="1:18" ht="12.75" customHeight="1">
      <c r="A1062" s="31"/>
      <c r="B1062" s="25"/>
      <c r="C1062" s="88"/>
      <c r="D1062" s="88"/>
      <c r="E1062" s="88"/>
      <c r="F1062" s="88"/>
      <c r="G1062" s="88"/>
      <c r="H1062" s="88"/>
      <c r="I1062" s="88"/>
      <c r="J1062" s="89"/>
      <c r="K1062" s="90"/>
      <c r="L1062" s="90"/>
      <c r="M1062" s="90"/>
      <c r="N1062" s="1"/>
      <c r="O1062" s="25"/>
      <c r="P1062" s="26"/>
      <c r="Q1062" s="1"/>
      <c r="R1062" s="25"/>
    </row>
    <row r="1063" spans="1:18" ht="12.75" customHeight="1">
      <c r="A1063" s="31"/>
      <c r="B1063" s="25"/>
      <c r="C1063" s="88"/>
      <c r="D1063" s="88"/>
      <c r="E1063" s="88"/>
      <c r="F1063" s="88"/>
      <c r="G1063" s="88"/>
      <c r="H1063" s="88"/>
      <c r="I1063" s="88"/>
      <c r="J1063" s="89"/>
      <c r="K1063" s="90"/>
      <c r="L1063" s="90"/>
      <c r="M1063" s="90"/>
      <c r="N1063" s="1"/>
      <c r="O1063" s="25"/>
      <c r="P1063" s="26"/>
      <c r="Q1063" s="1"/>
      <c r="R1063" s="25"/>
    </row>
    <row r="1064" spans="1:18" ht="12.75" customHeight="1">
      <c r="A1064" s="31"/>
      <c r="B1064" s="25"/>
      <c r="C1064" s="88"/>
      <c r="D1064" s="88"/>
      <c r="E1064" s="88"/>
      <c r="F1064" s="88"/>
      <c r="G1064" s="88"/>
      <c r="H1064" s="88"/>
      <c r="I1064" s="88"/>
      <c r="J1064" s="89"/>
      <c r="K1064" s="90"/>
      <c r="L1064" s="90"/>
      <c r="M1064" s="90"/>
      <c r="N1064" s="1"/>
      <c r="O1064" s="25"/>
      <c r="P1064" s="26"/>
      <c r="Q1064" s="1"/>
      <c r="R1064" s="25"/>
    </row>
    <row r="1065" spans="1:18" ht="12.75" customHeight="1">
      <c r="A1065" s="31"/>
      <c r="B1065" s="25"/>
      <c r="C1065" s="88"/>
      <c r="D1065" s="88"/>
      <c r="E1065" s="88"/>
      <c r="F1065" s="88"/>
      <c r="G1065" s="88"/>
      <c r="H1065" s="88"/>
      <c r="I1065" s="88"/>
      <c r="J1065" s="89"/>
      <c r="K1065" s="90"/>
      <c r="L1065" s="90"/>
      <c r="M1065" s="90"/>
      <c r="N1065" s="1"/>
      <c r="O1065" s="25"/>
      <c r="P1065" s="26"/>
      <c r="Q1065" s="1"/>
      <c r="R1065" s="25"/>
    </row>
    <row r="1066" spans="1:18" ht="12.75" customHeight="1">
      <c r="A1066" s="31"/>
      <c r="B1066" s="25"/>
      <c r="C1066" s="88"/>
      <c r="D1066" s="88"/>
      <c r="E1066" s="88"/>
      <c r="F1066" s="88"/>
      <c r="G1066" s="88"/>
      <c r="H1066" s="88"/>
      <c r="I1066" s="88"/>
      <c r="J1066" s="89"/>
      <c r="K1066" s="90"/>
      <c r="L1066" s="90"/>
      <c r="M1066" s="90"/>
      <c r="N1066" s="1"/>
      <c r="O1066" s="25"/>
      <c r="P1066" s="26"/>
      <c r="Q1066" s="1"/>
      <c r="R1066" s="25"/>
    </row>
    <row r="1067" spans="1:18" ht="12.75" customHeight="1">
      <c r="A1067" s="31"/>
      <c r="B1067" s="25"/>
      <c r="C1067" s="88"/>
      <c r="D1067" s="88"/>
      <c r="E1067" s="88"/>
      <c r="F1067" s="88"/>
      <c r="G1067" s="88"/>
      <c r="H1067" s="88"/>
      <c r="I1067" s="88"/>
      <c r="J1067" s="89"/>
      <c r="K1067" s="90"/>
      <c r="L1067" s="90"/>
      <c r="M1067" s="90"/>
      <c r="N1067" s="1"/>
      <c r="O1067" s="25"/>
      <c r="P1067" s="26"/>
      <c r="Q1067" s="1"/>
      <c r="R1067" s="25"/>
    </row>
    <row r="1068" spans="1:18" ht="12.75" customHeight="1">
      <c r="A1068" s="31"/>
      <c r="B1068" s="25"/>
      <c r="C1068" s="88"/>
      <c r="D1068" s="88"/>
      <c r="E1068" s="88"/>
      <c r="F1068" s="88"/>
      <c r="G1068" s="88"/>
      <c r="H1068" s="88"/>
      <c r="I1068" s="88"/>
      <c r="J1068" s="89"/>
      <c r="K1068" s="90"/>
      <c r="L1068" s="90"/>
      <c r="M1068" s="90"/>
      <c r="N1068" s="1"/>
      <c r="O1068" s="25"/>
      <c r="P1068" s="26"/>
      <c r="Q1068" s="1"/>
      <c r="R1068" s="25"/>
    </row>
    <row r="1069" spans="1:18" ht="12.75" customHeight="1">
      <c r="A1069" s="31"/>
      <c r="B1069" s="25"/>
      <c r="C1069" s="88"/>
      <c r="D1069" s="88"/>
      <c r="E1069" s="88"/>
      <c r="F1069" s="88"/>
      <c r="G1069" s="88"/>
      <c r="H1069" s="88"/>
      <c r="I1069" s="88"/>
      <c r="J1069" s="89"/>
      <c r="K1069" s="90"/>
      <c r="L1069" s="90"/>
      <c r="M1069" s="90"/>
      <c r="N1069" s="1"/>
      <c r="O1069" s="25"/>
      <c r="P1069" s="26"/>
      <c r="Q1069" s="1"/>
      <c r="R1069" s="25"/>
    </row>
    <row r="1070" spans="1:18" ht="12.75" customHeight="1">
      <c r="A1070" s="31"/>
      <c r="B1070" s="25"/>
      <c r="C1070" s="88"/>
      <c r="D1070" s="88"/>
      <c r="E1070" s="88"/>
      <c r="F1070" s="88"/>
      <c r="G1070" s="88"/>
      <c r="H1070" s="88"/>
      <c r="I1070" s="88"/>
      <c r="J1070" s="89"/>
      <c r="K1070" s="90"/>
      <c r="L1070" s="90"/>
      <c r="M1070" s="90"/>
      <c r="N1070" s="1"/>
      <c r="O1070" s="25"/>
      <c r="P1070" s="26"/>
      <c r="Q1070" s="1"/>
      <c r="R1070" s="25"/>
    </row>
    <row r="1071" spans="1:18" ht="12.75" customHeight="1">
      <c r="A1071" s="31"/>
      <c r="B1071" s="25"/>
      <c r="C1071" s="88"/>
      <c r="D1071" s="88"/>
      <c r="E1071" s="88"/>
      <c r="F1071" s="88"/>
      <c r="G1071" s="88"/>
      <c r="H1071" s="88"/>
      <c r="I1071" s="88"/>
      <c r="J1071" s="89"/>
      <c r="K1071" s="90"/>
      <c r="L1071" s="90"/>
      <c r="M1071" s="90"/>
      <c r="N1071" s="1"/>
      <c r="O1071" s="25"/>
      <c r="P1071" s="26"/>
      <c r="Q1071" s="1"/>
      <c r="R1071" s="25"/>
    </row>
    <row r="1072" spans="1:18" ht="12.75" customHeight="1">
      <c r="A1072" s="31"/>
      <c r="B1072" s="25"/>
      <c r="C1072" s="88"/>
      <c r="D1072" s="88"/>
      <c r="E1072" s="88"/>
      <c r="F1072" s="88"/>
      <c r="G1072" s="88"/>
      <c r="H1072" s="88"/>
      <c r="I1072" s="88"/>
      <c r="J1072" s="89"/>
      <c r="K1072" s="90"/>
      <c r="L1072" s="90"/>
      <c r="M1072" s="90"/>
      <c r="N1072" s="1"/>
      <c r="O1072" s="25"/>
      <c r="P1072" s="26"/>
      <c r="Q1072" s="1"/>
      <c r="R1072" s="25"/>
    </row>
    <row r="1073" spans="1:18" ht="12.75" customHeight="1">
      <c r="A1073" s="31"/>
      <c r="B1073" s="25"/>
      <c r="C1073" s="88"/>
      <c r="D1073" s="88"/>
      <c r="E1073" s="88"/>
      <c r="F1073" s="88"/>
      <c r="G1073" s="88"/>
      <c r="H1073" s="88"/>
      <c r="I1073" s="88"/>
      <c r="J1073" s="89"/>
      <c r="K1073" s="90"/>
      <c r="L1073" s="90"/>
      <c r="M1073" s="90"/>
      <c r="N1073" s="1"/>
      <c r="O1073" s="25"/>
      <c r="P1073" s="26"/>
      <c r="Q1073" s="1"/>
      <c r="R1073" s="25"/>
    </row>
    <row r="1074" spans="1:18" ht="12.75" customHeight="1">
      <c r="A1074" s="31"/>
      <c r="B1074" s="25"/>
      <c r="C1074" s="88"/>
      <c r="D1074" s="88"/>
      <c r="E1074" s="88"/>
      <c r="F1074" s="88"/>
      <c r="G1074" s="88"/>
      <c r="H1074" s="88"/>
      <c r="I1074" s="88"/>
      <c r="J1074" s="89"/>
      <c r="K1074" s="90"/>
      <c r="L1074" s="90"/>
      <c r="M1074" s="90"/>
      <c r="N1074" s="1"/>
      <c r="O1074" s="25"/>
      <c r="P1074" s="26"/>
      <c r="Q1074" s="1"/>
      <c r="R1074" s="25"/>
    </row>
    <row r="1075" spans="1:18" ht="12.75" customHeight="1">
      <c r="A1075" s="31"/>
      <c r="B1075" s="25"/>
      <c r="C1075" s="88"/>
      <c r="D1075" s="88"/>
      <c r="E1075" s="88"/>
      <c r="F1075" s="88"/>
      <c r="G1075" s="88"/>
      <c r="H1075" s="88"/>
      <c r="I1075" s="88"/>
      <c r="J1075" s="89"/>
      <c r="K1075" s="90"/>
      <c r="L1075" s="90"/>
      <c r="M1075" s="90"/>
      <c r="N1075" s="1"/>
      <c r="O1075" s="25"/>
      <c r="P1075" s="26"/>
      <c r="Q1075" s="1"/>
      <c r="R1075" s="25"/>
    </row>
    <row r="1076" spans="1:18" ht="12.75" customHeight="1">
      <c r="A1076" s="31"/>
      <c r="B1076" s="25"/>
      <c r="C1076" s="88"/>
      <c r="D1076" s="88"/>
      <c r="E1076" s="88"/>
      <c r="F1076" s="88"/>
      <c r="G1076" s="88"/>
      <c r="H1076" s="88"/>
      <c r="I1076" s="88"/>
      <c r="J1076" s="89"/>
      <c r="K1076" s="90"/>
      <c r="L1076" s="90"/>
      <c r="M1076" s="90"/>
      <c r="N1076" s="1"/>
      <c r="O1076" s="25"/>
      <c r="P1076" s="26"/>
      <c r="Q1076" s="1"/>
      <c r="R1076" s="25"/>
    </row>
    <row r="1077" spans="1:18" ht="12.75" customHeight="1">
      <c r="A1077" s="31"/>
      <c r="B1077" s="25"/>
      <c r="C1077" s="88"/>
      <c r="D1077" s="88"/>
      <c r="E1077" s="88"/>
      <c r="F1077" s="88"/>
      <c r="G1077" s="88"/>
      <c r="H1077" s="88"/>
      <c r="I1077" s="88"/>
      <c r="J1077" s="89"/>
      <c r="K1077" s="90"/>
      <c r="L1077" s="90"/>
      <c r="M1077" s="90"/>
      <c r="N1077" s="1"/>
      <c r="O1077" s="25"/>
      <c r="P1077" s="26"/>
      <c r="Q1077" s="1"/>
      <c r="R1077" s="25"/>
    </row>
    <row r="1078" spans="1:18" ht="12.75" customHeight="1">
      <c r="A1078" s="31"/>
      <c r="B1078" s="25"/>
      <c r="C1078" s="88"/>
      <c r="D1078" s="88"/>
      <c r="E1078" s="88"/>
      <c r="F1078" s="88"/>
      <c r="G1078" s="88"/>
      <c r="H1078" s="88"/>
      <c r="I1078" s="88"/>
      <c r="J1078" s="89"/>
      <c r="K1078" s="90"/>
      <c r="L1078" s="90"/>
      <c r="M1078" s="90"/>
      <c r="N1078" s="1"/>
      <c r="O1078" s="25"/>
      <c r="P1078" s="26"/>
      <c r="Q1078" s="1"/>
      <c r="R1078" s="25"/>
    </row>
    <row r="1079" spans="1:18" ht="12.75" customHeight="1">
      <c r="A1079" s="31"/>
      <c r="B1079" s="25"/>
      <c r="C1079" s="88"/>
      <c r="D1079" s="88"/>
      <c r="E1079" s="88"/>
      <c r="F1079" s="88"/>
      <c r="G1079" s="88"/>
      <c r="H1079" s="88"/>
      <c r="I1079" s="88"/>
      <c r="J1079" s="89"/>
      <c r="K1079" s="90"/>
      <c r="L1079" s="90"/>
      <c r="M1079" s="90"/>
      <c r="N1079" s="1"/>
      <c r="O1079" s="25"/>
      <c r="P1079" s="26"/>
      <c r="Q1079" s="1"/>
      <c r="R1079" s="25"/>
    </row>
    <row r="1080" spans="1:18" ht="12.75" customHeight="1">
      <c r="A1080" s="31"/>
      <c r="B1080" s="25"/>
      <c r="C1080" s="88"/>
      <c r="D1080" s="88"/>
      <c r="E1080" s="88"/>
      <c r="F1080" s="88"/>
      <c r="G1080" s="88"/>
      <c r="H1080" s="88"/>
      <c r="I1080" s="88"/>
      <c r="J1080" s="89"/>
      <c r="K1080" s="90"/>
      <c r="L1080" s="90"/>
      <c r="M1080" s="90"/>
      <c r="N1080" s="1"/>
      <c r="O1080" s="25"/>
      <c r="P1080" s="26"/>
      <c r="Q1080" s="1"/>
      <c r="R1080" s="25"/>
    </row>
    <row r="1081" spans="1:18" ht="12.75" customHeight="1">
      <c r="A1081" s="31"/>
      <c r="B1081" s="25"/>
      <c r="C1081" s="88"/>
      <c r="D1081" s="88"/>
      <c r="E1081" s="88"/>
      <c r="F1081" s="88"/>
      <c r="G1081" s="88"/>
      <c r="H1081" s="88"/>
      <c r="I1081" s="88"/>
      <c r="J1081" s="89"/>
      <c r="K1081" s="90"/>
      <c r="L1081" s="90"/>
      <c r="M1081" s="90"/>
      <c r="N1081" s="1"/>
      <c r="O1081" s="25"/>
      <c r="P1081" s="26"/>
      <c r="Q1081" s="1"/>
      <c r="R1081" s="25"/>
    </row>
    <row r="1082" spans="1:18" ht="12.75" customHeight="1">
      <c r="A1082" s="31"/>
      <c r="B1082" s="25"/>
      <c r="C1082" s="88"/>
      <c r="D1082" s="88"/>
      <c r="E1082" s="88"/>
      <c r="F1082" s="88"/>
      <c r="G1082" s="88"/>
      <c r="H1082" s="88"/>
      <c r="I1082" s="88"/>
      <c r="J1082" s="89"/>
      <c r="K1082" s="90"/>
      <c r="L1082" s="90"/>
      <c r="M1082" s="90"/>
      <c r="N1082" s="1"/>
      <c r="O1082" s="25"/>
      <c r="P1082" s="26"/>
      <c r="Q1082" s="1"/>
      <c r="R1082" s="25"/>
    </row>
    <row r="1083" spans="1:18" ht="12.75" customHeight="1">
      <c r="A1083" s="31"/>
      <c r="B1083" s="25"/>
      <c r="C1083" s="88"/>
      <c r="D1083" s="88"/>
      <c r="E1083" s="88"/>
      <c r="F1083" s="88"/>
      <c r="G1083" s="88"/>
      <c r="H1083" s="88"/>
      <c r="I1083" s="88"/>
      <c r="J1083" s="89"/>
      <c r="K1083" s="90"/>
      <c r="L1083" s="90"/>
      <c r="M1083" s="90"/>
      <c r="N1083" s="1"/>
      <c r="O1083" s="25"/>
      <c r="P1083" s="26"/>
      <c r="Q1083" s="1"/>
      <c r="R1083" s="25"/>
    </row>
    <row r="1084" spans="1:18" ht="12.75" customHeight="1">
      <c r="A1084" s="31"/>
      <c r="B1084" s="25"/>
      <c r="C1084" s="88"/>
      <c r="D1084" s="88"/>
      <c r="E1084" s="88"/>
      <c r="F1084" s="88"/>
      <c r="G1084" s="88"/>
      <c r="H1084" s="88"/>
      <c r="I1084" s="88"/>
      <c r="J1084" s="89"/>
      <c r="K1084" s="90"/>
      <c r="L1084" s="90"/>
      <c r="M1084" s="90"/>
      <c r="N1084" s="1"/>
      <c r="O1084" s="25"/>
      <c r="P1084" s="26"/>
      <c r="Q1084" s="1"/>
      <c r="R1084" s="25"/>
    </row>
    <row r="1085" spans="1:18" ht="12.75" customHeight="1">
      <c r="A1085" s="31"/>
      <c r="B1085" s="25"/>
      <c r="C1085" s="88"/>
      <c r="D1085" s="88"/>
      <c r="E1085" s="88"/>
      <c r="F1085" s="88"/>
      <c r="G1085" s="88"/>
      <c r="H1085" s="88"/>
      <c r="I1085" s="88"/>
      <c r="J1085" s="89"/>
      <c r="K1085" s="90"/>
      <c r="L1085" s="90"/>
      <c r="M1085" s="90"/>
      <c r="N1085" s="1"/>
      <c r="O1085" s="25"/>
      <c r="P1085" s="26"/>
      <c r="Q1085" s="1"/>
      <c r="R1085" s="25"/>
    </row>
    <row r="1086" spans="1:18" ht="12.75" customHeight="1">
      <c r="A1086" s="31"/>
      <c r="B1086" s="25"/>
      <c r="C1086" s="88"/>
      <c r="D1086" s="88"/>
      <c r="E1086" s="88"/>
      <c r="F1086" s="88"/>
      <c r="G1086" s="88"/>
      <c r="H1086" s="88"/>
      <c r="I1086" s="88"/>
      <c r="J1086" s="89"/>
      <c r="K1086" s="90"/>
      <c r="L1086" s="90"/>
      <c r="M1086" s="90"/>
      <c r="N1086" s="1"/>
      <c r="O1086" s="25"/>
      <c r="P1086" s="26"/>
      <c r="Q1086" s="1"/>
      <c r="R1086" s="25"/>
    </row>
    <row r="1087" spans="1:18" ht="12.75" customHeight="1">
      <c r="A1087" s="31"/>
      <c r="B1087" s="25"/>
      <c r="C1087" s="88"/>
      <c r="D1087" s="88"/>
      <c r="E1087" s="88"/>
      <c r="F1087" s="88"/>
      <c r="G1087" s="88"/>
      <c r="H1087" s="88"/>
      <c r="I1087" s="88"/>
      <c r="J1087" s="89"/>
      <c r="K1087" s="90"/>
      <c r="L1087" s="90"/>
      <c r="M1087" s="90"/>
      <c r="N1087" s="1"/>
      <c r="O1087" s="25"/>
      <c r="P1087" s="26"/>
      <c r="Q1087" s="1"/>
      <c r="R1087" s="25"/>
    </row>
    <row r="1088" spans="1:18" ht="12.75" customHeight="1">
      <c r="A1088" s="31"/>
      <c r="B1088" s="25"/>
      <c r="C1088" s="88"/>
      <c r="D1088" s="88"/>
      <c r="E1088" s="88"/>
      <c r="F1088" s="88"/>
      <c r="G1088" s="88"/>
      <c r="H1088" s="88"/>
      <c r="I1088" s="88"/>
      <c r="J1088" s="89"/>
      <c r="K1088" s="90"/>
      <c r="L1088" s="90"/>
      <c r="M1088" s="90"/>
      <c r="N1088" s="1"/>
      <c r="O1088" s="25"/>
      <c r="P1088" s="26"/>
      <c r="Q1088" s="1"/>
      <c r="R1088" s="25"/>
    </row>
    <row r="1089" spans="1:18" ht="12.75" customHeight="1">
      <c r="A1089" s="31"/>
      <c r="B1089" s="25"/>
      <c r="C1089" s="88"/>
      <c r="D1089" s="88"/>
      <c r="E1089" s="88"/>
      <c r="F1089" s="88"/>
      <c r="G1089" s="88"/>
      <c r="H1089" s="88"/>
      <c r="I1089" s="88"/>
      <c r="J1089" s="89"/>
      <c r="K1089" s="90"/>
      <c r="L1089" s="90"/>
      <c r="M1089" s="90"/>
      <c r="N1089" s="1"/>
      <c r="O1089" s="25"/>
      <c r="P1089" s="26"/>
      <c r="Q1089" s="1"/>
      <c r="R1089" s="25"/>
    </row>
    <row r="1090" spans="1:18" ht="12.75" customHeight="1">
      <c r="A1090" s="31"/>
      <c r="B1090" s="25"/>
      <c r="C1090" s="88"/>
      <c r="D1090" s="88"/>
      <c r="E1090" s="88"/>
      <c r="F1090" s="88"/>
      <c r="G1090" s="88"/>
      <c r="H1090" s="88"/>
      <c r="I1090" s="88"/>
      <c r="J1090" s="89"/>
      <c r="K1090" s="90"/>
      <c r="L1090" s="90"/>
      <c r="M1090" s="90"/>
      <c r="N1090" s="1"/>
      <c r="O1090" s="25"/>
      <c r="P1090" s="26"/>
      <c r="Q1090" s="1"/>
      <c r="R1090" s="25"/>
    </row>
    <row r="1091" spans="1:18" ht="12.75" customHeight="1">
      <c r="A1091" s="31"/>
      <c r="B1091" s="25"/>
      <c r="C1091" s="88"/>
      <c r="D1091" s="88"/>
      <c r="E1091" s="88"/>
      <c r="F1091" s="88"/>
      <c r="G1091" s="88"/>
      <c r="H1091" s="88"/>
      <c r="I1091" s="88"/>
      <c r="J1091" s="89"/>
      <c r="K1091" s="90"/>
      <c r="L1091" s="90"/>
      <c r="M1091" s="90"/>
      <c r="N1091" s="1"/>
      <c r="O1091" s="25"/>
      <c r="P1091" s="26"/>
      <c r="Q1091" s="1"/>
      <c r="R1091" s="25"/>
    </row>
    <row r="1092" spans="1:18" ht="12.75" customHeight="1">
      <c r="A1092" s="31"/>
      <c r="B1092" s="25"/>
      <c r="C1092" s="88"/>
      <c r="D1092" s="88"/>
      <c r="E1092" s="88"/>
      <c r="F1092" s="88"/>
      <c r="G1092" s="88"/>
      <c r="H1092" s="88"/>
      <c r="I1092" s="88"/>
      <c r="J1092" s="89"/>
      <c r="K1092" s="90"/>
      <c r="L1092" s="90"/>
      <c r="M1092" s="90"/>
      <c r="N1092" s="1"/>
      <c r="O1092" s="25"/>
      <c r="P1092" s="26"/>
      <c r="Q1092" s="1"/>
      <c r="R1092" s="25"/>
    </row>
    <row r="1093" spans="1:18" ht="12.75" customHeight="1">
      <c r="A1093" s="31"/>
      <c r="B1093" s="25"/>
      <c r="C1093" s="88"/>
      <c r="D1093" s="88"/>
      <c r="E1093" s="88"/>
      <c r="F1093" s="88"/>
      <c r="G1093" s="88"/>
      <c r="H1093" s="88"/>
      <c r="I1093" s="88"/>
      <c r="J1093" s="89"/>
      <c r="K1093" s="90"/>
      <c r="L1093" s="90"/>
      <c r="M1093" s="90"/>
      <c r="N1093" s="1"/>
      <c r="O1093" s="25"/>
      <c r="P1093" s="26"/>
      <c r="Q1093" s="1"/>
      <c r="R1093" s="25"/>
    </row>
    <row r="1094" spans="1:18" ht="12.75" customHeight="1">
      <c r="A1094" s="31"/>
      <c r="B1094" s="25"/>
      <c r="C1094" s="88"/>
      <c r="D1094" s="88"/>
      <c r="E1094" s="88"/>
      <c r="F1094" s="88"/>
      <c r="G1094" s="88"/>
      <c r="H1094" s="88"/>
      <c r="I1094" s="88"/>
      <c r="J1094" s="89"/>
      <c r="K1094" s="90"/>
      <c r="L1094" s="90"/>
      <c r="M1094" s="90"/>
      <c r="N1094" s="1"/>
      <c r="O1094" s="25"/>
      <c r="P1094" s="26"/>
      <c r="Q1094" s="1"/>
      <c r="R1094" s="25"/>
    </row>
    <row r="1095" spans="1:18" ht="12.75" customHeight="1">
      <c r="A1095" s="31"/>
      <c r="B1095" s="25"/>
      <c r="C1095" s="88"/>
      <c r="D1095" s="88"/>
      <c r="E1095" s="88"/>
      <c r="F1095" s="88"/>
      <c r="G1095" s="88"/>
      <c r="H1095" s="88"/>
      <c r="I1095" s="88"/>
      <c r="J1095" s="89"/>
      <c r="K1095" s="90"/>
      <c r="L1095" s="90"/>
      <c r="M1095" s="90"/>
      <c r="N1095" s="1"/>
      <c r="O1095" s="25"/>
      <c r="P1095" s="26"/>
      <c r="Q1095" s="1"/>
      <c r="R1095" s="25"/>
    </row>
    <row r="1096" spans="1:18" ht="12.75" customHeight="1">
      <c r="A1096" s="31"/>
      <c r="B1096" s="25"/>
      <c r="C1096" s="88"/>
      <c r="D1096" s="88"/>
      <c r="E1096" s="88"/>
      <c r="F1096" s="88"/>
      <c r="G1096" s="88"/>
      <c r="H1096" s="88"/>
      <c r="I1096" s="88"/>
      <c r="J1096" s="89"/>
      <c r="K1096" s="90"/>
      <c r="L1096" s="90"/>
      <c r="M1096" s="90"/>
      <c r="N1096" s="1"/>
      <c r="O1096" s="25"/>
      <c r="P1096" s="26"/>
      <c r="Q1096" s="1"/>
      <c r="R1096" s="25"/>
    </row>
    <row r="1097" spans="1:18" ht="12.75" customHeight="1">
      <c r="A1097" s="31"/>
      <c r="B1097" s="25"/>
      <c r="C1097" s="88"/>
      <c r="D1097" s="88"/>
      <c r="E1097" s="88"/>
      <c r="F1097" s="88"/>
      <c r="G1097" s="88"/>
      <c r="H1097" s="88"/>
      <c r="I1097" s="88"/>
      <c r="J1097" s="89"/>
      <c r="K1097" s="90"/>
      <c r="L1097" s="90"/>
      <c r="M1097" s="90"/>
      <c r="N1097" s="1"/>
      <c r="O1097" s="25"/>
      <c r="P1097" s="26"/>
      <c r="Q1097" s="1"/>
      <c r="R1097" s="25"/>
    </row>
    <row r="1098" spans="1:18" ht="12.75" customHeight="1">
      <c r="A1098" s="31"/>
      <c r="B1098" s="25"/>
      <c r="C1098" s="88"/>
      <c r="D1098" s="88"/>
      <c r="E1098" s="88"/>
      <c r="F1098" s="88"/>
      <c r="G1098" s="88"/>
      <c r="H1098" s="88"/>
      <c r="I1098" s="88"/>
      <c r="J1098" s="89"/>
      <c r="K1098" s="90"/>
      <c r="L1098" s="90"/>
      <c r="M1098" s="90"/>
      <c r="N1098" s="1"/>
      <c r="O1098" s="25"/>
      <c r="P1098" s="26"/>
      <c r="Q1098" s="1"/>
      <c r="R1098" s="25"/>
    </row>
    <row r="1099" spans="1:18" ht="12.75" customHeight="1">
      <c r="A1099" s="31"/>
      <c r="B1099" s="25"/>
      <c r="C1099" s="88"/>
      <c r="D1099" s="88"/>
      <c r="E1099" s="88"/>
      <c r="F1099" s="88"/>
      <c r="G1099" s="88"/>
      <c r="H1099" s="88"/>
      <c r="I1099" s="88"/>
      <c r="J1099" s="89"/>
      <c r="K1099" s="90"/>
      <c r="L1099" s="90"/>
      <c r="M1099" s="90"/>
      <c r="N1099" s="1"/>
      <c r="O1099" s="25"/>
      <c r="P1099" s="26"/>
      <c r="Q1099" s="1"/>
      <c r="R1099" s="25"/>
    </row>
    <row r="1100" spans="1:18" ht="12.75" customHeight="1">
      <c r="A1100" s="31"/>
      <c r="B1100" s="25"/>
      <c r="C1100" s="88"/>
      <c r="D1100" s="88"/>
      <c r="E1100" s="88"/>
      <c r="F1100" s="88"/>
      <c r="G1100" s="88"/>
      <c r="H1100" s="88"/>
      <c r="I1100" s="88"/>
      <c r="J1100" s="89"/>
      <c r="K1100" s="90"/>
      <c r="L1100" s="90"/>
      <c r="M1100" s="90"/>
      <c r="N1100" s="1"/>
      <c r="O1100" s="25"/>
      <c r="P1100" s="26"/>
      <c r="Q1100" s="1"/>
      <c r="R1100" s="25"/>
    </row>
    <row r="1101" spans="1:18" ht="12.75" customHeight="1">
      <c r="A1101" s="31"/>
      <c r="B1101" s="25"/>
      <c r="C1101" s="88"/>
      <c r="D1101" s="88"/>
      <c r="E1101" s="88"/>
      <c r="F1101" s="88"/>
      <c r="G1101" s="88"/>
      <c r="H1101" s="88"/>
      <c r="I1101" s="88"/>
      <c r="J1101" s="89"/>
      <c r="K1101" s="90"/>
      <c r="L1101" s="90"/>
      <c r="M1101" s="90"/>
      <c r="N1101" s="1"/>
      <c r="O1101" s="25"/>
      <c r="P1101" s="26"/>
      <c r="Q1101" s="1"/>
      <c r="R1101" s="25"/>
    </row>
    <row r="1102" spans="1:18" ht="12.75" customHeight="1">
      <c r="A1102" s="31"/>
      <c r="B1102" s="25"/>
      <c r="C1102" s="88"/>
      <c r="D1102" s="88"/>
      <c r="E1102" s="88"/>
      <c r="F1102" s="88"/>
      <c r="G1102" s="88"/>
      <c r="H1102" s="88"/>
      <c r="I1102" s="88"/>
      <c r="J1102" s="89"/>
      <c r="K1102" s="90"/>
      <c r="L1102" s="90"/>
      <c r="M1102" s="90"/>
      <c r="N1102" s="1"/>
      <c r="O1102" s="25"/>
      <c r="P1102" s="26"/>
      <c r="Q1102" s="1"/>
      <c r="R1102" s="25"/>
    </row>
    <row r="1103" spans="1:18" ht="12.75" customHeight="1">
      <c r="A1103" s="31"/>
      <c r="B1103" s="25"/>
      <c r="C1103" s="88"/>
      <c r="D1103" s="88"/>
      <c r="E1103" s="88"/>
      <c r="F1103" s="88"/>
      <c r="G1103" s="88"/>
      <c r="H1103" s="88"/>
      <c r="I1103" s="88"/>
      <c r="J1103" s="89"/>
      <c r="K1103" s="90"/>
      <c r="L1103" s="90"/>
      <c r="M1103" s="90"/>
      <c r="N1103" s="1"/>
      <c r="O1103" s="25"/>
      <c r="P1103" s="26"/>
      <c r="Q1103" s="1"/>
      <c r="R1103" s="25"/>
    </row>
    <row r="1104" spans="1:18" ht="12.75" customHeight="1">
      <c r="A1104" s="31"/>
      <c r="B1104" s="25"/>
      <c r="C1104" s="88"/>
      <c r="D1104" s="88"/>
      <c r="E1104" s="88"/>
      <c r="F1104" s="88"/>
      <c r="G1104" s="88"/>
      <c r="H1104" s="88"/>
      <c r="I1104" s="88"/>
      <c r="J1104" s="89"/>
      <c r="K1104" s="90"/>
      <c r="L1104" s="90"/>
      <c r="M1104" s="90"/>
      <c r="N1104" s="1"/>
      <c r="O1104" s="25"/>
      <c r="P1104" s="26"/>
      <c r="Q1104" s="1"/>
      <c r="R1104" s="25"/>
    </row>
    <row r="1105" spans="1:18" ht="12.75" customHeight="1">
      <c r="A1105" s="31"/>
      <c r="B1105" s="25"/>
      <c r="C1105" s="88"/>
      <c r="D1105" s="88"/>
      <c r="E1105" s="88"/>
      <c r="F1105" s="88"/>
      <c r="G1105" s="88"/>
      <c r="H1105" s="88"/>
      <c r="I1105" s="88"/>
      <c r="J1105" s="89"/>
      <c r="K1105" s="90"/>
      <c r="L1105" s="90"/>
      <c r="M1105" s="90"/>
      <c r="N1105" s="1"/>
      <c r="O1105" s="25"/>
      <c r="P1105" s="26"/>
      <c r="Q1105" s="1"/>
      <c r="R1105" s="25"/>
    </row>
    <row r="1106" spans="1:18" ht="12.75" customHeight="1">
      <c r="A1106" s="31"/>
      <c r="B1106" s="25"/>
      <c r="C1106" s="88"/>
      <c r="D1106" s="88"/>
      <c r="E1106" s="88"/>
      <c r="F1106" s="88"/>
      <c r="G1106" s="88"/>
      <c r="H1106" s="88"/>
      <c r="I1106" s="88"/>
      <c r="J1106" s="89"/>
      <c r="K1106" s="90"/>
      <c r="L1106" s="90"/>
      <c r="M1106" s="90"/>
      <c r="N1106" s="1"/>
      <c r="O1106" s="25"/>
      <c r="P1106" s="26"/>
      <c r="Q1106" s="1"/>
      <c r="R1106" s="25"/>
    </row>
    <row r="1107" spans="1:18" ht="12.75" customHeight="1">
      <c r="A1107" s="31"/>
      <c r="B1107" s="25"/>
      <c r="C1107" s="88"/>
      <c r="D1107" s="88"/>
      <c r="E1107" s="88"/>
      <c r="F1107" s="88"/>
      <c r="G1107" s="88"/>
      <c r="H1107" s="88"/>
      <c r="I1107" s="88"/>
      <c r="J1107" s="89"/>
      <c r="K1107" s="90"/>
      <c r="L1107" s="90"/>
      <c r="M1107" s="90"/>
      <c r="N1107" s="1"/>
      <c r="O1107" s="25"/>
      <c r="P1107" s="26"/>
      <c r="Q1107" s="1"/>
      <c r="R1107" s="25"/>
    </row>
    <row r="1108" spans="1:18" ht="12.75" customHeight="1">
      <c r="A1108" s="31"/>
      <c r="B1108" s="25"/>
      <c r="C1108" s="88"/>
      <c r="D1108" s="88"/>
      <c r="E1108" s="88"/>
      <c r="F1108" s="88"/>
      <c r="G1108" s="88"/>
      <c r="H1108" s="88"/>
      <c r="I1108" s="88"/>
      <c r="J1108" s="89"/>
      <c r="K1108" s="90"/>
      <c r="L1108" s="90"/>
      <c r="M1108" s="90"/>
      <c r="N1108" s="1"/>
      <c r="O1108" s="25"/>
      <c r="P1108" s="26"/>
      <c r="Q1108" s="1"/>
      <c r="R1108" s="25"/>
    </row>
    <row r="1109" spans="1:18" ht="12.75" customHeight="1">
      <c r="A1109" s="31"/>
      <c r="B1109" s="25"/>
      <c r="C1109" s="88"/>
      <c r="D1109" s="88"/>
      <c r="E1109" s="88"/>
      <c r="F1109" s="88"/>
      <c r="G1109" s="88"/>
      <c r="H1109" s="88"/>
      <c r="I1109" s="88"/>
      <c r="J1109" s="89"/>
      <c r="K1109" s="90"/>
      <c r="L1109" s="90"/>
      <c r="M1109" s="90"/>
      <c r="N1109" s="1"/>
      <c r="O1109" s="25"/>
      <c r="P1109" s="26"/>
      <c r="Q1109" s="1"/>
      <c r="R1109" s="25"/>
    </row>
    <row r="1110" spans="1:18" ht="12.75" customHeight="1">
      <c r="A1110" s="31"/>
      <c r="B1110" s="25"/>
      <c r="C1110" s="88"/>
      <c r="D1110" s="88"/>
      <c r="E1110" s="88"/>
      <c r="F1110" s="88"/>
      <c r="G1110" s="88"/>
      <c r="H1110" s="88"/>
      <c r="I1110" s="88"/>
      <c r="J1110" s="89"/>
      <c r="K1110" s="90"/>
      <c r="L1110" s="90"/>
      <c r="M1110" s="90"/>
      <c r="N1110" s="1"/>
      <c r="O1110" s="25"/>
      <c r="P1110" s="26"/>
      <c r="Q1110" s="1"/>
      <c r="R1110" s="25"/>
    </row>
    <row r="1111" spans="1:18" ht="12.75" customHeight="1">
      <c r="A1111" s="31"/>
      <c r="B1111" s="25"/>
      <c r="C1111" s="88"/>
      <c r="D1111" s="88"/>
      <c r="E1111" s="88"/>
      <c r="F1111" s="88"/>
      <c r="G1111" s="88"/>
      <c r="H1111" s="88"/>
      <c r="I1111" s="88"/>
      <c r="J1111" s="89"/>
      <c r="K1111" s="90"/>
      <c r="L1111" s="90"/>
      <c r="M1111" s="90"/>
      <c r="N1111" s="1"/>
      <c r="O1111" s="25"/>
      <c r="P1111" s="26"/>
      <c r="Q1111" s="1"/>
      <c r="R1111" s="25"/>
    </row>
    <row r="1112" spans="1:18" ht="12.75" customHeight="1">
      <c r="A1112" s="31"/>
      <c r="B1112" s="25"/>
      <c r="C1112" s="88"/>
      <c r="D1112" s="88"/>
      <c r="E1112" s="88"/>
      <c r="F1112" s="88"/>
      <c r="G1112" s="88"/>
      <c r="H1112" s="88"/>
      <c r="I1112" s="88"/>
      <c r="J1112" s="89"/>
      <c r="K1112" s="90"/>
      <c r="L1112" s="90"/>
      <c r="M1112" s="90"/>
      <c r="N1112" s="1"/>
      <c r="O1112" s="25"/>
      <c r="P1112" s="26"/>
      <c r="Q1112" s="1"/>
      <c r="R1112" s="25"/>
    </row>
    <row r="1113" spans="1:18" ht="12.75" customHeight="1">
      <c r="A1113" s="31"/>
      <c r="B1113" s="25"/>
      <c r="C1113" s="88"/>
      <c r="D1113" s="88"/>
      <c r="E1113" s="88"/>
      <c r="F1113" s="88"/>
      <c r="G1113" s="88"/>
      <c r="H1113" s="88"/>
      <c r="I1113" s="88"/>
      <c r="J1113" s="89"/>
      <c r="K1113" s="90"/>
      <c r="L1113" s="90"/>
      <c r="M1113" s="90"/>
      <c r="N1113" s="1"/>
      <c r="O1113" s="25"/>
      <c r="P1113" s="26"/>
      <c r="Q1113" s="1"/>
      <c r="R1113" s="25"/>
    </row>
    <row r="1114" spans="1:18" ht="12.75" customHeight="1">
      <c r="A1114" s="31"/>
      <c r="B1114" s="25"/>
      <c r="C1114" s="88"/>
      <c r="D1114" s="88"/>
      <c r="E1114" s="88"/>
      <c r="F1114" s="88"/>
      <c r="G1114" s="88"/>
      <c r="H1114" s="88"/>
      <c r="I1114" s="88"/>
      <c r="J1114" s="89"/>
      <c r="K1114" s="90"/>
      <c r="L1114" s="90"/>
      <c r="M1114" s="90"/>
      <c r="N1114" s="1"/>
      <c r="O1114" s="25"/>
      <c r="P1114" s="26"/>
      <c r="Q1114" s="1"/>
      <c r="R1114" s="25"/>
    </row>
    <row r="1115" spans="1:18" ht="12.75" customHeight="1">
      <c r="A1115" s="31"/>
      <c r="B1115" s="25"/>
      <c r="C1115" s="88"/>
      <c r="D1115" s="88"/>
      <c r="E1115" s="88"/>
      <c r="F1115" s="88"/>
      <c r="G1115" s="88"/>
      <c r="H1115" s="88"/>
      <c r="I1115" s="88"/>
      <c r="J1115" s="89"/>
      <c r="K1115" s="90"/>
      <c r="L1115" s="90"/>
      <c r="M1115" s="90"/>
      <c r="N1115" s="1"/>
      <c r="O1115" s="25"/>
      <c r="P1115" s="26"/>
      <c r="Q1115" s="1"/>
      <c r="R1115" s="25"/>
    </row>
    <row r="1116" spans="1:18" ht="12.75" customHeight="1">
      <c r="A1116" s="31"/>
      <c r="B1116" s="25"/>
      <c r="C1116" s="88"/>
      <c r="D1116" s="88"/>
      <c r="E1116" s="88"/>
      <c r="F1116" s="88"/>
      <c r="G1116" s="88"/>
      <c r="H1116" s="88"/>
      <c r="I1116" s="88"/>
      <c r="J1116" s="89"/>
      <c r="K1116" s="90"/>
      <c r="L1116" s="90"/>
      <c r="M1116" s="90"/>
      <c r="N1116" s="1"/>
      <c r="O1116" s="25"/>
      <c r="P1116" s="26"/>
      <c r="Q1116" s="1"/>
      <c r="R1116" s="25"/>
    </row>
    <row r="1117" spans="1:18" ht="12.75" customHeight="1">
      <c r="A1117" s="31"/>
      <c r="B1117" s="25"/>
      <c r="C1117" s="88"/>
      <c r="D1117" s="88"/>
      <c r="E1117" s="88"/>
      <c r="F1117" s="88"/>
      <c r="G1117" s="88"/>
      <c r="H1117" s="88"/>
      <c r="I1117" s="88"/>
      <c r="J1117" s="89"/>
      <c r="K1117" s="90"/>
      <c r="L1117" s="90"/>
      <c r="M1117" s="90"/>
      <c r="N1117" s="1"/>
      <c r="O1117" s="25"/>
      <c r="P1117" s="26"/>
      <c r="Q1117" s="1"/>
      <c r="R1117" s="25"/>
    </row>
    <row r="1118" spans="1:18" ht="12.75" customHeight="1">
      <c r="A1118" s="31"/>
      <c r="B1118" s="25"/>
      <c r="C1118" s="88"/>
      <c r="D1118" s="88"/>
      <c r="E1118" s="88"/>
      <c r="F1118" s="88"/>
      <c r="G1118" s="88"/>
      <c r="H1118" s="88"/>
      <c r="I1118" s="88"/>
      <c r="J1118" s="89"/>
      <c r="K1118" s="90"/>
      <c r="L1118" s="90"/>
      <c r="M1118" s="90"/>
      <c r="N1118" s="1"/>
      <c r="O1118" s="25"/>
      <c r="P1118" s="26"/>
      <c r="Q1118" s="1"/>
      <c r="R1118" s="25"/>
    </row>
    <row r="1119" spans="1:18" ht="12.75" customHeight="1">
      <c r="A1119" s="31"/>
      <c r="B1119" s="25"/>
      <c r="C1119" s="88"/>
      <c r="D1119" s="88"/>
      <c r="E1119" s="88"/>
      <c r="F1119" s="88"/>
      <c r="G1119" s="88"/>
      <c r="H1119" s="88"/>
      <c r="I1119" s="88"/>
      <c r="J1119" s="89"/>
      <c r="K1119" s="90"/>
      <c r="L1119" s="90"/>
      <c r="M1119" s="90"/>
      <c r="N1119" s="1"/>
      <c r="O1119" s="25"/>
      <c r="P1119" s="26"/>
      <c r="Q1119" s="1"/>
      <c r="R1119" s="25"/>
    </row>
    <row r="1120" spans="1:18" ht="12.75" customHeight="1">
      <c r="A1120" s="31"/>
      <c r="B1120" s="25"/>
      <c r="C1120" s="88"/>
      <c r="D1120" s="88"/>
      <c r="E1120" s="88"/>
      <c r="F1120" s="88"/>
      <c r="G1120" s="88"/>
      <c r="H1120" s="88"/>
      <c r="I1120" s="88"/>
      <c r="J1120" s="89"/>
      <c r="K1120" s="90"/>
      <c r="L1120" s="90"/>
      <c r="M1120" s="90"/>
      <c r="N1120" s="1"/>
      <c r="O1120" s="25"/>
      <c r="P1120" s="26"/>
      <c r="Q1120" s="1"/>
      <c r="R1120" s="25"/>
    </row>
    <row r="1121" spans="1:18" ht="12.75" customHeight="1">
      <c r="A1121" s="31"/>
      <c r="B1121" s="25"/>
      <c r="C1121" s="88"/>
      <c r="D1121" s="88"/>
      <c r="E1121" s="88"/>
      <c r="F1121" s="88"/>
      <c r="G1121" s="88"/>
      <c r="H1121" s="88"/>
      <c r="I1121" s="88"/>
      <c r="J1121" s="89"/>
      <c r="K1121" s="90"/>
      <c r="L1121" s="90"/>
      <c r="M1121" s="90"/>
      <c r="N1121" s="1"/>
      <c r="O1121" s="25"/>
      <c r="P1121" s="26"/>
      <c r="Q1121" s="1"/>
      <c r="R1121" s="25"/>
    </row>
    <row r="1122" spans="1:18" ht="12.75" customHeight="1">
      <c r="A1122" s="31"/>
      <c r="B1122" s="25"/>
      <c r="C1122" s="88"/>
      <c r="D1122" s="88"/>
      <c r="E1122" s="88"/>
      <c r="F1122" s="88"/>
      <c r="G1122" s="88"/>
      <c r="H1122" s="88"/>
      <c r="I1122" s="88"/>
      <c r="J1122" s="89"/>
      <c r="K1122" s="90"/>
      <c r="L1122" s="90"/>
      <c r="M1122" s="90"/>
      <c r="N1122" s="1"/>
      <c r="O1122" s="25"/>
      <c r="P1122" s="26"/>
      <c r="Q1122" s="1"/>
      <c r="R1122" s="25"/>
    </row>
    <row r="1123" spans="1:18" ht="12.75" customHeight="1">
      <c r="A1123" s="31"/>
      <c r="B1123" s="25"/>
      <c r="C1123" s="88"/>
      <c r="D1123" s="88"/>
      <c r="E1123" s="88"/>
      <c r="F1123" s="88"/>
      <c r="G1123" s="88"/>
      <c r="H1123" s="88"/>
      <c r="I1123" s="88"/>
      <c r="J1123" s="89"/>
      <c r="K1123" s="90"/>
      <c r="L1123" s="90"/>
      <c r="M1123" s="90"/>
      <c r="N1123" s="1"/>
      <c r="O1123" s="25"/>
      <c r="P1123" s="26"/>
      <c r="Q1123" s="1"/>
      <c r="R1123" s="25"/>
    </row>
    <row r="1124" spans="1:18" ht="12.75" customHeight="1">
      <c r="A1124" s="31"/>
      <c r="B1124" s="25"/>
      <c r="C1124" s="88"/>
      <c r="D1124" s="88"/>
      <c r="E1124" s="88"/>
      <c r="F1124" s="88"/>
      <c r="G1124" s="88"/>
      <c r="H1124" s="88"/>
      <c r="I1124" s="88"/>
      <c r="J1124" s="89"/>
      <c r="K1124" s="90"/>
      <c r="L1124" s="90"/>
      <c r="M1124" s="90"/>
      <c r="N1124" s="1"/>
      <c r="O1124" s="25"/>
      <c r="P1124" s="26"/>
      <c r="Q1124" s="1"/>
      <c r="R1124" s="25"/>
    </row>
    <row r="1125" spans="1:18" ht="12.75" customHeight="1">
      <c r="A1125" s="31"/>
      <c r="B1125" s="25"/>
      <c r="C1125" s="88"/>
      <c r="D1125" s="88"/>
      <c r="E1125" s="88"/>
      <c r="F1125" s="88"/>
      <c r="G1125" s="88"/>
      <c r="H1125" s="88"/>
      <c r="I1125" s="88"/>
      <c r="J1125" s="89"/>
      <c r="K1125" s="90"/>
      <c r="L1125" s="90"/>
      <c r="M1125" s="90"/>
      <c r="N1125" s="1"/>
      <c r="O1125" s="25"/>
      <c r="P1125" s="26"/>
      <c r="Q1125" s="1"/>
      <c r="R1125" s="25"/>
    </row>
    <row r="1126" spans="1:18" ht="12.75" customHeight="1">
      <c r="A1126" s="31"/>
      <c r="B1126" s="25"/>
      <c r="C1126" s="88"/>
      <c r="D1126" s="88"/>
      <c r="E1126" s="88"/>
      <c r="F1126" s="88"/>
      <c r="G1126" s="88"/>
      <c r="H1126" s="88"/>
      <c r="I1126" s="88"/>
      <c r="J1126" s="89"/>
      <c r="K1126" s="90"/>
      <c r="L1126" s="90"/>
      <c r="M1126" s="90"/>
      <c r="N1126" s="1"/>
      <c r="O1126" s="25"/>
      <c r="P1126" s="26"/>
      <c r="Q1126" s="1"/>
      <c r="R1126" s="25"/>
    </row>
    <row r="1127" spans="1:18" ht="12.75" customHeight="1">
      <c r="A1127" s="31"/>
      <c r="B1127" s="25"/>
      <c r="C1127" s="88"/>
      <c r="D1127" s="88"/>
      <c r="E1127" s="88"/>
      <c r="F1127" s="88"/>
      <c r="G1127" s="88"/>
      <c r="H1127" s="88"/>
      <c r="I1127" s="88"/>
      <c r="J1127" s="89"/>
      <c r="K1127" s="90"/>
      <c r="L1127" s="90"/>
      <c r="M1127" s="90"/>
      <c r="N1127" s="1"/>
      <c r="O1127" s="25"/>
      <c r="P1127" s="26"/>
      <c r="Q1127" s="1"/>
      <c r="R1127" s="25"/>
    </row>
    <row r="1128" spans="1:18" ht="12.75" customHeight="1">
      <c r="A1128" s="31"/>
      <c r="B1128" s="25"/>
      <c r="C1128" s="88"/>
      <c r="D1128" s="88"/>
      <c r="E1128" s="88"/>
      <c r="F1128" s="88"/>
      <c r="G1128" s="88"/>
      <c r="H1128" s="88"/>
      <c r="I1128" s="88"/>
      <c r="J1128" s="89"/>
      <c r="K1128" s="90"/>
      <c r="L1128" s="90"/>
      <c r="M1128" s="90"/>
      <c r="N1128" s="1"/>
      <c r="O1128" s="25"/>
      <c r="P1128" s="26"/>
      <c r="Q1128" s="1"/>
      <c r="R1128" s="25"/>
    </row>
    <row r="1129" spans="1:18" ht="12.75" customHeight="1">
      <c r="A1129" s="31"/>
      <c r="B1129" s="25"/>
      <c r="C1129" s="88"/>
      <c r="D1129" s="88"/>
      <c r="E1129" s="88"/>
      <c r="F1129" s="88"/>
      <c r="G1129" s="88"/>
      <c r="H1129" s="88"/>
      <c r="I1129" s="88"/>
      <c r="J1129" s="89"/>
      <c r="K1129" s="90"/>
      <c r="L1129" s="90"/>
      <c r="M1129" s="90"/>
      <c r="N1129" s="1"/>
      <c r="O1129" s="25"/>
      <c r="P1129" s="26"/>
      <c r="Q1129" s="1"/>
      <c r="R1129" s="25"/>
    </row>
    <row r="1130" spans="1:18" ht="12.75" customHeight="1">
      <c r="A1130" s="31"/>
      <c r="B1130" s="25"/>
      <c r="C1130" s="88"/>
      <c r="D1130" s="88"/>
      <c r="E1130" s="88"/>
      <c r="F1130" s="88"/>
      <c r="G1130" s="88"/>
      <c r="H1130" s="88"/>
      <c r="I1130" s="88"/>
      <c r="J1130" s="89"/>
      <c r="K1130" s="90"/>
      <c r="L1130" s="90"/>
      <c r="M1130" s="90"/>
      <c r="N1130" s="1"/>
      <c r="O1130" s="25"/>
      <c r="P1130" s="26"/>
      <c r="Q1130" s="1"/>
      <c r="R1130" s="25"/>
    </row>
    <row r="1131" spans="1:18" ht="12.75" customHeight="1">
      <c r="A1131" s="31"/>
      <c r="B1131" s="25"/>
      <c r="C1131" s="88"/>
      <c r="D1131" s="88"/>
      <c r="E1131" s="88"/>
      <c r="F1131" s="88"/>
      <c r="G1131" s="88"/>
      <c r="H1131" s="88"/>
      <c r="I1131" s="88"/>
      <c r="J1131" s="89"/>
      <c r="K1131" s="90"/>
      <c r="L1131" s="90"/>
      <c r="M1131" s="90"/>
      <c r="N1131" s="1"/>
      <c r="O1131" s="25"/>
      <c r="P1131" s="26"/>
      <c r="Q1131" s="1"/>
      <c r="R1131" s="25"/>
    </row>
    <row r="1132" spans="1:18" ht="12.75" customHeight="1">
      <c r="A1132" s="31"/>
      <c r="B1132" s="25"/>
      <c r="C1132" s="88"/>
      <c r="D1132" s="88"/>
      <c r="E1132" s="88"/>
      <c r="F1132" s="88"/>
      <c r="G1132" s="88"/>
      <c r="H1132" s="88"/>
      <c r="I1132" s="88"/>
      <c r="J1132" s="89"/>
      <c r="K1132" s="90"/>
      <c r="L1132" s="90"/>
      <c r="M1132" s="90"/>
      <c r="N1132" s="1"/>
      <c r="O1132" s="25"/>
      <c r="P1132" s="26"/>
      <c r="Q1132" s="1"/>
      <c r="R1132" s="25"/>
    </row>
    <row r="1133" spans="1:18" ht="12.75" customHeight="1">
      <c r="A1133" s="31"/>
      <c r="B1133" s="25"/>
      <c r="C1133" s="88"/>
      <c r="D1133" s="88"/>
      <c r="E1133" s="88"/>
      <c r="F1133" s="88"/>
      <c r="G1133" s="88"/>
      <c r="H1133" s="88"/>
      <c r="I1133" s="88"/>
      <c r="J1133" s="89"/>
      <c r="K1133" s="90"/>
      <c r="L1133" s="90"/>
      <c r="M1133" s="90"/>
      <c r="N1133" s="1"/>
      <c r="O1133" s="25"/>
      <c r="P1133" s="26"/>
      <c r="Q1133" s="1"/>
      <c r="R1133" s="25"/>
    </row>
    <row r="1134" spans="1:18" ht="12.75" customHeight="1">
      <c r="A1134" s="31"/>
      <c r="B1134" s="25"/>
      <c r="C1134" s="88"/>
      <c r="D1134" s="88"/>
      <c r="E1134" s="88"/>
      <c r="F1134" s="88"/>
      <c r="G1134" s="88"/>
      <c r="H1134" s="88"/>
      <c r="I1134" s="88"/>
      <c r="J1134" s="89"/>
      <c r="K1134" s="90"/>
      <c r="L1134" s="90"/>
      <c r="M1134" s="90"/>
      <c r="N1134" s="1"/>
      <c r="O1134" s="25"/>
      <c r="P1134" s="26"/>
      <c r="Q1134" s="1"/>
      <c r="R1134" s="25"/>
    </row>
    <row r="1135" spans="1:18" ht="12.75" customHeight="1">
      <c r="A1135" s="31"/>
      <c r="B1135" s="25"/>
      <c r="C1135" s="88"/>
      <c r="D1135" s="88"/>
      <c r="E1135" s="88"/>
      <c r="F1135" s="88"/>
      <c r="G1135" s="88"/>
      <c r="H1135" s="88"/>
      <c r="I1135" s="88"/>
      <c r="J1135" s="89"/>
      <c r="K1135" s="90"/>
      <c r="L1135" s="90"/>
      <c r="M1135" s="90"/>
      <c r="N1135" s="1"/>
      <c r="O1135" s="25"/>
      <c r="P1135" s="26"/>
      <c r="Q1135" s="1"/>
      <c r="R1135" s="25"/>
    </row>
    <row r="1136" spans="1:18" ht="12.75" customHeight="1">
      <c r="A1136" s="31"/>
      <c r="B1136" s="25"/>
      <c r="C1136" s="88"/>
      <c r="D1136" s="88"/>
      <c r="E1136" s="88"/>
      <c r="F1136" s="88"/>
      <c r="G1136" s="88"/>
      <c r="H1136" s="88"/>
      <c r="I1136" s="88"/>
      <c r="J1136" s="89"/>
      <c r="K1136" s="90"/>
      <c r="L1136" s="90"/>
      <c r="M1136" s="90"/>
      <c r="N1136" s="1"/>
      <c r="O1136" s="25"/>
      <c r="P1136" s="26"/>
      <c r="Q1136" s="1"/>
      <c r="R1136" s="25"/>
    </row>
    <row r="1137" spans="1:18" ht="12.75" customHeight="1">
      <c r="A1137" s="31"/>
      <c r="B1137" s="25"/>
      <c r="C1137" s="88"/>
      <c r="D1137" s="88"/>
      <c r="E1137" s="88"/>
      <c r="F1137" s="88"/>
      <c r="G1137" s="88"/>
      <c r="H1137" s="88"/>
      <c r="I1137" s="88"/>
      <c r="J1137" s="89"/>
      <c r="K1137" s="90"/>
      <c r="L1137" s="90"/>
      <c r="M1137" s="90"/>
      <c r="N1137" s="1"/>
      <c r="O1137" s="25"/>
      <c r="P1137" s="26"/>
      <c r="Q1137" s="1"/>
      <c r="R1137" s="25"/>
    </row>
    <row r="1138" spans="1:18" ht="12.75" customHeight="1">
      <c r="A1138" s="31"/>
      <c r="B1138" s="25"/>
      <c r="C1138" s="88"/>
      <c r="D1138" s="88"/>
      <c r="E1138" s="88"/>
      <c r="F1138" s="88"/>
      <c r="G1138" s="88"/>
      <c r="H1138" s="88"/>
      <c r="I1138" s="88"/>
      <c r="J1138" s="89"/>
      <c r="K1138" s="90"/>
      <c r="L1138" s="90"/>
      <c r="M1138" s="90"/>
      <c r="N1138" s="1"/>
      <c r="O1138" s="25"/>
      <c r="P1138" s="26"/>
      <c r="Q1138" s="1"/>
      <c r="R1138" s="25"/>
    </row>
    <row r="1139" spans="1:18" ht="12.75" customHeight="1">
      <c r="A1139" s="31"/>
      <c r="B1139" s="25"/>
      <c r="C1139" s="88"/>
      <c r="D1139" s="88"/>
      <c r="E1139" s="88"/>
      <c r="F1139" s="88"/>
      <c r="G1139" s="88"/>
      <c r="H1139" s="88"/>
      <c r="I1139" s="88"/>
      <c r="J1139" s="89"/>
      <c r="K1139" s="90"/>
      <c r="L1139" s="90"/>
      <c r="M1139" s="90"/>
      <c r="N1139" s="1"/>
      <c r="O1139" s="25"/>
      <c r="P1139" s="26"/>
      <c r="Q1139" s="1"/>
      <c r="R1139" s="25"/>
    </row>
    <row r="1140" spans="1:18" ht="12.75" customHeight="1">
      <c r="A1140" s="31"/>
      <c r="B1140" s="25"/>
      <c r="C1140" s="88"/>
      <c r="D1140" s="88"/>
      <c r="E1140" s="88"/>
      <c r="F1140" s="88"/>
      <c r="G1140" s="88"/>
      <c r="H1140" s="88"/>
      <c r="I1140" s="88"/>
      <c r="J1140" s="89"/>
      <c r="K1140" s="90"/>
      <c r="L1140" s="90"/>
      <c r="M1140" s="90"/>
      <c r="N1140" s="1"/>
      <c r="O1140" s="25"/>
      <c r="P1140" s="26"/>
      <c r="Q1140" s="1"/>
      <c r="R1140" s="25"/>
    </row>
    <row r="1141" spans="1:18" ht="12.75" customHeight="1">
      <c r="A1141" s="31"/>
      <c r="B1141" s="25"/>
      <c r="C1141" s="88"/>
      <c r="D1141" s="88"/>
      <c r="E1141" s="88"/>
      <c r="F1141" s="88"/>
      <c r="G1141" s="88"/>
      <c r="H1141" s="88"/>
      <c r="I1141" s="88"/>
      <c r="J1141" s="89"/>
      <c r="K1141" s="90"/>
      <c r="L1141" s="90"/>
      <c r="M1141" s="90"/>
      <c r="N1141" s="1"/>
      <c r="O1141" s="25"/>
      <c r="P1141" s="26"/>
      <c r="Q1141" s="1"/>
      <c r="R1141" s="25"/>
    </row>
    <row r="1142" spans="1:18" ht="12.75" customHeight="1">
      <c r="A1142" s="31"/>
      <c r="B1142" s="25"/>
      <c r="C1142" s="88"/>
      <c r="D1142" s="88"/>
      <c r="E1142" s="88"/>
      <c r="F1142" s="88"/>
      <c r="G1142" s="88"/>
      <c r="H1142" s="88"/>
      <c r="I1142" s="88"/>
      <c r="J1142" s="89"/>
      <c r="K1142" s="90"/>
      <c r="L1142" s="90"/>
      <c r="M1142" s="90"/>
      <c r="N1142" s="1"/>
      <c r="O1142" s="25"/>
      <c r="P1142" s="26"/>
      <c r="Q1142" s="1"/>
      <c r="R1142" s="25"/>
    </row>
    <row r="1143" spans="1:18" ht="12.75" customHeight="1">
      <c r="A1143" s="31"/>
      <c r="B1143" s="25"/>
      <c r="C1143" s="88"/>
      <c r="D1143" s="88"/>
      <c r="E1143" s="88"/>
      <c r="F1143" s="88"/>
      <c r="G1143" s="88"/>
      <c r="H1143" s="88"/>
      <c r="I1143" s="88"/>
      <c r="J1143" s="89"/>
      <c r="K1143" s="90"/>
      <c r="L1143" s="90"/>
      <c r="M1143" s="90"/>
      <c r="N1143" s="1"/>
      <c r="O1143" s="25"/>
      <c r="P1143" s="26"/>
      <c r="Q1143" s="1"/>
      <c r="R1143" s="25"/>
    </row>
    <row r="1144" spans="1:18" ht="12.75" customHeight="1">
      <c r="A1144" s="31"/>
      <c r="B1144" s="25"/>
      <c r="C1144" s="88"/>
      <c r="D1144" s="88"/>
      <c r="E1144" s="88"/>
      <c r="F1144" s="88"/>
      <c r="G1144" s="88"/>
      <c r="H1144" s="88"/>
      <c r="I1144" s="88"/>
      <c r="J1144" s="89"/>
      <c r="K1144" s="90"/>
      <c r="L1144" s="90"/>
      <c r="M1144" s="90"/>
      <c r="N1144" s="1"/>
      <c r="O1144" s="25"/>
      <c r="P1144" s="26"/>
      <c r="Q1144" s="1"/>
      <c r="R1144" s="25"/>
    </row>
    <row r="1145" spans="1:18" ht="12.75" customHeight="1">
      <c r="A1145" s="31"/>
      <c r="B1145" s="25"/>
      <c r="C1145" s="88"/>
      <c r="D1145" s="88"/>
      <c r="E1145" s="88"/>
      <c r="F1145" s="88"/>
      <c r="G1145" s="88"/>
      <c r="H1145" s="88"/>
      <c r="I1145" s="88"/>
      <c r="J1145" s="89"/>
      <c r="K1145" s="90"/>
      <c r="L1145" s="90"/>
      <c r="M1145" s="90"/>
      <c r="N1145" s="1"/>
      <c r="O1145" s="25"/>
      <c r="P1145" s="26"/>
      <c r="Q1145" s="1"/>
      <c r="R1145" s="25"/>
    </row>
    <row r="1146" spans="1:18" ht="12.75" customHeight="1">
      <c r="A1146" s="31"/>
      <c r="B1146" s="25"/>
      <c r="C1146" s="88"/>
      <c r="D1146" s="88"/>
      <c r="E1146" s="88"/>
      <c r="F1146" s="88"/>
      <c r="G1146" s="88"/>
      <c r="H1146" s="88"/>
      <c r="I1146" s="88"/>
      <c r="J1146" s="89"/>
      <c r="K1146" s="90"/>
      <c r="L1146" s="90"/>
      <c r="M1146" s="90"/>
      <c r="N1146" s="1"/>
      <c r="O1146" s="25"/>
      <c r="P1146" s="26"/>
      <c r="Q1146" s="1"/>
      <c r="R1146" s="25"/>
    </row>
    <row r="1147" spans="1:18" ht="12.75" customHeight="1">
      <c r="A1147" s="31"/>
      <c r="B1147" s="25"/>
      <c r="C1147" s="88"/>
      <c r="D1147" s="88"/>
      <c r="E1147" s="88"/>
      <c r="F1147" s="88"/>
      <c r="G1147" s="88"/>
      <c r="H1147" s="88"/>
      <c r="I1147" s="88"/>
      <c r="J1147" s="89"/>
      <c r="K1147" s="90"/>
      <c r="L1147" s="90"/>
      <c r="M1147" s="90"/>
      <c r="N1147" s="1"/>
      <c r="O1147" s="25"/>
      <c r="P1147" s="26"/>
      <c r="Q1147" s="1"/>
      <c r="R1147" s="25"/>
    </row>
    <row r="1148" spans="1:18" ht="12.75" customHeight="1">
      <c r="A1148" s="31"/>
      <c r="B1148" s="25"/>
      <c r="C1148" s="88"/>
      <c r="D1148" s="88"/>
      <c r="E1148" s="88"/>
      <c r="F1148" s="88"/>
      <c r="G1148" s="88"/>
      <c r="H1148" s="88"/>
      <c r="I1148" s="88"/>
      <c r="J1148" s="89"/>
      <c r="K1148" s="90"/>
      <c r="L1148" s="90"/>
      <c r="M1148" s="90"/>
      <c r="N1148" s="1"/>
      <c r="O1148" s="25"/>
      <c r="P1148" s="26"/>
      <c r="Q1148" s="1"/>
      <c r="R1148" s="25"/>
    </row>
    <row r="1149" spans="1:18" ht="12.75" customHeight="1">
      <c r="A1149" s="31"/>
      <c r="B1149" s="25"/>
      <c r="C1149" s="88"/>
      <c r="D1149" s="88"/>
      <c r="E1149" s="88"/>
      <c r="F1149" s="88"/>
      <c r="G1149" s="88"/>
      <c r="H1149" s="88"/>
      <c r="I1149" s="88"/>
      <c r="J1149" s="89"/>
      <c r="K1149" s="90"/>
      <c r="L1149" s="90"/>
      <c r="M1149" s="90"/>
      <c r="N1149" s="1"/>
      <c r="O1149" s="25"/>
      <c r="P1149" s="26"/>
      <c r="Q1149" s="1"/>
      <c r="R1149" s="25"/>
    </row>
    <row r="1150" spans="1:18" ht="12.75" customHeight="1">
      <c r="A1150" s="31"/>
      <c r="B1150" s="25"/>
      <c r="C1150" s="88"/>
      <c r="D1150" s="88"/>
      <c r="E1150" s="88"/>
      <c r="F1150" s="88"/>
      <c r="G1150" s="88"/>
      <c r="H1150" s="88"/>
      <c r="I1150" s="88"/>
      <c r="J1150" s="89"/>
      <c r="K1150" s="90"/>
      <c r="L1150" s="90"/>
      <c r="M1150" s="90"/>
      <c r="N1150" s="1"/>
      <c r="O1150" s="25"/>
      <c r="P1150" s="26"/>
      <c r="Q1150" s="1"/>
      <c r="R1150" s="25"/>
    </row>
    <row r="1151" spans="1:18" ht="12.75" customHeight="1">
      <c r="A1151" s="31"/>
      <c r="B1151" s="25"/>
      <c r="C1151" s="88"/>
      <c r="D1151" s="88"/>
      <c r="E1151" s="88"/>
      <c r="F1151" s="88"/>
      <c r="G1151" s="88"/>
      <c r="H1151" s="88"/>
      <c r="I1151" s="88"/>
      <c r="J1151" s="89"/>
      <c r="K1151" s="90"/>
      <c r="L1151" s="90"/>
      <c r="M1151" s="90"/>
      <c r="N1151" s="1"/>
      <c r="O1151" s="25"/>
      <c r="P1151" s="26"/>
      <c r="Q1151" s="1"/>
      <c r="R1151" s="25"/>
    </row>
    <row r="1152" spans="1:18" ht="12.75" customHeight="1">
      <c r="A1152" s="31"/>
      <c r="B1152" s="25"/>
      <c r="C1152" s="88"/>
      <c r="D1152" s="88"/>
      <c r="E1152" s="88"/>
      <c r="F1152" s="88"/>
      <c r="G1152" s="88"/>
      <c r="H1152" s="88"/>
      <c r="I1152" s="88"/>
      <c r="J1152" s="89"/>
      <c r="K1152" s="90"/>
      <c r="L1152" s="90"/>
      <c r="M1152" s="90"/>
      <c r="N1152" s="1"/>
      <c r="O1152" s="25"/>
      <c r="P1152" s="26"/>
      <c r="Q1152" s="1"/>
      <c r="R1152" s="25"/>
    </row>
    <row r="1153" spans="1:18" ht="12.75" customHeight="1">
      <c r="A1153" s="31"/>
      <c r="B1153" s="25"/>
      <c r="C1153" s="88"/>
      <c r="D1153" s="88"/>
      <c r="E1153" s="88"/>
      <c r="F1153" s="88"/>
      <c r="G1153" s="88"/>
      <c r="H1153" s="88"/>
      <c r="I1153" s="88"/>
      <c r="J1153" s="89"/>
      <c r="K1153" s="90"/>
      <c r="L1153" s="90"/>
      <c r="M1153" s="90"/>
      <c r="N1153" s="1"/>
      <c r="O1153" s="25"/>
      <c r="P1153" s="26"/>
      <c r="Q1153" s="1"/>
      <c r="R1153" s="25"/>
    </row>
    <row r="1154" spans="1:18" ht="12.75" customHeight="1">
      <c r="A1154" s="31"/>
      <c r="B1154" s="25"/>
      <c r="C1154" s="88"/>
      <c r="D1154" s="88"/>
      <c r="E1154" s="88"/>
      <c r="F1154" s="88"/>
      <c r="G1154" s="88"/>
      <c r="H1154" s="88"/>
      <c r="I1154" s="88"/>
      <c r="J1154" s="89"/>
      <c r="K1154" s="90"/>
      <c r="L1154" s="90"/>
      <c r="M1154" s="90"/>
      <c r="N1154" s="1"/>
      <c r="O1154" s="25"/>
      <c r="P1154" s="26"/>
      <c r="Q1154" s="1"/>
      <c r="R1154" s="25"/>
    </row>
    <row r="1155" spans="1:18" ht="12.75" customHeight="1">
      <c r="A1155" s="31"/>
      <c r="B1155" s="25"/>
      <c r="C1155" s="88"/>
      <c r="D1155" s="88"/>
      <c r="E1155" s="88"/>
      <c r="F1155" s="88"/>
      <c r="G1155" s="88"/>
      <c r="H1155" s="88"/>
      <c r="I1155" s="88"/>
      <c r="J1155" s="89"/>
      <c r="K1155" s="90"/>
      <c r="L1155" s="90"/>
      <c r="M1155" s="90"/>
      <c r="N1155" s="1"/>
      <c r="O1155" s="25"/>
      <c r="P1155" s="26"/>
      <c r="Q1155" s="1"/>
      <c r="R1155" s="25"/>
    </row>
    <row r="1156" spans="1:18" ht="12.75" customHeight="1">
      <c r="A1156" s="31"/>
      <c r="B1156" s="25"/>
      <c r="C1156" s="88"/>
      <c r="D1156" s="88"/>
      <c r="E1156" s="88"/>
      <c r="F1156" s="88"/>
      <c r="G1156" s="88"/>
      <c r="H1156" s="88"/>
      <c r="I1156" s="88"/>
      <c r="J1156" s="89"/>
      <c r="K1156" s="90"/>
      <c r="L1156" s="90"/>
      <c r="M1156" s="90"/>
      <c r="N1156" s="1"/>
      <c r="O1156" s="25"/>
      <c r="P1156" s="26"/>
      <c r="Q1156" s="1"/>
      <c r="R1156" s="25"/>
    </row>
    <row r="1157" spans="1:18" ht="12.75" customHeight="1">
      <c r="A1157" s="31"/>
      <c r="B1157" s="25"/>
      <c r="C1157" s="88"/>
      <c r="D1157" s="88"/>
      <c r="E1157" s="88"/>
      <c r="F1157" s="88"/>
      <c r="G1157" s="88"/>
      <c r="H1157" s="88"/>
      <c r="I1157" s="88"/>
      <c r="J1157" s="89"/>
      <c r="K1157" s="90"/>
      <c r="L1157" s="90"/>
      <c r="M1157" s="90"/>
      <c r="N1157" s="1"/>
      <c r="O1157" s="25"/>
      <c r="P1157" s="26"/>
      <c r="Q1157" s="1"/>
      <c r="R1157" s="25"/>
    </row>
    <row r="1158" spans="1:18" ht="12.75" customHeight="1">
      <c r="A1158" s="31"/>
      <c r="B1158" s="25"/>
      <c r="C1158" s="88"/>
      <c r="D1158" s="88"/>
      <c r="E1158" s="88"/>
      <c r="F1158" s="88"/>
      <c r="G1158" s="88"/>
      <c r="H1158" s="88"/>
      <c r="I1158" s="88"/>
      <c r="J1158" s="89"/>
      <c r="K1158" s="90"/>
      <c r="L1158" s="90"/>
      <c r="M1158" s="90"/>
      <c r="N1158" s="1"/>
      <c r="O1158" s="25"/>
      <c r="P1158" s="26"/>
      <c r="Q1158" s="1"/>
      <c r="R1158" s="25"/>
    </row>
    <row r="1159" spans="1:18" ht="12.75" customHeight="1">
      <c r="A1159" s="31"/>
      <c r="B1159" s="25"/>
      <c r="C1159" s="88"/>
      <c r="D1159" s="88"/>
      <c r="E1159" s="88"/>
      <c r="F1159" s="88"/>
      <c r="G1159" s="88"/>
      <c r="H1159" s="88"/>
      <c r="I1159" s="88"/>
      <c r="J1159" s="89"/>
      <c r="K1159" s="90"/>
      <c r="L1159" s="90"/>
      <c r="M1159" s="90"/>
      <c r="N1159" s="1"/>
      <c r="O1159" s="25"/>
      <c r="P1159" s="26"/>
      <c r="Q1159" s="1"/>
      <c r="R1159" s="25"/>
    </row>
    <row r="1160" spans="1:18" ht="12.75" customHeight="1">
      <c r="A1160" s="31"/>
      <c r="B1160" s="25"/>
      <c r="C1160" s="88"/>
      <c r="D1160" s="88"/>
      <c r="E1160" s="88"/>
      <c r="F1160" s="88"/>
      <c r="G1160" s="88"/>
      <c r="H1160" s="88"/>
      <c r="I1160" s="88"/>
      <c r="J1160" s="89"/>
      <c r="K1160" s="90"/>
      <c r="L1160" s="90"/>
      <c r="M1160" s="90"/>
      <c r="N1160" s="1"/>
      <c r="O1160" s="25"/>
      <c r="P1160" s="26"/>
      <c r="Q1160" s="1"/>
      <c r="R1160" s="25"/>
    </row>
    <row r="1161" spans="1:18" ht="12.75" customHeight="1">
      <c r="A1161" s="31"/>
      <c r="B1161" s="25"/>
      <c r="C1161" s="88"/>
      <c r="D1161" s="88"/>
      <c r="E1161" s="88"/>
      <c r="F1161" s="88"/>
      <c r="G1161" s="88"/>
      <c r="H1161" s="88"/>
      <c r="I1161" s="88"/>
      <c r="J1161" s="89"/>
      <c r="K1161" s="90"/>
      <c r="L1161" s="90"/>
      <c r="M1161" s="90"/>
      <c r="N1161" s="1"/>
      <c r="O1161" s="25"/>
      <c r="P1161" s="26"/>
      <c r="Q1161" s="1"/>
      <c r="R1161" s="25"/>
    </row>
    <row r="1162" spans="1:18" ht="12.75" customHeight="1">
      <c r="A1162" s="31"/>
      <c r="B1162" s="25"/>
      <c r="C1162" s="88"/>
      <c r="D1162" s="88"/>
      <c r="E1162" s="88"/>
      <c r="F1162" s="88"/>
      <c r="G1162" s="88"/>
      <c r="H1162" s="88"/>
      <c r="I1162" s="88"/>
      <c r="J1162" s="89"/>
      <c r="K1162" s="90"/>
      <c r="L1162" s="90"/>
      <c r="M1162" s="90"/>
      <c r="N1162" s="1"/>
      <c r="O1162" s="25"/>
      <c r="P1162" s="26"/>
      <c r="Q1162" s="1"/>
      <c r="R1162" s="25"/>
    </row>
    <row r="1163" spans="1:18" ht="12.75" customHeight="1">
      <c r="A1163" s="31"/>
      <c r="B1163" s="25"/>
      <c r="C1163" s="88"/>
      <c r="D1163" s="88"/>
      <c r="E1163" s="88"/>
      <c r="F1163" s="88"/>
      <c r="G1163" s="88"/>
      <c r="H1163" s="88"/>
      <c r="I1163" s="88"/>
      <c r="J1163" s="89"/>
      <c r="K1163" s="90"/>
      <c r="L1163" s="90"/>
      <c r="M1163" s="90"/>
      <c r="N1163" s="1"/>
      <c r="O1163" s="25"/>
      <c r="P1163" s="26"/>
      <c r="Q1163" s="1"/>
      <c r="R1163" s="25"/>
    </row>
    <row r="1164" spans="1:18" ht="12.75" customHeight="1">
      <c r="A1164" s="31"/>
      <c r="B1164" s="25"/>
      <c r="C1164" s="88"/>
      <c r="D1164" s="88"/>
      <c r="E1164" s="88"/>
      <c r="F1164" s="88"/>
      <c r="G1164" s="88"/>
      <c r="H1164" s="88"/>
      <c r="I1164" s="88"/>
      <c r="J1164" s="89"/>
      <c r="K1164" s="90"/>
      <c r="L1164" s="90"/>
      <c r="M1164" s="90"/>
      <c r="N1164" s="1"/>
      <c r="O1164" s="25"/>
      <c r="P1164" s="26"/>
      <c r="Q1164" s="1"/>
      <c r="R1164" s="25"/>
    </row>
    <row r="1165" spans="1:18" ht="12.75" customHeight="1">
      <c r="A1165" s="31"/>
      <c r="B1165" s="25"/>
      <c r="C1165" s="88"/>
      <c r="D1165" s="88"/>
      <c r="E1165" s="88"/>
      <c r="F1165" s="88"/>
      <c r="G1165" s="88"/>
      <c r="H1165" s="88"/>
      <c r="I1165" s="88"/>
      <c r="J1165" s="89"/>
      <c r="K1165" s="90"/>
      <c r="L1165" s="90"/>
      <c r="M1165" s="90"/>
      <c r="N1165" s="1"/>
      <c r="O1165" s="25"/>
      <c r="P1165" s="26"/>
      <c r="Q1165" s="1"/>
      <c r="R1165" s="25"/>
    </row>
    <row r="1166" spans="1:18" ht="12.75" customHeight="1">
      <c r="A1166" s="31"/>
      <c r="B1166" s="25"/>
      <c r="C1166" s="88"/>
      <c r="D1166" s="88"/>
      <c r="E1166" s="88"/>
      <c r="F1166" s="88"/>
      <c r="G1166" s="88"/>
      <c r="H1166" s="88"/>
      <c r="I1166" s="88"/>
      <c r="J1166" s="89"/>
      <c r="K1166" s="90"/>
      <c r="L1166" s="90"/>
      <c r="M1166" s="90"/>
      <c r="N1166" s="1"/>
      <c r="O1166" s="25"/>
      <c r="P1166" s="26"/>
      <c r="Q1166" s="1"/>
      <c r="R1166" s="25"/>
    </row>
    <row r="1167" spans="1:18" ht="12.75" customHeight="1">
      <c r="A1167" s="31"/>
      <c r="B1167" s="25"/>
      <c r="C1167" s="88"/>
      <c r="D1167" s="88"/>
      <c r="E1167" s="88"/>
      <c r="F1167" s="88"/>
      <c r="G1167" s="88"/>
      <c r="H1167" s="88"/>
      <c r="I1167" s="88"/>
      <c r="J1167" s="89"/>
      <c r="K1167" s="90"/>
      <c r="L1167" s="90"/>
      <c r="M1167" s="90"/>
      <c r="N1167" s="1"/>
      <c r="O1167" s="25"/>
      <c r="P1167" s="26"/>
      <c r="Q1167" s="1"/>
      <c r="R1167" s="25"/>
    </row>
    <row r="1168" spans="1:18" ht="12.75" customHeight="1">
      <c r="A1168" s="31"/>
      <c r="B1168" s="25"/>
      <c r="C1168" s="88"/>
      <c r="D1168" s="88"/>
      <c r="E1168" s="88"/>
      <c r="F1168" s="88"/>
      <c r="G1168" s="88"/>
      <c r="H1168" s="88"/>
      <c r="I1168" s="88"/>
      <c r="J1168" s="89"/>
      <c r="K1168" s="90"/>
      <c r="L1168" s="90"/>
      <c r="M1168" s="90"/>
      <c r="N1168" s="1"/>
      <c r="O1168" s="25"/>
      <c r="P1168" s="26"/>
      <c r="Q1168" s="1"/>
      <c r="R1168" s="25"/>
    </row>
    <row r="1169" spans="1:18" ht="12.75" customHeight="1">
      <c r="A1169" s="31"/>
      <c r="B1169" s="25"/>
      <c r="C1169" s="88"/>
      <c r="D1169" s="88"/>
      <c r="E1169" s="88"/>
      <c r="F1169" s="88"/>
      <c r="G1169" s="88"/>
      <c r="H1169" s="88"/>
      <c r="I1169" s="88"/>
      <c r="J1169" s="89"/>
      <c r="K1169" s="90"/>
      <c r="L1169" s="90"/>
      <c r="M1169" s="90"/>
      <c r="N1169" s="1"/>
      <c r="O1169" s="25"/>
      <c r="P1169" s="26"/>
      <c r="Q1169" s="1"/>
      <c r="R1169" s="25"/>
    </row>
    <row r="1170" spans="1:18" ht="12.75" customHeight="1">
      <c r="A1170" s="31"/>
      <c r="B1170" s="25"/>
      <c r="C1170" s="88"/>
      <c r="D1170" s="88"/>
      <c r="E1170" s="88"/>
      <c r="F1170" s="88"/>
      <c r="G1170" s="88"/>
      <c r="H1170" s="88"/>
      <c r="I1170" s="88"/>
      <c r="J1170" s="89"/>
      <c r="K1170" s="90"/>
      <c r="L1170" s="90"/>
      <c r="M1170" s="90"/>
      <c r="N1170" s="1"/>
      <c r="O1170" s="25"/>
      <c r="P1170" s="26"/>
      <c r="Q1170" s="1"/>
      <c r="R1170" s="25"/>
    </row>
    <row r="1171" spans="1:18" ht="12.75" customHeight="1">
      <c r="A1171" s="31"/>
      <c r="B1171" s="25"/>
      <c r="C1171" s="88"/>
      <c r="D1171" s="88"/>
      <c r="E1171" s="88"/>
      <c r="F1171" s="88"/>
      <c r="G1171" s="88"/>
      <c r="H1171" s="88"/>
      <c r="I1171" s="88"/>
      <c r="J1171" s="89"/>
      <c r="K1171" s="90"/>
      <c r="L1171" s="90"/>
      <c r="M1171" s="90"/>
      <c r="N1171" s="1"/>
      <c r="O1171" s="25"/>
      <c r="P1171" s="26"/>
      <c r="Q1171" s="1"/>
      <c r="R1171" s="25"/>
    </row>
    <row r="1172" spans="1:18" ht="12.75" customHeight="1">
      <c r="A1172" s="31"/>
      <c r="B1172" s="25"/>
      <c r="C1172" s="88"/>
      <c r="D1172" s="88"/>
      <c r="E1172" s="88"/>
      <c r="F1172" s="88"/>
      <c r="G1172" s="88"/>
      <c r="H1172" s="88"/>
      <c r="I1172" s="88"/>
      <c r="J1172" s="89"/>
      <c r="K1172" s="90"/>
      <c r="L1172" s="90"/>
      <c r="M1172" s="90"/>
      <c r="N1172" s="1"/>
      <c r="O1172" s="25"/>
      <c r="P1172" s="26"/>
      <c r="Q1172" s="1"/>
      <c r="R1172" s="25"/>
    </row>
    <row r="1173" spans="1:18" ht="12.75" customHeight="1">
      <c r="A1173" s="31"/>
      <c r="B1173" s="25"/>
      <c r="C1173" s="88"/>
      <c r="D1173" s="88"/>
      <c r="E1173" s="88"/>
      <c r="F1173" s="88"/>
      <c r="G1173" s="88"/>
      <c r="H1173" s="88"/>
      <c r="I1173" s="88"/>
      <c r="J1173" s="89"/>
      <c r="K1173" s="90"/>
      <c r="L1173" s="90"/>
      <c r="M1173" s="90"/>
      <c r="N1173" s="1"/>
      <c r="O1173" s="25"/>
      <c r="P1173" s="26"/>
      <c r="Q1173" s="1"/>
      <c r="R1173" s="25"/>
    </row>
    <row r="1174" spans="1:18" ht="12.75" customHeight="1">
      <c r="A1174" s="31"/>
      <c r="B1174" s="25"/>
      <c r="C1174" s="88"/>
      <c r="D1174" s="88"/>
      <c r="E1174" s="88"/>
      <c r="F1174" s="88"/>
      <c r="G1174" s="88"/>
      <c r="H1174" s="88"/>
      <c r="I1174" s="88"/>
      <c r="J1174" s="89"/>
      <c r="K1174" s="90"/>
      <c r="L1174" s="90"/>
      <c r="M1174" s="90"/>
      <c r="N1174" s="1"/>
      <c r="O1174" s="25"/>
      <c r="P1174" s="26"/>
      <c r="Q1174" s="1"/>
      <c r="R1174" s="25"/>
    </row>
    <row r="1175" spans="1:18" ht="12.75" customHeight="1">
      <c r="A1175" s="31"/>
      <c r="B1175" s="25"/>
      <c r="C1175" s="88"/>
      <c r="D1175" s="88"/>
      <c r="E1175" s="88"/>
      <c r="F1175" s="88"/>
      <c r="G1175" s="88"/>
      <c r="H1175" s="88"/>
      <c r="I1175" s="88"/>
      <c r="J1175" s="89"/>
      <c r="K1175" s="90"/>
      <c r="L1175" s="90"/>
      <c r="M1175" s="90"/>
      <c r="N1175" s="1"/>
      <c r="O1175" s="25"/>
      <c r="P1175" s="26"/>
      <c r="Q1175" s="1"/>
      <c r="R1175" s="25"/>
    </row>
    <row r="1176" spans="1:18" ht="12.75" customHeight="1">
      <c r="A1176" s="31"/>
      <c r="B1176" s="25"/>
      <c r="C1176" s="88"/>
      <c r="D1176" s="88"/>
      <c r="E1176" s="88"/>
      <c r="F1176" s="88"/>
      <c r="G1176" s="88"/>
      <c r="H1176" s="88"/>
      <c r="I1176" s="88"/>
      <c r="J1176" s="89"/>
      <c r="K1176" s="90"/>
      <c r="L1176" s="90"/>
      <c r="M1176" s="90"/>
      <c r="N1176" s="1"/>
      <c r="O1176" s="25"/>
      <c r="P1176" s="26"/>
      <c r="Q1176" s="1"/>
      <c r="R1176" s="25"/>
    </row>
    <row r="1177" spans="1:18" ht="12.75" customHeight="1">
      <c r="A1177" s="31"/>
      <c r="B1177" s="25"/>
      <c r="C1177" s="88"/>
      <c r="D1177" s="88"/>
      <c r="E1177" s="88"/>
      <c r="F1177" s="88"/>
      <c r="G1177" s="88"/>
      <c r="H1177" s="88"/>
      <c r="I1177" s="88"/>
      <c r="J1177" s="89"/>
      <c r="K1177" s="90"/>
      <c r="L1177" s="90"/>
      <c r="M1177" s="90"/>
      <c r="N1177" s="1"/>
      <c r="O1177" s="25"/>
      <c r="P1177" s="26"/>
      <c r="Q1177" s="1"/>
      <c r="R1177" s="25"/>
    </row>
    <row r="1178" spans="1:18" ht="12.75" customHeight="1">
      <c r="A1178" s="31"/>
      <c r="B1178" s="25"/>
      <c r="C1178" s="88"/>
      <c r="D1178" s="88"/>
      <c r="E1178" s="88"/>
      <c r="F1178" s="88"/>
      <c r="G1178" s="88"/>
      <c r="H1178" s="88"/>
      <c r="I1178" s="88"/>
      <c r="J1178" s="89"/>
      <c r="K1178" s="90"/>
      <c r="L1178" s="90"/>
      <c r="M1178" s="90"/>
      <c r="N1178" s="1"/>
      <c r="O1178" s="25"/>
      <c r="P1178" s="26"/>
      <c r="Q1178" s="1"/>
      <c r="R1178" s="25"/>
    </row>
    <row r="1179" spans="1:18" ht="12.75" customHeight="1">
      <c r="A1179" s="31"/>
      <c r="B1179" s="25"/>
      <c r="C1179" s="88"/>
      <c r="D1179" s="88"/>
      <c r="E1179" s="88"/>
      <c r="F1179" s="88"/>
      <c r="G1179" s="88"/>
      <c r="H1179" s="88"/>
      <c r="I1179" s="88"/>
      <c r="J1179" s="89"/>
      <c r="K1179" s="90"/>
      <c r="L1179" s="90"/>
      <c r="M1179" s="90"/>
      <c r="N1179" s="1"/>
      <c r="O1179" s="25"/>
      <c r="P1179" s="26"/>
      <c r="Q1179" s="1"/>
      <c r="R1179" s="25"/>
    </row>
    <row r="1180" spans="1:18" ht="12.75" customHeight="1">
      <c r="A1180" s="31"/>
      <c r="B1180" s="25"/>
      <c r="C1180" s="88"/>
      <c r="D1180" s="88"/>
      <c r="E1180" s="88"/>
      <c r="F1180" s="88"/>
      <c r="G1180" s="88"/>
      <c r="H1180" s="88"/>
      <c r="I1180" s="88"/>
      <c r="J1180" s="89"/>
      <c r="K1180" s="90"/>
      <c r="L1180" s="90"/>
      <c r="M1180" s="90"/>
      <c r="N1180" s="1"/>
      <c r="O1180" s="25"/>
      <c r="P1180" s="26"/>
      <c r="Q1180" s="1"/>
      <c r="R1180" s="25"/>
    </row>
    <row r="1181" spans="1:18" ht="12.75" customHeight="1">
      <c r="A1181" s="31"/>
      <c r="B1181" s="25"/>
      <c r="C1181" s="88"/>
      <c r="D1181" s="88"/>
      <c r="E1181" s="88"/>
      <c r="F1181" s="88"/>
      <c r="G1181" s="88"/>
      <c r="H1181" s="88"/>
      <c r="I1181" s="88"/>
      <c r="J1181" s="89"/>
      <c r="K1181" s="90"/>
      <c r="L1181" s="90"/>
      <c r="M1181" s="90"/>
      <c r="N1181" s="1"/>
      <c r="O1181" s="25"/>
      <c r="P1181" s="26"/>
      <c r="Q1181" s="1"/>
      <c r="R1181" s="25"/>
    </row>
    <row r="1182" spans="1:18" ht="12.75" customHeight="1">
      <c r="A1182" s="31"/>
      <c r="B1182" s="25"/>
      <c r="C1182" s="88"/>
      <c r="D1182" s="88"/>
      <c r="E1182" s="88"/>
      <c r="F1182" s="88"/>
      <c r="G1182" s="88"/>
      <c r="H1182" s="88"/>
      <c r="I1182" s="88"/>
      <c r="J1182" s="89"/>
      <c r="K1182" s="90"/>
      <c r="L1182" s="90"/>
      <c r="M1182" s="90"/>
      <c r="N1182" s="1"/>
      <c r="O1182" s="25"/>
      <c r="P1182" s="26"/>
      <c r="Q1182" s="1"/>
      <c r="R1182" s="25"/>
    </row>
    <row r="1183" spans="1:18" ht="12.75" customHeight="1">
      <c r="A1183" s="31"/>
      <c r="B1183" s="25"/>
      <c r="C1183" s="88"/>
      <c r="D1183" s="88"/>
      <c r="E1183" s="88"/>
      <c r="F1183" s="88"/>
      <c r="G1183" s="88"/>
      <c r="H1183" s="88"/>
      <c r="I1183" s="88"/>
      <c r="J1183" s="89"/>
      <c r="K1183" s="90"/>
      <c r="L1183" s="90"/>
      <c r="M1183" s="90"/>
      <c r="N1183" s="1"/>
      <c r="O1183" s="25"/>
      <c r="P1183" s="26"/>
      <c r="Q1183" s="1"/>
      <c r="R1183" s="25"/>
    </row>
    <row r="1184" spans="1:18" ht="12.75" customHeight="1">
      <c r="A1184" s="31"/>
      <c r="B1184" s="25"/>
      <c r="C1184" s="88"/>
      <c r="D1184" s="88"/>
      <c r="E1184" s="88"/>
      <c r="F1184" s="88"/>
      <c r="G1184" s="88"/>
      <c r="H1184" s="88"/>
      <c r="I1184" s="88"/>
      <c r="J1184" s="89"/>
      <c r="K1184" s="90"/>
      <c r="L1184" s="90"/>
      <c r="M1184" s="90"/>
      <c r="N1184" s="1"/>
      <c r="O1184" s="25"/>
      <c r="P1184" s="26"/>
      <c r="Q1184" s="1"/>
      <c r="R1184" s="25"/>
    </row>
    <row r="1185" spans="1:18" ht="12.75" customHeight="1">
      <c r="A1185" s="31"/>
      <c r="B1185" s="25"/>
      <c r="C1185" s="88"/>
      <c r="D1185" s="88"/>
      <c r="E1185" s="88"/>
      <c r="F1185" s="88"/>
      <c r="G1185" s="88"/>
      <c r="H1185" s="88"/>
      <c r="I1185" s="88"/>
      <c r="J1185" s="89"/>
      <c r="K1185" s="90"/>
      <c r="L1185" s="90"/>
      <c r="M1185" s="90"/>
      <c r="N1185" s="1"/>
      <c r="O1185" s="25"/>
      <c r="P1185" s="26"/>
      <c r="Q1185" s="1"/>
      <c r="R1185" s="25"/>
    </row>
    <row r="1186" spans="1:18" ht="12.75" customHeight="1">
      <c r="A1186" s="31"/>
      <c r="B1186" s="25"/>
      <c r="C1186" s="88"/>
      <c r="D1186" s="88"/>
      <c r="E1186" s="88"/>
      <c r="F1186" s="88"/>
      <c r="G1186" s="88"/>
      <c r="H1186" s="88"/>
      <c r="I1186" s="88"/>
      <c r="J1186" s="89"/>
      <c r="K1186" s="90"/>
      <c r="L1186" s="90"/>
      <c r="M1186" s="90"/>
      <c r="N1186" s="1"/>
      <c r="O1186" s="25"/>
      <c r="P1186" s="26"/>
      <c r="Q1186" s="1"/>
      <c r="R1186" s="25"/>
    </row>
    <row r="1187" spans="1:18" ht="12.75" customHeight="1">
      <c r="A1187" s="31"/>
      <c r="B1187" s="25"/>
      <c r="C1187" s="88"/>
      <c r="D1187" s="88"/>
      <c r="E1187" s="88"/>
      <c r="F1187" s="88"/>
      <c r="G1187" s="88"/>
      <c r="H1187" s="88"/>
      <c r="I1187" s="88"/>
      <c r="J1187" s="89"/>
      <c r="K1187" s="90"/>
      <c r="L1187" s="90"/>
      <c r="M1187" s="90"/>
      <c r="N1187" s="1"/>
      <c r="O1187" s="25"/>
      <c r="P1187" s="26"/>
      <c r="Q1187" s="1"/>
      <c r="R1187" s="25"/>
    </row>
    <row r="1188" spans="1:18" ht="12.75" customHeight="1">
      <c r="A1188" s="31"/>
      <c r="B1188" s="25"/>
      <c r="C1188" s="88"/>
      <c r="D1188" s="88"/>
      <c r="E1188" s="88"/>
      <c r="F1188" s="88"/>
      <c r="G1188" s="88"/>
      <c r="H1188" s="88"/>
      <c r="I1188" s="88"/>
      <c r="J1188" s="89"/>
      <c r="K1188" s="90"/>
      <c r="L1188" s="90"/>
      <c r="M1188" s="90"/>
      <c r="N1188" s="1"/>
      <c r="O1188" s="25"/>
      <c r="P1188" s="26"/>
      <c r="Q1188" s="1"/>
      <c r="R1188" s="25"/>
    </row>
    <row r="1189" spans="1:18" ht="12.75" customHeight="1">
      <c r="A1189" s="31"/>
      <c r="B1189" s="25"/>
      <c r="C1189" s="88"/>
      <c r="D1189" s="88"/>
      <c r="E1189" s="88"/>
      <c r="F1189" s="88"/>
      <c r="G1189" s="88"/>
      <c r="H1189" s="88"/>
      <c r="I1189" s="88"/>
      <c r="J1189" s="89"/>
      <c r="K1189" s="90"/>
      <c r="L1189" s="90"/>
      <c r="M1189" s="90"/>
      <c r="N1189" s="1"/>
      <c r="O1189" s="25"/>
      <c r="P1189" s="26"/>
      <c r="Q1189" s="1"/>
      <c r="R1189" s="25"/>
    </row>
    <row r="1190" spans="1:18" ht="12.75" customHeight="1">
      <c r="A1190" s="31"/>
      <c r="B1190" s="25"/>
      <c r="C1190" s="88"/>
      <c r="D1190" s="88"/>
      <c r="E1190" s="88"/>
      <c r="F1190" s="88"/>
      <c r="G1190" s="88"/>
      <c r="H1190" s="88"/>
      <c r="I1190" s="88"/>
      <c r="J1190" s="89"/>
      <c r="K1190" s="90"/>
      <c r="L1190" s="90"/>
      <c r="M1190" s="90"/>
      <c r="N1190" s="1"/>
      <c r="O1190" s="25"/>
      <c r="P1190" s="26"/>
      <c r="Q1190" s="1"/>
      <c r="R1190" s="25"/>
    </row>
    <row r="1191" spans="1:18" ht="12.75" customHeight="1">
      <c r="A1191" s="31"/>
      <c r="B1191" s="25"/>
      <c r="C1191" s="88"/>
      <c r="D1191" s="88"/>
      <c r="E1191" s="88"/>
      <c r="F1191" s="88"/>
      <c r="G1191" s="88"/>
      <c r="H1191" s="88"/>
      <c r="I1191" s="88"/>
      <c r="J1191" s="89"/>
      <c r="K1191" s="90"/>
      <c r="L1191" s="90"/>
      <c r="M1191" s="90"/>
      <c r="N1191" s="1"/>
      <c r="O1191" s="25"/>
      <c r="P1191" s="26"/>
      <c r="Q1191" s="1"/>
      <c r="R1191" s="25"/>
    </row>
    <row r="1192" spans="1:18" ht="12.75" customHeight="1">
      <c r="A1192" s="31"/>
      <c r="B1192" s="25"/>
      <c r="C1192" s="88"/>
      <c r="D1192" s="88"/>
      <c r="E1192" s="88"/>
      <c r="F1192" s="88"/>
      <c r="G1192" s="88"/>
      <c r="H1192" s="88"/>
      <c r="I1192" s="88"/>
      <c r="J1192" s="89"/>
      <c r="K1192" s="90"/>
      <c r="L1192" s="90"/>
      <c r="M1192" s="90"/>
      <c r="N1192" s="1"/>
      <c r="O1192" s="25"/>
      <c r="P1192" s="26"/>
      <c r="Q1192" s="1"/>
      <c r="R1192" s="25"/>
    </row>
    <row r="1193" spans="1:18" ht="12.75" customHeight="1">
      <c r="A1193" s="31"/>
      <c r="B1193" s="25"/>
      <c r="C1193" s="88"/>
      <c r="D1193" s="88"/>
      <c r="E1193" s="88"/>
      <c r="F1193" s="88"/>
      <c r="G1193" s="88"/>
      <c r="H1193" s="88"/>
      <c r="I1193" s="88"/>
      <c r="J1193" s="89"/>
      <c r="K1193" s="90"/>
      <c r="L1193" s="90"/>
      <c r="M1193" s="90"/>
      <c r="N1193" s="1"/>
      <c r="O1193" s="25"/>
      <c r="P1193" s="26"/>
      <c r="Q1193" s="1"/>
      <c r="R1193" s="25"/>
    </row>
    <row r="1194" spans="1:18" ht="12.75" customHeight="1">
      <c r="A1194" s="31"/>
      <c r="B1194" s="25"/>
      <c r="C1194" s="88"/>
      <c r="D1194" s="88"/>
      <c r="E1194" s="88"/>
      <c r="F1194" s="88"/>
      <c r="G1194" s="88"/>
      <c r="H1194" s="88"/>
      <c r="I1194" s="88"/>
      <c r="J1194" s="89"/>
      <c r="K1194" s="90"/>
      <c r="L1194" s="90"/>
      <c r="M1194" s="90"/>
      <c r="N1194" s="1"/>
      <c r="O1194" s="25"/>
      <c r="P1194" s="26"/>
      <c r="Q1194" s="1"/>
      <c r="R1194" s="25"/>
    </row>
    <row r="1195" spans="1:18" ht="12.75" customHeight="1">
      <c r="A1195" s="31"/>
      <c r="B1195" s="25"/>
      <c r="C1195" s="88"/>
      <c r="D1195" s="88"/>
      <c r="E1195" s="88"/>
      <c r="F1195" s="88"/>
      <c r="G1195" s="88"/>
      <c r="H1195" s="88"/>
      <c r="I1195" s="88"/>
      <c r="J1195" s="89"/>
      <c r="K1195" s="90"/>
      <c r="L1195" s="90"/>
      <c r="M1195" s="90"/>
      <c r="N1195" s="1"/>
      <c r="O1195" s="25"/>
      <c r="P1195" s="26"/>
      <c r="Q1195" s="1"/>
      <c r="R1195" s="25"/>
    </row>
    <row r="1196" spans="1:18" ht="12.75" customHeight="1">
      <c r="A1196" s="31"/>
      <c r="B1196" s="25"/>
      <c r="C1196" s="88"/>
      <c r="D1196" s="88"/>
      <c r="E1196" s="88"/>
      <c r="F1196" s="88"/>
      <c r="G1196" s="88"/>
      <c r="H1196" s="88"/>
      <c r="I1196" s="88"/>
      <c r="J1196" s="89"/>
      <c r="K1196" s="90"/>
      <c r="L1196" s="90"/>
      <c r="M1196" s="90"/>
      <c r="N1196" s="1"/>
      <c r="O1196" s="25"/>
      <c r="P1196" s="26"/>
      <c r="Q1196" s="1"/>
      <c r="R1196" s="25"/>
    </row>
    <row r="1197" spans="1:18" ht="12.75" customHeight="1">
      <c r="A1197" s="31"/>
      <c r="B1197" s="25"/>
      <c r="C1197" s="88"/>
      <c r="D1197" s="88"/>
      <c r="E1197" s="88"/>
      <c r="F1197" s="88"/>
      <c r="G1197" s="88"/>
      <c r="H1197" s="88"/>
      <c r="I1197" s="88"/>
      <c r="J1197" s="89"/>
      <c r="K1197" s="90"/>
      <c r="L1197" s="90"/>
      <c r="M1197" s="90"/>
      <c r="N1197" s="1"/>
      <c r="O1197" s="25"/>
      <c r="P1197" s="26"/>
      <c r="Q1197" s="1"/>
      <c r="R1197" s="25"/>
    </row>
    <row r="1198" spans="1:18" ht="12.75" customHeight="1">
      <c r="A1198" s="31"/>
      <c r="B1198" s="25"/>
      <c r="C1198" s="88"/>
      <c r="D1198" s="88"/>
      <c r="E1198" s="88"/>
      <c r="F1198" s="88"/>
      <c r="G1198" s="88"/>
      <c r="H1198" s="88"/>
      <c r="I1198" s="88"/>
      <c r="J1198" s="89"/>
      <c r="K1198" s="90"/>
      <c r="L1198" s="90"/>
      <c r="M1198" s="90"/>
      <c r="N1198" s="1"/>
      <c r="O1198" s="25"/>
      <c r="P1198" s="26"/>
      <c r="Q1198" s="1"/>
      <c r="R1198" s="25"/>
    </row>
    <row r="1199" spans="1:18" ht="12.75" customHeight="1">
      <c r="A1199" s="31"/>
      <c r="B1199" s="25"/>
      <c r="C1199" s="88"/>
      <c r="D1199" s="88"/>
      <c r="E1199" s="88"/>
      <c r="F1199" s="88"/>
      <c r="G1199" s="88"/>
      <c r="H1199" s="88"/>
      <c r="I1199" s="88"/>
      <c r="J1199" s="89"/>
      <c r="K1199" s="90"/>
      <c r="L1199" s="90"/>
      <c r="M1199" s="90"/>
      <c r="N1199" s="1"/>
      <c r="O1199" s="25"/>
      <c r="P1199" s="26"/>
      <c r="Q1199" s="1"/>
      <c r="R1199" s="25"/>
    </row>
    <row r="1200" spans="1:18" ht="12.75" customHeight="1">
      <c r="A1200" s="31"/>
      <c r="B1200" s="25"/>
      <c r="C1200" s="88"/>
      <c r="D1200" s="88"/>
      <c r="E1200" s="88"/>
      <c r="F1200" s="88"/>
      <c r="G1200" s="88"/>
      <c r="H1200" s="88"/>
      <c r="I1200" s="88"/>
      <c r="J1200" s="89"/>
      <c r="K1200" s="90"/>
      <c r="L1200" s="90"/>
      <c r="M1200" s="90"/>
      <c r="N1200" s="1"/>
      <c r="O1200" s="25"/>
      <c r="P1200" s="26"/>
      <c r="Q1200" s="1"/>
      <c r="R1200" s="25"/>
    </row>
    <row r="1201" spans="1:18" ht="12.75" customHeight="1">
      <c r="A1201" s="31"/>
      <c r="B1201" s="25"/>
      <c r="C1201" s="88"/>
      <c r="D1201" s="88"/>
      <c r="E1201" s="88"/>
      <c r="F1201" s="88"/>
      <c r="G1201" s="88"/>
      <c r="H1201" s="88"/>
      <c r="I1201" s="88"/>
      <c r="J1201" s="89"/>
      <c r="K1201" s="90"/>
      <c r="L1201" s="90"/>
      <c r="M1201" s="90"/>
      <c r="N1201" s="1"/>
      <c r="O1201" s="25"/>
      <c r="P1201" s="26"/>
      <c r="Q1201" s="1"/>
      <c r="R1201" s="25"/>
    </row>
    <row r="1202" spans="1:18" ht="12.75" customHeight="1">
      <c r="A1202" s="31"/>
      <c r="B1202" s="25"/>
      <c r="C1202" s="88"/>
      <c r="D1202" s="88"/>
      <c r="E1202" s="88"/>
      <c r="F1202" s="88"/>
      <c r="G1202" s="88"/>
      <c r="H1202" s="88"/>
      <c r="I1202" s="88"/>
      <c r="J1202" s="89"/>
      <c r="K1202" s="90"/>
      <c r="L1202" s="90"/>
      <c r="M1202" s="90"/>
      <c r="N1202" s="1"/>
      <c r="O1202" s="25"/>
      <c r="P1202" s="26"/>
      <c r="Q1202" s="1"/>
      <c r="R1202" s="25"/>
    </row>
    <row r="1203" spans="1:18" ht="12.75" customHeight="1">
      <c r="A1203" s="31"/>
      <c r="B1203" s="25"/>
      <c r="C1203" s="88"/>
      <c r="D1203" s="88"/>
      <c r="E1203" s="88"/>
      <c r="F1203" s="88"/>
      <c r="G1203" s="88"/>
      <c r="H1203" s="88"/>
      <c r="I1203" s="88"/>
      <c r="J1203" s="89"/>
      <c r="K1203" s="90"/>
      <c r="L1203" s="90"/>
      <c r="M1203" s="90"/>
      <c r="N1203" s="1"/>
      <c r="O1203" s="25"/>
      <c r="P1203" s="26"/>
      <c r="Q1203" s="1"/>
      <c r="R1203" s="25"/>
    </row>
    <row r="1204" spans="1:18" ht="12.75" customHeight="1">
      <c r="A1204" s="31"/>
      <c r="B1204" s="25"/>
      <c r="C1204" s="88"/>
      <c r="D1204" s="88"/>
      <c r="E1204" s="88"/>
      <c r="F1204" s="88"/>
      <c r="G1204" s="88"/>
      <c r="H1204" s="88"/>
      <c r="I1204" s="88"/>
      <c r="J1204" s="89"/>
      <c r="K1204" s="90"/>
      <c r="L1204" s="90"/>
      <c r="M1204" s="90"/>
      <c r="N1204" s="1"/>
      <c r="O1204" s="25"/>
      <c r="P1204" s="26"/>
      <c r="Q1204" s="1"/>
      <c r="R1204" s="25"/>
    </row>
    <row r="1205" spans="1:18" ht="12.75" customHeight="1">
      <c r="A1205" s="31"/>
      <c r="B1205" s="25"/>
      <c r="C1205" s="88"/>
      <c r="D1205" s="88"/>
      <c r="E1205" s="88"/>
      <c r="F1205" s="88"/>
      <c r="G1205" s="88"/>
      <c r="H1205" s="88"/>
      <c r="I1205" s="88"/>
      <c r="J1205" s="89"/>
      <c r="K1205" s="90"/>
      <c r="L1205" s="90"/>
      <c r="M1205" s="90"/>
      <c r="N1205" s="1"/>
      <c r="O1205" s="25"/>
      <c r="P1205" s="26"/>
      <c r="Q1205" s="1"/>
      <c r="R1205" s="25"/>
    </row>
    <row r="1206" spans="1:18" ht="12.75" customHeight="1">
      <c r="A1206" s="31"/>
      <c r="B1206" s="25"/>
      <c r="C1206" s="88"/>
      <c r="D1206" s="88"/>
      <c r="E1206" s="88"/>
      <c r="F1206" s="88"/>
      <c r="G1206" s="88"/>
      <c r="H1206" s="88"/>
      <c r="I1206" s="88"/>
      <c r="J1206" s="89"/>
      <c r="K1206" s="90"/>
      <c r="L1206" s="90"/>
      <c r="M1206" s="90"/>
      <c r="N1206" s="1"/>
      <c r="O1206" s="25"/>
      <c r="P1206" s="26"/>
      <c r="Q1206" s="1"/>
      <c r="R1206" s="25"/>
    </row>
    <row r="1207" spans="1:18" ht="12.75" customHeight="1">
      <c r="A1207" s="31"/>
      <c r="B1207" s="25"/>
      <c r="C1207" s="88"/>
      <c r="D1207" s="88"/>
      <c r="E1207" s="88"/>
      <c r="F1207" s="88"/>
      <c r="G1207" s="88"/>
      <c r="H1207" s="88"/>
      <c r="I1207" s="88"/>
      <c r="J1207" s="89"/>
      <c r="K1207" s="90"/>
      <c r="L1207" s="90"/>
      <c r="M1207" s="90"/>
      <c r="N1207" s="1"/>
      <c r="O1207" s="25"/>
      <c r="P1207" s="26"/>
      <c r="Q1207" s="1"/>
      <c r="R1207" s="25"/>
    </row>
    <row r="1208" spans="1:18" ht="12.75" customHeight="1">
      <c r="A1208" s="31"/>
      <c r="B1208" s="25"/>
      <c r="C1208" s="88"/>
      <c r="D1208" s="88"/>
      <c r="E1208" s="88"/>
      <c r="F1208" s="88"/>
      <c r="G1208" s="88"/>
      <c r="H1208" s="88"/>
      <c r="I1208" s="88"/>
      <c r="J1208" s="89"/>
      <c r="K1208" s="90"/>
      <c r="L1208" s="90"/>
      <c r="M1208" s="90"/>
      <c r="N1208" s="1"/>
      <c r="O1208" s="25"/>
      <c r="P1208" s="26"/>
      <c r="Q1208" s="1"/>
      <c r="R1208" s="25"/>
    </row>
    <row r="1209" spans="1:18" ht="12.75" customHeight="1">
      <c r="A1209" s="31"/>
      <c r="B1209" s="25"/>
      <c r="C1209" s="88"/>
      <c r="D1209" s="88"/>
      <c r="E1209" s="88"/>
      <c r="F1209" s="88"/>
      <c r="G1209" s="88"/>
      <c r="H1209" s="88"/>
      <c r="I1209" s="88"/>
      <c r="J1209" s="89"/>
      <c r="K1209" s="90"/>
      <c r="L1209" s="90"/>
      <c r="M1209" s="90"/>
      <c r="N1209" s="1"/>
      <c r="O1209" s="25"/>
      <c r="P1209" s="26"/>
      <c r="Q1209" s="1"/>
      <c r="R1209" s="25"/>
    </row>
    <row r="1210" spans="1:18" ht="12.75" customHeight="1">
      <c r="A1210" s="31"/>
      <c r="B1210" s="25"/>
      <c r="C1210" s="88"/>
      <c r="D1210" s="88"/>
      <c r="E1210" s="88"/>
      <c r="F1210" s="88"/>
      <c r="G1210" s="88"/>
      <c r="H1210" s="88"/>
      <c r="I1210" s="88"/>
      <c r="J1210" s="89"/>
      <c r="K1210" s="90"/>
      <c r="L1210" s="90"/>
      <c r="M1210" s="90"/>
      <c r="N1210" s="1"/>
      <c r="O1210" s="25"/>
      <c r="P1210" s="26"/>
      <c r="Q1210" s="1"/>
      <c r="R1210" s="25"/>
    </row>
    <row r="1211" spans="1:18" ht="12.75" customHeight="1">
      <c r="A1211" s="31"/>
      <c r="B1211" s="25"/>
      <c r="C1211" s="88"/>
      <c r="D1211" s="88"/>
      <c r="E1211" s="88"/>
      <c r="F1211" s="88"/>
      <c r="G1211" s="88"/>
      <c r="H1211" s="88"/>
      <c r="I1211" s="88"/>
      <c r="J1211" s="89"/>
      <c r="K1211" s="90"/>
      <c r="L1211" s="90"/>
      <c r="M1211" s="90"/>
      <c r="N1211" s="1"/>
      <c r="O1211" s="25"/>
      <c r="P1211" s="26"/>
      <c r="Q1211" s="1"/>
      <c r="R1211" s="25"/>
    </row>
    <row r="1212" spans="1:18" ht="12.75" customHeight="1">
      <c r="A1212" s="31"/>
      <c r="B1212" s="25"/>
      <c r="C1212" s="88"/>
      <c r="D1212" s="88"/>
      <c r="E1212" s="88"/>
      <c r="F1212" s="88"/>
      <c r="G1212" s="88"/>
      <c r="H1212" s="88"/>
      <c r="I1212" s="88"/>
      <c r="J1212" s="89"/>
      <c r="K1212" s="90"/>
      <c r="L1212" s="90"/>
      <c r="M1212" s="90"/>
      <c r="N1212" s="1"/>
      <c r="O1212" s="25"/>
      <c r="P1212" s="26"/>
      <c r="Q1212" s="1"/>
      <c r="R1212" s="25"/>
    </row>
    <row r="1213" spans="1:18" ht="12.75" customHeight="1">
      <c r="A1213" s="31"/>
      <c r="B1213" s="25"/>
      <c r="C1213" s="88"/>
      <c r="D1213" s="88"/>
      <c r="E1213" s="88"/>
      <c r="F1213" s="88"/>
      <c r="G1213" s="88"/>
      <c r="H1213" s="88"/>
      <c r="I1213" s="88"/>
      <c r="J1213" s="89"/>
      <c r="K1213" s="90"/>
      <c r="L1213" s="90"/>
      <c r="M1213" s="90"/>
      <c r="N1213" s="1"/>
      <c r="O1213" s="25"/>
      <c r="P1213" s="26"/>
      <c r="Q1213" s="1"/>
      <c r="R1213" s="25"/>
    </row>
    <row r="1214" spans="1:18" ht="12.75" customHeight="1">
      <c r="A1214" s="31"/>
      <c r="B1214" s="25"/>
      <c r="C1214" s="88"/>
      <c r="D1214" s="88"/>
      <c r="E1214" s="88"/>
      <c r="F1214" s="88"/>
      <c r="G1214" s="88"/>
      <c r="H1214" s="88"/>
      <c r="I1214" s="88"/>
      <c r="J1214" s="89"/>
      <c r="K1214" s="90"/>
      <c r="L1214" s="90"/>
      <c r="M1214" s="90"/>
      <c r="N1214" s="1"/>
      <c r="O1214" s="25"/>
      <c r="P1214" s="26"/>
      <c r="Q1214" s="1"/>
      <c r="R1214" s="25"/>
    </row>
    <row r="1215" spans="1:18" ht="12.75" customHeight="1">
      <c r="A1215" s="31"/>
      <c r="B1215" s="25"/>
      <c r="C1215" s="88"/>
      <c r="D1215" s="88"/>
      <c r="E1215" s="88"/>
      <c r="F1215" s="88"/>
      <c r="G1215" s="88"/>
      <c r="H1215" s="88"/>
      <c r="I1215" s="88"/>
      <c r="J1215" s="89"/>
      <c r="K1215" s="90"/>
      <c r="L1215" s="90"/>
      <c r="M1215" s="90"/>
      <c r="N1215" s="1"/>
      <c r="O1215" s="25"/>
      <c r="P1215" s="26"/>
      <c r="Q1215" s="1"/>
      <c r="R1215" s="25"/>
    </row>
    <row r="1216" spans="1:18" ht="12.75" customHeight="1">
      <c r="A1216" s="31"/>
      <c r="B1216" s="25"/>
      <c r="C1216" s="88"/>
      <c r="D1216" s="88"/>
      <c r="E1216" s="88"/>
      <c r="F1216" s="88"/>
      <c r="G1216" s="88"/>
      <c r="H1216" s="88"/>
      <c r="I1216" s="88"/>
      <c r="J1216" s="89"/>
      <c r="K1216" s="90"/>
      <c r="L1216" s="90"/>
      <c r="M1216" s="90"/>
      <c r="N1216" s="1"/>
      <c r="O1216" s="25"/>
      <c r="P1216" s="26"/>
      <c r="Q1216" s="1"/>
      <c r="R1216" s="25"/>
    </row>
    <row r="1217" spans="1:18" ht="12.75" customHeight="1">
      <c r="A1217" s="31"/>
      <c r="B1217" s="25"/>
      <c r="C1217" s="88"/>
      <c r="D1217" s="88"/>
      <c r="E1217" s="88"/>
      <c r="F1217" s="88"/>
      <c r="G1217" s="88"/>
      <c r="H1217" s="88"/>
      <c r="I1217" s="88"/>
      <c r="J1217" s="89"/>
      <c r="K1217" s="90"/>
      <c r="L1217" s="90"/>
      <c r="M1217" s="90"/>
      <c r="N1217" s="1"/>
      <c r="O1217" s="25"/>
      <c r="P1217" s="26"/>
      <c r="Q1217" s="1"/>
      <c r="R1217" s="25"/>
    </row>
    <row r="1218" spans="1:18" ht="12.75" customHeight="1">
      <c r="A1218" s="31"/>
      <c r="B1218" s="25"/>
      <c r="C1218" s="88"/>
      <c r="D1218" s="88"/>
      <c r="E1218" s="88"/>
      <c r="F1218" s="88"/>
      <c r="G1218" s="88"/>
      <c r="H1218" s="88"/>
      <c r="I1218" s="88"/>
      <c r="J1218" s="89"/>
      <c r="K1218" s="90"/>
      <c r="L1218" s="90"/>
      <c r="M1218" s="90"/>
      <c r="N1218" s="1"/>
      <c r="O1218" s="25"/>
      <c r="P1218" s="26"/>
      <c r="Q1218" s="1"/>
      <c r="R1218" s="25"/>
    </row>
    <row r="1219" spans="1:18" ht="12.75" customHeight="1">
      <c r="A1219" s="31"/>
      <c r="B1219" s="25"/>
      <c r="C1219" s="88"/>
      <c r="D1219" s="88"/>
      <c r="E1219" s="88"/>
      <c r="F1219" s="88"/>
      <c r="G1219" s="88"/>
      <c r="H1219" s="88"/>
      <c r="I1219" s="88"/>
      <c r="J1219" s="89"/>
      <c r="K1219" s="90"/>
      <c r="L1219" s="90"/>
      <c r="M1219" s="90"/>
      <c r="N1219" s="1"/>
      <c r="O1219" s="25"/>
      <c r="P1219" s="26"/>
      <c r="Q1219" s="1"/>
      <c r="R1219" s="25"/>
    </row>
    <row r="1220" spans="1:18" ht="12.75" customHeight="1">
      <c r="A1220" s="31"/>
      <c r="B1220" s="25"/>
      <c r="C1220" s="88"/>
      <c r="D1220" s="88"/>
      <c r="E1220" s="88"/>
      <c r="F1220" s="88"/>
      <c r="G1220" s="88"/>
      <c r="H1220" s="88"/>
      <c r="I1220" s="88"/>
      <c r="J1220" s="89"/>
      <c r="K1220" s="90"/>
      <c r="L1220" s="90"/>
      <c r="M1220" s="90"/>
      <c r="N1220" s="1"/>
      <c r="O1220" s="25"/>
      <c r="P1220" s="26"/>
      <c r="Q1220" s="1"/>
      <c r="R1220" s="25"/>
    </row>
    <row r="1221" spans="1:18" ht="12.75" customHeight="1">
      <c r="A1221" s="31"/>
      <c r="B1221" s="25"/>
      <c r="C1221" s="88"/>
      <c r="D1221" s="88"/>
      <c r="E1221" s="88"/>
      <c r="F1221" s="88"/>
      <c r="G1221" s="88"/>
      <c r="H1221" s="88"/>
      <c r="I1221" s="88"/>
      <c r="J1221" s="89"/>
      <c r="K1221" s="90"/>
      <c r="L1221" s="90"/>
      <c r="M1221" s="90"/>
      <c r="N1221" s="1"/>
      <c r="O1221" s="25"/>
      <c r="P1221" s="26"/>
      <c r="Q1221" s="1"/>
      <c r="R1221" s="25"/>
    </row>
    <row r="1222" spans="1:18" ht="12.75" customHeight="1">
      <c r="A1222" s="31"/>
      <c r="B1222" s="25"/>
      <c r="C1222" s="88"/>
      <c r="D1222" s="88"/>
      <c r="E1222" s="88"/>
      <c r="F1222" s="88"/>
      <c r="G1222" s="88"/>
      <c r="H1222" s="88"/>
      <c r="I1222" s="88"/>
      <c r="J1222" s="89"/>
      <c r="K1222" s="90"/>
      <c r="L1222" s="90"/>
      <c r="M1222" s="90"/>
      <c r="N1222" s="1"/>
      <c r="O1222" s="25"/>
      <c r="P1222" s="26"/>
      <c r="Q1222" s="1"/>
      <c r="R1222" s="25"/>
    </row>
    <row r="1223" spans="1:18" ht="12.75" customHeight="1">
      <c r="A1223" s="31"/>
      <c r="B1223" s="25"/>
      <c r="C1223" s="88"/>
      <c r="D1223" s="88"/>
      <c r="E1223" s="88"/>
      <c r="F1223" s="88"/>
      <c r="G1223" s="88"/>
      <c r="H1223" s="88"/>
      <c r="I1223" s="88"/>
      <c r="J1223" s="89"/>
      <c r="K1223" s="90"/>
      <c r="L1223" s="90"/>
      <c r="M1223" s="90"/>
      <c r="N1223" s="1"/>
      <c r="O1223" s="25"/>
      <c r="P1223" s="26"/>
      <c r="Q1223" s="1"/>
      <c r="R1223" s="25"/>
    </row>
    <row r="1224" spans="1:18" ht="12.75" customHeight="1">
      <c r="A1224" s="31"/>
      <c r="B1224" s="25"/>
      <c r="C1224" s="88"/>
      <c r="D1224" s="88"/>
      <c r="E1224" s="88"/>
      <c r="F1224" s="88"/>
      <c r="G1224" s="88"/>
      <c r="H1224" s="88"/>
      <c r="I1224" s="88"/>
      <c r="J1224" s="89"/>
      <c r="K1224" s="90"/>
      <c r="L1224" s="90"/>
      <c r="M1224" s="90"/>
      <c r="N1224" s="1"/>
      <c r="O1224" s="25"/>
      <c r="P1224" s="26"/>
      <c r="Q1224" s="1"/>
      <c r="R1224" s="25"/>
    </row>
    <row r="1225" spans="1:18" ht="12.75" customHeight="1">
      <c r="A1225" s="31"/>
      <c r="B1225" s="25"/>
      <c r="C1225" s="88"/>
      <c r="D1225" s="88"/>
      <c r="E1225" s="88"/>
      <c r="F1225" s="88"/>
      <c r="G1225" s="88"/>
      <c r="H1225" s="88"/>
      <c r="I1225" s="88"/>
      <c r="J1225" s="89"/>
      <c r="K1225" s="90"/>
      <c r="L1225" s="90"/>
      <c r="M1225" s="90"/>
      <c r="N1225" s="1"/>
      <c r="O1225" s="25"/>
      <c r="P1225" s="26"/>
      <c r="Q1225" s="1"/>
      <c r="R1225" s="25"/>
    </row>
    <row r="1226" spans="1:18" ht="12.75" customHeight="1">
      <c r="A1226" s="31"/>
      <c r="B1226" s="25"/>
      <c r="C1226" s="88"/>
      <c r="D1226" s="88"/>
      <c r="E1226" s="88"/>
      <c r="F1226" s="88"/>
      <c r="G1226" s="88"/>
      <c r="H1226" s="88"/>
      <c r="I1226" s="88"/>
      <c r="J1226" s="89"/>
      <c r="K1226" s="90"/>
      <c r="L1226" s="90"/>
      <c r="M1226" s="90"/>
      <c r="N1226" s="1"/>
      <c r="O1226" s="25"/>
      <c r="P1226" s="26"/>
      <c r="Q1226" s="1"/>
      <c r="R1226" s="25"/>
    </row>
    <row r="1227" spans="1:18" ht="12.75" customHeight="1">
      <c r="A1227" s="31"/>
      <c r="B1227" s="25"/>
      <c r="C1227" s="88"/>
      <c r="D1227" s="88"/>
      <c r="E1227" s="88"/>
      <c r="F1227" s="88"/>
      <c r="G1227" s="88"/>
      <c r="H1227" s="88"/>
      <c r="I1227" s="88"/>
      <c r="J1227" s="89"/>
      <c r="K1227" s="90"/>
      <c r="L1227" s="90"/>
      <c r="M1227" s="90"/>
      <c r="N1227" s="1"/>
      <c r="O1227" s="25"/>
      <c r="P1227" s="26"/>
      <c r="Q1227" s="1"/>
      <c r="R1227" s="25"/>
    </row>
    <row r="1228" spans="1:18" ht="12.75" customHeight="1">
      <c r="A1228" s="31"/>
      <c r="B1228" s="25"/>
      <c r="C1228" s="88"/>
      <c r="D1228" s="88"/>
      <c r="E1228" s="88"/>
      <c r="F1228" s="88"/>
      <c r="G1228" s="88"/>
      <c r="H1228" s="88"/>
      <c r="I1228" s="88"/>
      <c r="J1228" s="89"/>
      <c r="K1228" s="90"/>
      <c r="L1228" s="90"/>
      <c r="M1228" s="90"/>
      <c r="N1228" s="1"/>
      <c r="O1228" s="25"/>
      <c r="P1228" s="26"/>
      <c r="Q1228" s="1"/>
      <c r="R1228" s="25"/>
    </row>
    <row r="1229" spans="1:18" ht="12.75" customHeight="1">
      <c r="A1229" s="31"/>
      <c r="B1229" s="25"/>
      <c r="C1229" s="88"/>
      <c r="D1229" s="88"/>
      <c r="E1229" s="88"/>
      <c r="F1229" s="88"/>
      <c r="G1229" s="88"/>
      <c r="H1229" s="88"/>
      <c r="I1229" s="88"/>
      <c r="J1229" s="89"/>
      <c r="K1229" s="90"/>
      <c r="L1229" s="90"/>
      <c r="M1229" s="90"/>
      <c r="N1229" s="1"/>
      <c r="O1229" s="25"/>
      <c r="P1229" s="26"/>
      <c r="Q1229" s="1"/>
      <c r="R1229" s="25"/>
    </row>
    <row r="1230" spans="1:18" ht="12.75" customHeight="1">
      <c r="A1230" s="31"/>
      <c r="B1230" s="25"/>
      <c r="C1230" s="88"/>
      <c r="D1230" s="88"/>
      <c r="E1230" s="88"/>
      <c r="F1230" s="88"/>
      <c r="G1230" s="88"/>
      <c r="H1230" s="88"/>
      <c r="I1230" s="88"/>
      <c r="J1230" s="89"/>
      <c r="K1230" s="90"/>
      <c r="L1230" s="90"/>
      <c r="M1230" s="90"/>
      <c r="N1230" s="1"/>
      <c r="O1230" s="25"/>
      <c r="P1230" s="26"/>
      <c r="Q1230" s="1"/>
      <c r="R1230" s="25"/>
    </row>
    <row r="1231" spans="1:18" ht="12.75" customHeight="1">
      <c r="A1231" s="31"/>
      <c r="B1231" s="25"/>
      <c r="C1231" s="88"/>
      <c r="D1231" s="88"/>
      <c r="E1231" s="88"/>
      <c r="F1231" s="88"/>
      <c r="G1231" s="88"/>
      <c r="H1231" s="88"/>
      <c r="I1231" s="88"/>
      <c r="J1231" s="89"/>
      <c r="K1231" s="90"/>
      <c r="L1231" s="90"/>
      <c r="M1231" s="90"/>
      <c r="N1231" s="1"/>
      <c r="O1231" s="25"/>
      <c r="P1231" s="26"/>
      <c r="Q1231" s="1"/>
      <c r="R1231" s="25"/>
    </row>
    <row r="1232" spans="1:18" ht="12.75" customHeight="1">
      <c r="A1232" s="31"/>
      <c r="B1232" s="25"/>
      <c r="C1232" s="88"/>
      <c r="D1232" s="88"/>
      <c r="E1232" s="88"/>
      <c r="F1232" s="88"/>
      <c r="G1232" s="88"/>
      <c r="H1232" s="88"/>
      <c r="I1232" s="88"/>
      <c r="J1232" s="89"/>
      <c r="K1232" s="90"/>
      <c r="L1232" s="90"/>
      <c r="M1232" s="90"/>
      <c r="N1232" s="1"/>
      <c r="O1232" s="25"/>
      <c r="P1232" s="26"/>
      <c r="Q1232" s="1"/>
      <c r="R1232" s="25"/>
    </row>
    <row r="1233" spans="1:18" ht="12.75" customHeight="1">
      <c r="A1233" s="31"/>
      <c r="B1233" s="25"/>
      <c r="C1233" s="88"/>
      <c r="D1233" s="88"/>
      <c r="E1233" s="88"/>
      <c r="F1233" s="88"/>
      <c r="G1233" s="88"/>
      <c r="H1233" s="88"/>
      <c r="I1233" s="88"/>
      <c r="J1233" s="89"/>
      <c r="K1233" s="90"/>
      <c r="L1233" s="90"/>
      <c r="M1233" s="90"/>
      <c r="N1233" s="1"/>
      <c r="O1233" s="25"/>
      <c r="P1233" s="26"/>
      <c r="Q1233" s="1"/>
      <c r="R1233" s="25"/>
    </row>
    <row r="1234" spans="1:18" ht="12.75" customHeight="1">
      <c r="A1234" s="31"/>
      <c r="B1234" s="25"/>
      <c r="C1234" s="88"/>
      <c r="D1234" s="88"/>
      <c r="E1234" s="88"/>
      <c r="F1234" s="88"/>
      <c r="G1234" s="88"/>
      <c r="H1234" s="88"/>
      <c r="I1234" s="88"/>
      <c r="J1234" s="89"/>
      <c r="K1234" s="90"/>
      <c r="L1234" s="90"/>
      <c r="M1234" s="90"/>
      <c r="N1234" s="1"/>
      <c r="O1234" s="25"/>
      <c r="P1234" s="26"/>
      <c r="Q1234" s="1"/>
      <c r="R1234" s="25"/>
    </row>
    <row r="1235" spans="1:18" ht="12.75" customHeight="1">
      <c r="A1235" s="31"/>
      <c r="B1235" s="25"/>
      <c r="C1235" s="88"/>
      <c r="D1235" s="88"/>
      <c r="E1235" s="88"/>
      <c r="F1235" s="88"/>
      <c r="G1235" s="88"/>
      <c r="H1235" s="88"/>
      <c r="I1235" s="88"/>
      <c r="J1235" s="89"/>
      <c r="K1235" s="90"/>
      <c r="L1235" s="90"/>
      <c r="M1235" s="90"/>
      <c r="N1235" s="1"/>
      <c r="O1235" s="25"/>
      <c r="P1235" s="26"/>
      <c r="Q1235" s="1"/>
      <c r="R1235" s="25"/>
    </row>
    <row r="1236" spans="1:18" ht="12.75" customHeight="1">
      <c r="A1236" s="31"/>
      <c r="B1236" s="25"/>
      <c r="C1236" s="88"/>
      <c r="D1236" s="88"/>
      <c r="E1236" s="88"/>
      <c r="F1236" s="88"/>
      <c r="G1236" s="88"/>
      <c r="H1236" s="88"/>
      <c r="I1236" s="88"/>
      <c r="J1236" s="89"/>
      <c r="K1236" s="90"/>
      <c r="L1236" s="90"/>
      <c r="M1236" s="90"/>
      <c r="N1236" s="1"/>
      <c r="O1236" s="25"/>
      <c r="P1236" s="26"/>
      <c r="Q1236" s="1"/>
      <c r="R1236" s="25"/>
    </row>
    <row r="1237" spans="1:18" ht="12.75" customHeight="1">
      <c r="A1237" s="31"/>
      <c r="B1237" s="25"/>
      <c r="C1237" s="88"/>
      <c r="D1237" s="88"/>
      <c r="E1237" s="88"/>
      <c r="F1237" s="88"/>
      <c r="G1237" s="88"/>
      <c r="H1237" s="88"/>
      <c r="I1237" s="88"/>
      <c r="J1237" s="89"/>
      <c r="K1237" s="90"/>
      <c r="L1237" s="90"/>
      <c r="M1237" s="90"/>
      <c r="N1237" s="1"/>
      <c r="O1237" s="25"/>
      <c r="P1237" s="26"/>
      <c r="Q1237" s="1"/>
      <c r="R1237" s="25"/>
    </row>
    <row r="1238" spans="1:18" ht="12.75" customHeight="1">
      <c r="A1238" s="31"/>
      <c r="B1238" s="25"/>
      <c r="C1238" s="88"/>
      <c r="D1238" s="88"/>
      <c r="E1238" s="88"/>
      <c r="F1238" s="88"/>
      <c r="G1238" s="88"/>
      <c r="H1238" s="88"/>
      <c r="I1238" s="88"/>
      <c r="J1238" s="89"/>
      <c r="K1238" s="90"/>
      <c r="L1238" s="90"/>
      <c r="M1238" s="90"/>
      <c r="N1238" s="1"/>
      <c r="O1238" s="25"/>
      <c r="P1238" s="26"/>
      <c r="Q1238" s="1"/>
      <c r="R1238" s="25"/>
    </row>
    <row r="1239" spans="1:18" ht="12.75" customHeight="1">
      <c r="A1239" s="31"/>
      <c r="B1239" s="25"/>
      <c r="C1239" s="88"/>
      <c r="D1239" s="88"/>
      <c r="E1239" s="88"/>
      <c r="F1239" s="88"/>
      <c r="G1239" s="88"/>
      <c r="H1239" s="88"/>
      <c r="I1239" s="88"/>
      <c r="J1239" s="89"/>
      <c r="K1239" s="90"/>
      <c r="L1239" s="90"/>
      <c r="M1239" s="90"/>
      <c r="N1239" s="1"/>
      <c r="O1239" s="25"/>
      <c r="P1239" s="26"/>
      <c r="Q1239" s="1"/>
      <c r="R1239" s="25"/>
    </row>
    <row r="1240" spans="1:18" ht="12.75" customHeight="1">
      <c r="A1240" s="31"/>
      <c r="B1240" s="25"/>
      <c r="C1240" s="88"/>
      <c r="D1240" s="88"/>
      <c r="E1240" s="88"/>
      <c r="F1240" s="88"/>
      <c r="G1240" s="88"/>
      <c r="H1240" s="88"/>
      <c r="I1240" s="88"/>
      <c r="J1240" s="89"/>
      <c r="K1240" s="90"/>
      <c r="L1240" s="90"/>
      <c r="M1240" s="90"/>
      <c r="N1240" s="1"/>
      <c r="O1240" s="25"/>
      <c r="P1240" s="26"/>
      <c r="Q1240" s="1"/>
      <c r="R1240" s="25"/>
    </row>
    <row r="1241" spans="1:18" ht="12.75" customHeight="1">
      <c r="A1241" s="31"/>
      <c r="B1241" s="25"/>
      <c r="C1241" s="88"/>
      <c r="D1241" s="88"/>
      <c r="E1241" s="88"/>
      <c r="F1241" s="88"/>
      <c r="G1241" s="88"/>
      <c r="H1241" s="88"/>
      <c r="I1241" s="88"/>
      <c r="J1241" s="89"/>
      <c r="K1241" s="90"/>
      <c r="L1241" s="90"/>
      <c r="M1241" s="90"/>
      <c r="N1241" s="1"/>
      <c r="O1241" s="25"/>
      <c r="P1241" s="26"/>
      <c r="Q1241" s="1"/>
      <c r="R1241" s="25"/>
    </row>
    <row r="1242" spans="1:18" ht="12.75" customHeight="1">
      <c r="A1242" s="31"/>
      <c r="B1242" s="25"/>
      <c r="C1242" s="88"/>
      <c r="D1242" s="88"/>
      <c r="E1242" s="88"/>
      <c r="F1242" s="88"/>
      <c r="G1242" s="88"/>
      <c r="H1242" s="88"/>
      <c r="I1242" s="88"/>
      <c r="J1242" s="89"/>
      <c r="K1242" s="90"/>
      <c r="L1242" s="90"/>
      <c r="M1242" s="90"/>
      <c r="N1242" s="1"/>
      <c r="O1242" s="25"/>
      <c r="P1242" s="26"/>
      <c r="Q1242" s="1"/>
      <c r="R1242" s="25"/>
    </row>
    <row r="1243" spans="1:18" ht="12.75" customHeight="1">
      <c r="A1243" s="31"/>
      <c r="B1243" s="25"/>
      <c r="C1243" s="88"/>
      <c r="D1243" s="88"/>
      <c r="E1243" s="88"/>
      <c r="F1243" s="88"/>
      <c r="G1243" s="88"/>
      <c r="H1243" s="88"/>
      <c r="I1243" s="88"/>
      <c r="J1243" s="89"/>
      <c r="K1243" s="90"/>
      <c r="L1243" s="90"/>
      <c r="M1243" s="90"/>
      <c r="N1243" s="1"/>
      <c r="O1243" s="25"/>
      <c r="P1243" s="26"/>
      <c r="Q1243" s="1"/>
      <c r="R1243" s="25"/>
    </row>
    <row r="1244" spans="1:18" ht="12.75" customHeight="1">
      <c r="A1244" s="31"/>
      <c r="B1244" s="25"/>
      <c r="C1244" s="88"/>
      <c r="D1244" s="88"/>
      <c r="E1244" s="88"/>
      <c r="F1244" s="88"/>
      <c r="G1244" s="88"/>
      <c r="H1244" s="88"/>
      <c r="I1244" s="88"/>
      <c r="J1244" s="89"/>
      <c r="K1244" s="90"/>
      <c r="L1244" s="90"/>
      <c r="M1244" s="90"/>
      <c r="N1244" s="1"/>
      <c r="O1244" s="25"/>
      <c r="P1244" s="26"/>
      <c r="Q1244" s="1"/>
      <c r="R1244" s="25"/>
    </row>
    <row r="1245" spans="1:18" ht="12.75" customHeight="1">
      <c r="A1245" s="31"/>
      <c r="B1245" s="25"/>
      <c r="C1245" s="88"/>
      <c r="D1245" s="88"/>
      <c r="E1245" s="88"/>
      <c r="F1245" s="88"/>
      <c r="G1245" s="88"/>
      <c r="H1245" s="88"/>
      <c r="I1245" s="88"/>
      <c r="J1245" s="89"/>
      <c r="K1245" s="90"/>
      <c r="L1245" s="90"/>
      <c r="M1245" s="90"/>
      <c r="N1245" s="1"/>
      <c r="O1245" s="25"/>
      <c r="P1245" s="26"/>
      <c r="Q1245" s="1"/>
      <c r="R1245" s="25"/>
    </row>
    <row r="1246" spans="1:18" ht="12.75" customHeight="1">
      <c r="A1246" s="31"/>
      <c r="B1246" s="25"/>
      <c r="C1246" s="88"/>
      <c r="D1246" s="88"/>
      <c r="E1246" s="88"/>
      <c r="F1246" s="88"/>
      <c r="G1246" s="88"/>
      <c r="H1246" s="88"/>
      <c r="I1246" s="88"/>
      <c r="J1246" s="89"/>
      <c r="K1246" s="90"/>
      <c r="L1246" s="90"/>
      <c r="M1246" s="90"/>
      <c r="N1246" s="1"/>
      <c r="O1246" s="25"/>
      <c r="P1246" s="26"/>
      <c r="Q1246" s="1"/>
      <c r="R1246" s="25"/>
    </row>
    <row r="1247" spans="1:18" ht="12.75" customHeight="1">
      <c r="A1247" s="31"/>
      <c r="B1247" s="25"/>
      <c r="C1247" s="88"/>
      <c r="D1247" s="88"/>
      <c r="E1247" s="88"/>
      <c r="F1247" s="88"/>
      <c r="G1247" s="88"/>
      <c r="H1247" s="88"/>
      <c r="I1247" s="88"/>
      <c r="J1247" s="89"/>
      <c r="K1247" s="90"/>
      <c r="L1247" s="90"/>
      <c r="M1247" s="90"/>
      <c r="N1247" s="1"/>
      <c r="O1247" s="25"/>
      <c r="P1247" s="26"/>
      <c r="Q1247" s="1"/>
      <c r="R1247" s="25"/>
    </row>
    <row r="1248" spans="1:18" ht="12.75" customHeight="1">
      <c r="A1248" s="31"/>
      <c r="B1248" s="25"/>
      <c r="C1248" s="88"/>
      <c r="D1248" s="88"/>
      <c r="E1248" s="88"/>
      <c r="F1248" s="88"/>
      <c r="G1248" s="88"/>
      <c r="H1248" s="88"/>
      <c r="I1248" s="88"/>
      <c r="J1248" s="89"/>
      <c r="K1248" s="90"/>
      <c r="L1248" s="90"/>
      <c r="M1248" s="90"/>
      <c r="N1248" s="1"/>
      <c r="O1248" s="25"/>
      <c r="P1248" s="26"/>
      <c r="Q1248" s="1"/>
      <c r="R1248" s="25"/>
    </row>
    <row r="1249" spans="1:18" ht="12.75" customHeight="1">
      <c r="A1249" s="31"/>
      <c r="B1249" s="25"/>
      <c r="C1249" s="88"/>
      <c r="D1249" s="88"/>
      <c r="E1249" s="88"/>
      <c r="F1249" s="88"/>
      <c r="G1249" s="88"/>
      <c r="H1249" s="88"/>
      <c r="I1249" s="88"/>
      <c r="J1249" s="89"/>
      <c r="K1249" s="90"/>
      <c r="L1249" s="90"/>
      <c r="M1249" s="90"/>
      <c r="N1249" s="1"/>
      <c r="O1249" s="25"/>
      <c r="P1249" s="26"/>
      <c r="Q1249" s="1"/>
      <c r="R1249" s="25"/>
    </row>
    <row r="1250" spans="1:18" ht="12.75" customHeight="1">
      <c r="A1250" s="31"/>
      <c r="B1250" s="25"/>
      <c r="C1250" s="88"/>
      <c r="D1250" s="88"/>
      <c r="E1250" s="88"/>
      <c r="F1250" s="88"/>
      <c r="G1250" s="88"/>
      <c r="H1250" s="88"/>
      <c r="I1250" s="88"/>
      <c r="J1250" s="89"/>
      <c r="K1250" s="90"/>
      <c r="L1250" s="90"/>
      <c r="M1250" s="90"/>
      <c r="N1250" s="1"/>
      <c r="O1250" s="25"/>
      <c r="P1250" s="26"/>
      <c r="Q1250" s="1"/>
      <c r="R1250" s="25"/>
    </row>
    <row r="1251" spans="1:18" ht="12.75" customHeight="1">
      <c r="A1251" s="31"/>
      <c r="B1251" s="25"/>
      <c r="C1251" s="88"/>
      <c r="D1251" s="88"/>
      <c r="E1251" s="88"/>
      <c r="F1251" s="88"/>
      <c r="G1251" s="88"/>
      <c r="H1251" s="88"/>
      <c r="I1251" s="88"/>
      <c r="J1251" s="89"/>
      <c r="K1251" s="90"/>
      <c r="L1251" s="90"/>
      <c r="M1251" s="90"/>
      <c r="N1251" s="1"/>
      <c r="O1251" s="25"/>
      <c r="P1251" s="26"/>
      <c r="Q1251" s="1"/>
      <c r="R1251" s="25"/>
    </row>
    <row r="1252" spans="1:18" ht="12.75" customHeight="1">
      <c r="A1252" s="31"/>
      <c r="B1252" s="25"/>
      <c r="C1252" s="88"/>
      <c r="D1252" s="88"/>
      <c r="E1252" s="88"/>
      <c r="F1252" s="88"/>
      <c r="G1252" s="88"/>
      <c r="H1252" s="88"/>
      <c r="I1252" s="88"/>
      <c r="J1252" s="89"/>
      <c r="K1252" s="90"/>
      <c r="L1252" s="90"/>
      <c r="M1252" s="90"/>
      <c r="N1252" s="1"/>
      <c r="O1252" s="25"/>
      <c r="P1252" s="26"/>
      <c r="Q1252" s="1"/>
      <c r="R1252" s="25"/>
    </row>
    <row r="1253" spans="1:18" ht="12.75" customHeight="1">
      <c r="A1253" s="31"/>
      <c r="B1253" s="25"/>
      <c r="C1253" s="88"/>
      <c r="D1253" s="88"/>
      <c r="E1253" s="88"/>
      <c r="F1253" s="88"/>
      <c r="G1253" s="88"/>
      <c r="H1253" s="88"/>
      <c r="I1253" s="88"/>
      <c r="J1253" s="89"/>
      <c r="K1253" s="90"/>
      <c r="L1253" s="90"/>
      <c r="M1253" s="90"/>
      <c r="N1253" s="1"/>
      <c r="O1253" s="25"/>
      <c r="P1253" s="26"/>
      <c r="Q1253" s="1"/>
      <c r="R1253" s="25"/>
    </row>
    <row r="1254" spans="1:18" ht="12.75" customHeight="1">
      <c r="A1254" s="31"/>
      <c r="B1254" s="25"/>
      <c r="C1254" s="88"/>
      <c r="D1254" s="88"/>
      <c r="E1254" s="88"/>
      <c r="F1254" s="88"/>
      <c r="G1254" s="88"/>
      <c r="H1254" s="88"/>
      <c r="I1254" s="88"/>
      <c r="J1254" s="89"/>
      <c r="K1254" s="90"/>
      <c r="L1254" s="90"/>
      <c r="M1254" s="90"/>
      <c r="N1254" s="1"/>
      <c r="O1254" s="25"/>
      <c r="P1254" s="26"/>
      <c r="Q1254" s="1"/>
      <c r="R1254" s="25"/>
    </row>
    <row r="1255" spans="1:18" ht="12.75" customHeight="1">
      <c r="A1255" s="31"/>
      <c r="B1255" s="25"/>
      <c r="C1255" s="88"/>
      <c r="D1255" s="88"/>
      <c r="E1255" s="88"/>
      <c r="F1255" s="88"/>
      <c r="G1255" s="88"/>
      <c r="H1255" s="88"/>
      <c r="I1255" s="88"/>
      <c r="J1255" s="89"/>
      <c r="K1255" s="90"/>
      <c r="L1255" s="90"/>
      <c r="M1255" s="90"/>
      <c r="N1255" s="1"/>
      <c r="O1255" s="25"/>
      <c r="P1255" s="26"/>
      <c r="Q1255" s="1"/>
      <c r="R1255" s="25"/>
    </row>
    <row r="1256" spans="1:18" ht="12.75" customHeight="1">
      <c r="A1256" s="31"/>
      <c r="B1256" s="25"/>
      <c r="C1256" s="88"/>
      <c r="D1256" s="88"/>
      <c r="E1256" s="88"/>
      <c r="F1256" s="88"/>
      <c r="G1256" s="88"/>
      <c r="H1256" s="88"/>
      <c r="I1256" s="88"/>
      <c r="J1256" s="89"/>
      <c r="K1256" s="90"/>
      <c r="L1256" s="90"/>
      <c r="M1256" s="90"/>
      <c r="N1256" s="1"/>
      <c r="O1256" s="25"/>
      <c r="P1256" s="26"/>
      <c r="Q1256" s="1"/>
      <c r="R1256" s="25"/>
    </row>
    <row r="1257" spans="1:18" ht="12.75" customHeight="1">
      <c r="A1257" s="31"/>
      <c r="B1257" s="25"/>
      <c r="C1257" s="88"/>
      <c r="D1257" s="88"/>
      <c r="E1257" s="88"/>
      <c r="F1257" s="88"/>
      <c r="G1257" s="88"/>
      <c r="H1257" s="88"/>
      <c r="I1257" s="88"/>
      <c r="J1257" s="89"/>
      <c r="K1257" s="90"/>
      <c r="L1257" s="90"/>
      <c r="M1257" s="90"/>
      <c r="N1257" s="1"/>
      <c r="O1257" s="25"/>
      <c r="P1257" s="26"/>
      <c r="Q1257" s="1"/>
      <c r="R1257" s="25"/>
    </row>
    <row r="1258" spans="1:18" ht="12.75" customHeight="1">
      <c r="A1258" s="31"/>
      <c r="B1258" s="25"/>
      <c r="C1258" s="88"/>
      <c r="D1258" s="88"/>
      <c r="E1258" s="88"/>
      <c r="F1258" s="88"/>
      <c r="G1258" s="88"/>
      <c r="H1258" s="88"/>
      <c r="I1258" s="88"/>
      <c r="J1258" s="89"/>
      <c r="K1258" s="90"/>
      <c r="L1258" s="90"/>
      <c r="M1258" s="90"/>
      <c r="N1258" s="1"/>
      <c r="O1258" s="25"/>
      <c r="P1258" s="26"/>
      <c r="Q1258" s="1"/>
      <c r="R1258" s="25"/>
    </row>
    <row r="1259" spans="1:18" ht="12.75" customHeight="1">
      <c r="A1259" s="31"/>
      <c r="B1259" s="25"/>
      <c r="C1259" s="88"/>
      <c r="D1259" s="88"/>
      <c r="E1259" s="88"/>
      <c r="F1259" s="88"/>
      <c r="G1259" s="88"/>
      <c r="H1259" s="88"/>
      <c r="I1259" s="88"/>
      <c r="J1259" s="89"/>
      <c r="K1259" s="90"/>
      <c r="L1259" s="90"/>
      <c r="M1259" s="90"/>
      <c r="N1259" s="1"/>
      <c r="O1259" s="25"/>
      <c r="P1259" s="26"/>
      <c r="Q1259" s="1"/>
      <c r="R1259" s="25"/>
    </row>
    <row r="1260" spans="1:18" ht="12.75" customHeight="1">
      <c r="A1260" s="31"/>
      <c r="B1260" s="25"/>
      <c r="C1260" s="88"/>
      <c r="D1260" s="88"/>
      <c r="E1260" s="88"/>
      <c r="F1260" s="88"/>
      <c r="G1260" s="88"/>
      <c r="H1260" s="88"/>
      <c r="I1260" s="88"/>
      <c r="J1260" s="89"/>
      <c r="K1260" s="90"/>
      <c r="L1260" s="90"/>
      <c r="M1260" s="90"/>
      <c r="N1260" s="1"/>
      <c r="O1260" s="25"/>
      <c r="P1260" s="26"/>
      <c r="Q1260" s="1"/>
      <c r="R1260" s="25"/>
    </row>
    <row r="1261" spans="1:18" ht="12.75" customHeight="1">
      <c r="A1261" s="31"/>
      <c r="B1261" s="25"/>
      <c r="C1261" s="88"/>
      <c r="D1261" s="88"/>
      <c r="E1261" s="88"/>
      <c r="F1261" s="88"/>
      <c r="G1261" s="88"/>
      <c r="H1261" s="88"/>
      <c r="I1261" s="88"/>
      <c r="J1261" s="89"/>
      <c r="K1261" s="90"/>
      <c r="L1261" s="90"/>
      <c r="M1261" s="90"/>
      <c r="N1261" s="1"/>
      <c r="O1261" s="25"/>
      <c r="P1261" s="26"/>
      <c r="Q1261" s="1"/>
      <c r="R1261" s="25"/>
    </row>
    <row r="1262" spans="1:18" ht="12.75" customHeight="1">
      <c r="A1262" s="31"/>
      <c r="B1262" s="25"/>
      <c r="C1262" s="88"/>
      <c r="D1262" s="88"/>
      <c r="E1262" s="88"/>
      <c r="F1262" s="88"/>
      <c r="G1262" s="88"/>
      <c r="H1262" s="88"/>
      <c r="I1262" s="88"/>
      <c r="J1262" s="89"/>
      <c r="K1262" s="90"/>
      <c r="L1262" s="90"/>
      <c r="M1262" s="90"/>
      <c r="N1262" s="1"/>
      <c r="O1262" s="25"/>
      <c r="P1262" s="26"/>
      <c r="Q1262" s="1"/>
      <c r="R1262" s="25"/>
    </row>
    <row r="1263" spans="1:18" ht="12.75" customHeight="1">
      <c r="A1263" s="31"/>
      <c r="B1263" s="25"/>
      <c r="C1263" s="88"/>
      <c r="D1263" s="88"/>
      <c r="E1263" s="88"/>
      <c r="F1263" s="88"/>
      <c r="G1263" s="88"/>
      <c r="H1263" s="88"/>
      <c r="I1263" s="88"/>
      <c r="J1263" s="89"/>
      <c r="K1263" s="90"/>
      <c r="L1263" s="90"/>
      <c r="M1263" s="90"/>
      <c r="N1263" s="1"/>
      <c r="O1263" s="25"/>
      <c r="P1263" s="26"/>
      <c r="Q1263" s="1"/>
      <c r="R1263" s="25"/>
    </row>
    <row r="1264" spans="1:18" ht="12.75" customHeight="1">
      <c r="A1264" s="31"/>
      <c r="B1264" s="25"/>
      <c r="C1264" s="88"/>
      <c r="D1264" s="88"/>
      <c r="E1264" s="88"/>
      <c r="F1264" s="88"/>
      <c r="G1264" s="88"/>
      <c r="H1264" s="88"/>
      <c r="I1264" s="88"/>
      <c r="J1264" s="89"/>
      <c r="K1264" s="90"/>
      <c r="L1264" s="90"/>
      <c r="M1264" s="90"/>
      <c r="N1264" s="1"/>
      <c r="O1264" s="25"/>
      <c r="P1264" s="26"/>
      <c r="Q1264" s="1"/>
      <c r="R1264" s="25"/>
    </row>
    <row r="1265" spans="1:18" ht="12.75" customHeight="1">
      <c r="A1265" s="31"/>
      <c r="B1265" s="25"/>
      <c r="C1265" s="88"/>
      <c r="D1265" s="88"/>
      <c r="E1265" s="88"/>
      <c r="F1265" s="88"/>
      <c r="G1265" s="88"/>
      <c r="H1265" s="88"/>
      <c r="I1265" s="88"/>
      <c r="J1265" s="89"/>
      <c r="K1265" s="90"/>
      <c r="L1265" s="90"/>
      <c r="M1265" s="90"/>
      <c r="N1265" s="1"/>
      <c r="O1265" s="25"/>
      <c r="P1265" s="26"/>
      <c r="Q1265" s="1"/>
      <c r="R1265" s="25"/>
    </row>
    <row r="1266" spans="1:18" ht="12.75" customHeight="1">
      <c r="A1266" s="31"/>
      <c r="B1266" s="25"/>
      <c r="C1266" s="88"/>
      <c r="D1266" s="88"/>
      <c r="E1266" s="88"/>
      <c r="F1266" s="88"/>
      <c r="G1266" s="88"/>
      <c r="H1266" s="88"/>
      <c r="I1266" s="88"/>
      <c r="J1266" s="89"/>
      <c r="K1266" s="90"/>
      <c r="L1266" s="90"/>
      <c r="M1266" s="90"/>
      <c r="N1266" s="1"/>
      <c r="O1266" s="25"/>
      <c r="P1266" s="26"/>
      <c r="Q1266" s="1"/>
      <c r="R1266" s="25"/>
    </row>
    <row r="1267" spans="1:18" ht="12.75" customHeight="1">
      <c r="A1267" s="31"/>
      <c r="B1267" s="25"/>
      <c r="C1267" s="88"/>
      <c r="D1267" s="88"/>
      <c r="E1267" s="88"/>
      <c r="F1267" s="88"/>
      <c r="G1267" s="88"/>
      <c r="H1267" s="88"/>
      <c r="I1267" s="88"/>
      <c r="J1267" s="89"/>
      <c r="K1267" s="90"/>
      <c r="L1267" s="90"/>
      <c r="M1267" s="90"/>
      <c r="N1267" s="1"/>
      <c r="O1267" s="25"/>
      <c r="P1267" s="26"/>
      <c r="Q1267" s="1"/>
      <c r="R1267" s="25"/>
    </row>
    <row r="1268" spans="1:18" ht="12.75" customHeight="1">
      <c r="A1268" s="31"/>
      <c r="B1268" s="25"/>
      <c r="C1268" s="88"/>
      <c r="D1268" s="88"/>
      <c r="E1268" s="88"/>
      <c r="F1268" s="88"/>
      <c r="G1268" s="88"/>
      <c r="H1268" s="88"/>
      <c r="I1268" s="88"/>
      <c r="J1268" s="89"/>
      <c r="K1268" s="90"/>
      <c r="L1268" s="90"/>
      <c r="M1268" s="90"/>
      <c r="N1268" s="1"/>
      <c r="O1268" s="25"/>
      <c r="P1268" s="26"/>
      <c r="Q1268" s="1"/>
      <c r="R1268" s="25"/>
    </row>
    <row r="1269" spans="1:18" ht="12.75" customHeight="1">
      <c r="A1269" s="31"/>
      <c r="B1269" s="25"/>
      <c r="C1269" s="88"/>
      <c r="D1269" s="88"/>
      <c r="E1269" s="88"/>
      <c r="F1269" s="88"/>
      <c r="G1269" s="88"/>
      <c r="H1269" s="88"/>
      <c r="I1269" s="88"/>
      <c r="J1269" s="89"/>
      <c r="K1269" s="90"/>
      <c r="L1269" s="90"/>
      <c r="M1269" s="90"/>
      <c r="N1269" s="1"/>
      <c r="O1269" s="25"/>
      <c r="P1269" s="26"/>
      <c r="Q1269" s="1"/>
      <c r="R1269" s="25"/>
    </row>
    <row r="1270" spans="1:18" ht="12.75" customHeight="1">
      <c r="A1270" s="31"/>
      <c r="B1270" s="25"/>
      <c r="C1270" s="88"/>
      <c r="D1270" s="88"/>
      <c r="E1270" s="88"/>
      <c r="F1270" s="88"/>
      <c r="G1270" s="88"/>
      <c r="H1270" s="88"/>
      <c r="I1270" s="88"/>
      <c r="J1270" s="89"/>
      <c r="K1270" s="90"/>
      <c r="L1270" s="90"/>
      <c r="M1270" s="90"/>
      <c r="N1270" s="1"/>
      <c r="O1270" s="25"/>
      <c r="P1270" s="26"/>
      <c r="Q1270" s="1"/>
      <c r="R1270" s="25"/>
    </row>
    <row r="1271" spans="1:18" ht="12.75" customHeight="1">
      <c r="A1271" s="31"/>
      <c r="B1271" s="25"/>
      <c r="C1271" s="88"/>
      <c r="D1271" s="88"/>
      <c r="E1271" s="88"/>
      <c r="F1271" s="88"/>
      <c r="G1271" s="88"/>
      <c r="H1271" s="88"/>
      <c r="I1271" s="88"/>
      <c r="J1271" s="89"/>
      <c r="K1271" s="90"/>
      <c r="L1271" s="90"/>
      <c r="M1271" s="90"/>
      <c r="N1271" s="1"/>
      <c r="O1271" s="25"/>
      <c r="P1271" s="26"/>
      <c r="Q1271" s="1"/>
      <c r="R1271" s="25"/>
    </row>
    <row r="1272" spans="1:18" ht="12.75" customHeight="1">
      <c r="A1272" s="31"/>
      <c r="B1272" s="25"/>
      <c r="C1272" s="88"/>
      <c r="D1272" s="88"/>
      <c r="E1272" s="88"/>
      <c r="F1272" s="88"/>
      <c r="G1272" s="88"/>
      <c r="H1272" s="88"/>
      <c r="I1272" s="88"/>
      <c r="J1272" s="89"/>
      <c r="K1272" s="90"/>
      <c r="L1272" s="90"/>
      <c r="M1272" s="90"/>
      <c r="N1272" s="1"/>
      <c r="O1272" s="25"/>
      <c r="P1272" s="26"/>
      <c r="Q1272" s="1"/>
      <c r="R1272" s="25"/>
    </row>
    <row r="1273" spans="1:18" ht="12.75" customHeight="1">
      <c r="A1273" s="31"/>
      <c r="B1273" s="25"/>
      <c r="C1273" s="88"/>
      <c r="D1273" s="88"/>
      <c r="E1273" s="88"/>
      <c r="F1273" s="88"/>
      <c r="G1273" s="88"/>
      <c r="H1273" s="88"/>
      <c r="I1273" s="88"/>
      <c r="J1273" s="89"/>
      <c r="K1273" s="90"/>
      <c r="L1273" s="90"/>
      <c r="M1273" s="90"/>
      <c r="N1273" s="1"/>
      <c r="O1273" s="25"/>
      <c r="P1273" s="26"/>
      <c r="Q1273" s="1"/>
      <c r="R1273" s="25"/>
    </row>
    <row r="1274" spans="1:18" ht="12.75" customHeight="1">
      <c r="A1274" s="31"/>
      <c r="B1274" s="25"/>
      <c r="C1274" s="88"/>
      <c r="D1274" s="88"/>
      <c r="E1274" s="88"/>
      <c r="F1274" s="88"/>
      <c r="G1274" s="88"/>
      <c r="H1274" s="88"/>
      <c r="I1274" s="88"/>
      <c r="J1274" s="89"/>
      <c r="K1274" s="90"/>
      <c r="L1274" s="90"/>
      <c r="M1274" s="90"/>
      <c r="N1274" s="1"/>
      <c r="O1274" s="25"/>
      <c r="P1274" s="26"/>
      <c r="Q1274" s="1"/>
      <c r="R1274" s="25"/>
    </row>
    <row r="1275" spans="1:18" ht="12.75" customHeight="1">
      <c r="A1275" s="31"/>
      <c r="B1275" s="25"/>
      <c r="C1275" s="88"/>
      <c r="D1275" s="88"/>
      <c r="E1275" s="88"/>
      <c r="F1275" s="88"/>
      <c r="G1275" s="88"/>
      <c r="H1275" s="88"/>
      <c r="I1275" s="88"/>
      <c r="J1275" s="89"/>
      <c r="K1275" s="90"/>
      <c r="L1275" s="90"/>
      <c r="M1275" s="90"/>
      <c r="N1275" s="1"/>
      <c r="O1275" s="25"/>
      <c r="P1275" s="26"/>
      <c r="Q1275" s="1"/>
      <c r="R1275" s="25"/>
    </row>
    <row r="1276" spans="1:18" ht="12.75" customHeight="1">
      <c r="A1276" s="31"/>
      <c r="B1276" s="25"/>
      <c r="C1276" s="88"/>
      <c r="D1276" s="88"/>
      <c r="E1276" s="88"/>
      <c r="F1276" s="88"/>
      <c r="G1276" s="88"/>
      <c r="H1276" s="88"/>
      <c r="I1276" s="88"/>
      <c r="J1276" s="89"/>
      <c r="K1276" s="90"/>
      <c r="L1276" s="90"/>
      <c r="M1276" s="90"/>
      <c r="N1276" s="1"/>
      <c r="O1276" s="25"/>
      <c r="P1276" s="26"/>
      <c r="Q1276" s="1"/>
      <c r="R1276" s="25"/>
    </row>
    <row r="1277" spans="1:18" ht="12.75" customHeight="1">
      <c r="A1277" s="31"/>
      <c r="B1277" s="25"/>
      <c r="C1277" s="88"/>
      <c r="D1277" s="88"/>
      <c r="E1277" s="88"/>
      <c r="F1277" s="88"/>
      <c r="G1277" s="88"/>
      <c r="H1277" s="88"/>
      <c r="I1277" s="88"/>
      <c r="J1277" s="89"/>
      <c r="K1277" s="90"/>
      <c r="L1277" s="90"/>
      <c r="M1277" s="90"/>
      <c r="N1277" s="1"/>
      <c r="O1277" s="25"/>
      <c r="P1277" s="26"/>
      <c r="Q1277" s="1"/>
      <c r="R1277" s="25"/>
    </row>
    <row r="1278" spans="1:18" ht="12.75" customHeight="1">
      <c r="A1278" s="31"/>
      <c r="B1278" s="25"/>
      <c r="C1278" s="88"/>
      <c r="D1278" s="88"/>
      <c r="E1278" s="88"/>
      <c r="F1278" s="88"/>
      <c r="G1278" s="88"/>
      <c r="H1278" s="88"/>
      <c r="I1278" s="88"/>
      <c r="J1278" s="89"/>
      <c r="K1278" s="90"/>
      <c r="L1278" s="90"/>
      <c r="M1278" s="90"/>
      <c r="N1278" s="1"/>
      <c r="O1278" s="25"/>
      <c r="P1278" s="26"/>
      <c r="Q1278" s="1"/>
      <c r="R1278" s="25"/>
    </row>
    <row r="1279" spans="1:18" ht="12.75" customHeight="1">
      <c r="A1279" s="31"/>
      <c r="B1279" s="25"/>
      <c r="C1279" s="88"/>
      <c r="D1279" s="88"/>
      <c r="E1279" s="88"/>
      <c r="F1279" s="88"/>
      <c r="G1279" s="88"/>
      <c r="H1279" s="88"/>
      <c r="I1279" s="88"/>
      <c r="J1279" s="89"/>
      <c r="K1279" s="90"/>
      <c r="L1279" s="90"/>
      <c r="M1279" s="90"/>
      <c r="N1279" s="1"/>
      <c r="O1279" s="25"/>
      <c r="P1279" s="26"/>
      <c r="Q1279" s="1"/>
      <c r="R1279" s="25"/>
    </row>
    <row r="1280" spans="1:18" ht="12.75" customHeight="1">
      <c r="A1280" s="31"/>
      <c r="B1280" s="25"/>
      <c r="C1280" s="88"/>
      <c r="D1280" s="88"/>
      <c r="E1280" s="88"/>
      <c r="F1280" s="88"/>
      <c r="G1280" s="88"/>
      <c r="H1280" s="88"/>
      <c r="I1280" s="88"/>
      <c r="J1280" s="89"/>
      <c r="K1280" s="90"/>
      <c r="L1280" s="90"/>
      <c r="M1280" s="90"/>
      <c r="N1280" s="1"/>
      <c r="O1280" s="25"/>
      <c r="P1280" s="26"/>
      <c r="Q1280" s="1"/>
      <c r="R1280" s="25"/>
    </row>
    <row r="1281" spans="1:18" ht="12.75" customHeight="1">
      <c r="A1281" s="31"/>
      <c r="B1281" s="25"/>
      <c r="C1281" s="88"/>
      <c r="D1281" s="88"/>
      <c r="E1281" s="88"/>
      <c r="F1281" s="88"/>
      <c r="G1281" s="88"/>
      <c r="H1281" s="88"/>
      <c r="I1281" s="88"/>
      <c r="J1281" s="89"/>
      <c r="K1281" s="90"/>
      <c r="L1281" s="90"/>
      <c r="M1281" s="90"/>
      <c r="N1281" s="1"/>
      <c r="O1281" s="25"/>
      <c r="P1281" s="26"/>
      <c r="Q1281" s="1"/>
      <c r="R1281" s="25"/>
    </row>
    <row r="1282" spans="1:18" ht="12.75" customHeight="1">
      <c r="A1282" s="31"/>
      <c r="B1282" s="25"/>
      <c r="C1282" s="88"/>
      <c r="D1282" s="88"/>
      <c r="E1282" s="88"/>
      <c r="F1282" s="88"/>
      <c r="G1282" s="88"/>
      <c r="H1282" s="88"/>
      <c r="I1282" s="88"/>
      <c r="J1282" s="89"/>
      <c r="K1282" s="90"/>
      <c r="L1282" s="90"/>
      <c r="M1282" s="90"/>
      <c r="N1282" s="1"/>
      <c r="O1282" s="25"/>
      <c r="P1282" s="26"/>
      <c r="Q1282" s="1"/>
      <c r="R1282" s="25"/>
    </row>
    <row r="1283" spans="1:18" ht="12.75" customHeight="1">
      <c r="A1283" s="31"/>
      <c r="B1283" s="25"/>
      <c r="C1283" s="88"/>
      <c r="D1283" s="88"/>
      <c r="E1283" s="88"/>
      <c r="F1283" s="88"/>
      <c r="G1283" s="88"/>
      <c r="H1283" s="88"/>
      <c r="I1283" s="88"/>
      <c r="J1283" s="89"/>
      <c r="K1283" s="90"/>
      <c r="L1283" s="90"/>
      <c r="M1283" s="90"/>
      <c r="N1283" s="1"/>
      <c r="O1283" s="25"/>
      <c r="P1283" s="26"/>
      <c r="Q1283" s="1"/>
      <c r="R1283" s="25"/>
    </row>
    <row r="1284" spans="1:18" ht="12.75" customHeight="1">
      <c r="A1284" s="31"/>
      <c r="B1284" s="25"/>
      <c r="C1284" s="88"/>
      <c r="D1284" s="88"/>
      <c r="E1284" s="88"/>
      <c r="F1284" s="88"/>
      <c r="G1284" s="88"/>
      <c r="H1284" s="88"/>
      <c r="I1284" s="88"/>
      <c r="J1284" s="89"/>
      <c r="K1284" s="90"/>
      <c r="L1284" s="90"/>
      <c r="M1284" s="90"/>
      <c r="N1284" s="1"/>
      <c r="O1284" s="25"/>
      <c r="P1284" s="26"/>
      <c r="Q1284" s="1"/>
      <c r="R1284" s="25"/>
    </row>
    <row r="1285" spans="1:18" ht="12.75" customHeight="1">
      <c r="A1285" s="31"/>
      <c r="B1285" s="25"/>
      <c r="C1285" s="88"/>
      <c r="D1285" s="88"/>
      <c r="E1285" s="88"/>
      <c r="F1285" s="88"/>
      <c r="G1285" s="88"/>
      <c r="H1285" s="88"/>
      <c r="I1285" s="88"/>
      <c r="J1285" s="89"/>
      <c r="K1285" s="90"/>
      <c r="L1285" s="90"/>
      <c r="M1285" s="90"/>
      <c r="N1285" s="1"/>
      <c r="O1285" s="25"/>
      <c r="P1285" s="26"/>
      <c r="Q1285" s="1"/>
      <c r="R1285" s="25"/>
    </row>
    <row r="1286" spans="1:18" ht="12.75" customHeight="1">
      <c r="A1286" s="31"/>
      <c r="B1286" s="25"/>
      <c r="C1286" s="88"/>
      <c r="D1286" s="88"/>
      <c r="E1286" s="88"/>
      <c r="F1286" s="88"/>
      <c r="G1286" s="88"/>
      <c r="H1286" s="88"/>
      <c r="I1286" s="88"/>
      <c r="J1286" s="89"/>
      <c r="K1286" s="90"/>
      <c r="L1286" s="90"/>
      <c r="M1286" s="90"/>
      <c r="N1286" s="1"/>
      <c r="O1286" s="25"/>
      <c r="P1286" s="26"/>
      <c r="Q1286" s="1"/>
      <c r="R1286" s="25"/>
    </row>
    <row r="1287" spans="1:18" ht="12.75" customHeight="1">
      <c r="A1287" s="31"/>
      <c r="B1287" s="25"/>
      <c r="C1287" s="88"/>
      <c r="D1287" s="88"/>
      <c r="E1287" s="88"/>
      <c r="F1287" s="88"/>
      <c r="G1287" s="88"/>
      <c r="H1287" s="88"/>
      <c r="I1287" s="88"/>
      <c r="J1287" s="89"/>
      <c r="K1287" s="90"/>
      <c r="L1287" s="90"/>
      <c r="M1287" s="90"/>
      <c r="N1287" s="1"/>
      <c r="O1287" s="25"/>
      <c r="P1287" s="26"/>
      <c r="Q1287" s="1"/>
      <c r="R1287" s="25"/>
    </row>
    <row r="1288" spans="1:18" ht="12.75" customHeight="1">
      <c r="A1288" s="31"/>
      <c r="B1288" s="25"/>
      <c r="C1288" s="88"/>
      <c r="D1288" s="88"/>
      <c r="E1288" s="88"/>
      <c r="F1288" s="88"/>
      <c r="G1288" s="88"/>
      <c r="H1288" s="88"/>
      <c r="I1288" s="88"/>
      <c r="J1288" s="89"/>
      <c r="K1288" s="90"/>
      <c r="L1288" s="90"/>
      <c r="M1288" s="90"/>
      <c r="N1288" s="1"/>
      <c r="O1288" s="25"/>
      <c r="P1288" s="26"/>
      <c r="Q1288" s="1"/>
      <c r="R1288" s="25"/>
    </row>
    <row r="1289" spans="1:18" ht="12.75" customHeight="1">
      <c r="A1289" s="31"/>
      <c r="B1289" s="25"/>
      <c r="C1289" s="88"/>
      <c r="D1289" s="88"/>
      <c r="E1289" s="88"/>
      <c r="F1289" s="88"/>
      <c r="G1289" s="88"/>
      <c r="H1289" s="88"/>
      <c r="I1289" s="88"/>
      <c r="J1289" s="89"/>
      <c r="K1289" s="90"/>
      <c r="L1289" s="90"/>
      <c r="M1289" s="90"/>
      <c r="N1289" s="1"/>
      <c r="O1289" s="25"/>
      <c r="P1289" s="26"/>
      <c r="Q1289" s="1"/>
      <c r="R1289" s="25"/>
    </row>
    <row r="1290" spans="1:18" ht="12.75" customHeight="1">
      <c r="A1290" s="31"/>
      <c r="B1290" s="25"/>
      <c r="C1290" s="88"/>
      <c r="D1290" s="88"/>
      <c r="E1290" s="88"/>
      <c r="F1290" s="88"/>
      <c r="G1290" s="88"/>
      <c r="H1290" s="88"/>
      <c r="I1290" s="88"/>
      <c r="J1290" s="89"/>
      <c r="K1290" s="90"/>
      <c r="L1290" s="90"/>
      <c r="M1290" s="90"/>
      <c r="N1290" s="1"/>
      <c r="O1290" s="25"/>
      <c r="P1290" s="26"/>
      <c r="Q1290" s="1"/>
      <c r="R1290" s="25"/>
    </row>
    <row r="1291" spans="1:18" ht="12.75" customHeight="1">
      <c r="A1291" s="31"/>
      <c r="B1291" s="25"/>
      <c r="C1291" s="88"/>
      <c r="D1291" s="88"/>
      <c r="E1291" s="88"/>
      <c r="F1291" s="88"/>
      <c r="G1291" s="88"/>
      <c r="H1291" s="88"/>
      <c r="I1291" s="88"/>
      <c r="J1291" s="89"/>
      <c r="K1291" s="90"/>
      <c r="L1291" s="90"/>
      <c r="M1291" s="90"/>
      <c r="N1291" s="1"/>
      <c r="O1291" s="25"/>
      <c r="P1291" s="26"/>
      <c r="Q1291" s="1"/>
      <c r="R1291" s="25"/>
    </row>
    <row r="1292" spans="1:18" ht="12.75" customHeight="1">
      <c r="A1292" s="31"/>
      <c r="B1292" s="25"/>
      <c r="C1292" s="88"/>
      <c r="D1292" s="88"/>
      <c r="E1292" s="88"/>
      <c r="F1292" s="88"/>
      <c r="G1292" s="88"/>
      <c r="H1292" s="88"/>
      <c r="I1292" s="88"/>
      <c r="J1292" s="89"/>
      <c r="K1292" s="90"/>
      <c r="L1292" s="90"/>
      <c r="M1292" s="90"/>
      <c r="N1292" s="1"/>
      <c r="O1292" s="25"/>
      <c r="P1292" s="26"/>
      <c r="Q1292" s="1"/>
      <c r="R1292" s="25"/>
    </row>
    <row r="1293" spans="1:18" ht="12.75" customHeight="1">
      <c r="A1293" s="31"/>
      <c r="B1293" s="25"/>
      <c r="C1293" s="88"/>
      <c r="D1293" s="88"/>
      <c r="E1293" s="88"/>
      <c r="F1293" s="88"/>
      <c r="G1293" s="88"/>
      <c r="H1293" s="88"/>
      <c r="I1293" s="88"/>
      <c r="J1293" s="89"/>
      <c r="K1293" s="90"/>
      <c r="L1293" s="90"/>
      <c r="M1293" s="90"/>
      <c r="N1293" s="1"/>
      <c r="O1293" s="25"/>
      <c r="P1293" s="26"/>
      <c r="Q1293" s="1"/>
      <c r="R1293" s="25"/>
    </row>
    <row r="1294" spans="1:18" ht="12.75" customHeight="1">
      <c r="A1294" s="31"/>
      <c r="B1294" s="25"/>
      <c r="C1294" s="88"/>
      <c r="D1294" s="88"/>
      <c r="E1294" s="88"/>
      <c r="F1294" s="88"/>
      <c r="G1294" s="88"/>
      <c r="H1294" s="88"/>
      <c r="I1294" s="88"/>
      <c r="J1294" s="89"/>
      <c r="K1294" s="90"/>
      <c r="L1294" s="90"/>
      <c r="M1294" s="90"/>
      <c r="N1294" s="1"/>
      <c r="O1294" s="25"/>
      <c r="P1294" s="26"/>
      <c r="Q1294" s="1"/>
      <c r="R1294" s="25"/>
    </row>
    <row r="1295" spans="1:18" ht="12.75" customHeight="1">
      <c r="A1295" s="31"/>
      <c r="B1295" s="25"/>
      <c r="C1295" s="88"/>
      <c r="D1295" s="88"/>
      <c r="E1295" s="88"/>
      <c r="F1295" s="88"/>
      <c r="G1295" s="88"/>
      <c r="H1295" s="88"/>
      <c r="I1295" s="88"/>
      <c r="J1295" s="89"/>
      <c r="K1295" s="90"/>
      <c r="L1295" s="90"/>
      <c r="M1295" s="90"/>
      <c r="N1295" s="1"/>
      <c r="O1295" s="25"/>
      <c r="P1295" s="26"/>
      <c r="Q1295" s="1"/>
      <c r="R1295" s="25"/>
    </row>
    <row r="1296" spans="1:18" ht="12.75" customHeight="1">
      <c r="A1296" s="31"/>
      <c r="B1296" s="25"/>
      <c r="C1296" s="88"/>
      <c r="D1296" s="88"/>
      <c r="E1296" s="88"/>
      <c r="F1296" s="88"/>
      <c r="G1296" s="88"/>
      <c r="H1296" s="88"/>
      <c r="I1296" s="88"/>
      <c r="J1296" s="89"/>
      <c r="K1296" s="90"/>
      <c r="L1296" s="90"/>
      <c r="M1296" s="90"/>
      <c r="N1296" s="1"/>
      <c r="O1296" s="25"/>
      <c r="P1296" s="26"/>
      <c r="Q1296" s="1"/>
      <c r="R1296" s="25"/>
    </row>
    <row r="1297" spans="1:18" ht="12.75" customHeight="1">
      <c r="A1297" s="31"/>
      <c r="B1297" s="25"/>
      <c r="C1297" s="88"/>
      <c r="D1297" s="88"/>
      <c r="E1297" s="88"/>
      <c r="F1297" s="88"/>
      <c r="G1297" s="88"/>
      <c r="H1297" s="88"/>
      <c r="I1297" s="88"/>
      <c r="J1297" s="89"/>
      <c r="K1297" s="90"/>
      <c r="L1297" s="90"/>
      <c r="M1297" s="90"/>
      <c r="N1297" s="1"/>
      <c r="O1297" s="25"/>
      <c r="P1297" s="26"/>
      <c r="Q1297" s="1"/>
      <c r="R1297" s="25"/>
    </row>
    <row r="1298" spans="1:18" ht="12.75" customHeight="1">
      <c r="A1298" s="31"/>
      <c r="B1298" s="25"/>
      <c r="C1298" s="88"/>
      <c r="D1298" s="88"/>
      <c r="E1298" s="88"/>
      <c r="F1298" s="88"/>
      <c r="G1298" s="88"/>
      <c r="H1298" s="88"/>
      <c r="I1298" s="88"/>
      <c r="J1298" s="89"/>
      <c r="K1298" s="90"/>
      <c r="L1298" s="90"/>
      <c r="M1298" s="90"/>
      <c r="N1298" s="1"/>
      <c r="O1298" s="25"/>
      <c r="P1298" s="26"/>
      <c r="Q1298" s="1"/>
      <c r="R1298" s="25"/>
    </row>
    <row r="1299" spans="1:18" ht="12.75" customHeight="1">
      <c r="A1299" s="31"/>
      <c r="B1299" s="25"/>
      <c r="C1299" s="88"/>
      <c r="D1299" s="88"/>
      <c r="E1299" s="88"/>
      <c r="F1299" s="88"/>
      <c r="G1299" s="88"/>
      <c r="H1299" s="88"/>
      <c r="I1299" s="88"/>
      <c r="J1299" s="89"/>
      <c r="K1299" s="90"/>
      <c r="L1299" s="90"/>
      <c r="M1299" s="90"/>
      <c r="N1299" s="1"/>
      <c r="O1299" s="25"/>
      <c r="P1299" s="26"/>
      <c r="Q1299" s="1"/>
      <c r="R1299" s="25"/>
    </row>
    <row r="1300" spans="1:18" ht="12.75" customHeight="1">
      <c r="A1300" s="31"/>
      <c r="B1300" s="25"/>
      <c r="C1300" s="88"/>
      <c r="D1300" s="88"/>
      <c r="E1300" s="88"/>
      <c r="F1300" s="88"/>
      <c r="G1300" s="88"/>
      <c r="H1300" s="88"/>
      <c r="I1300" s="88"/>
      <c r="J1300" s="89"/>
      <c r="K1300" s="90"/>
      <c r="L1300" s="90"/>
      <c r="M1300" s="90"/>
      <c r="N1300" s="1"/>
      <c r="O1300" s="25"/>
      <c r="P1300" s="26"/>
      <c r="Q1300" s="1"/>
      <c r="R1300" s="25"/>
    </row>
    <row r="1301" spans="1:18" ht="12.75" customHeight="1">
      <c r="A1301" s="31"/>
      <c r="B1301" s="25"/>
      <c r="C1301" s="88"/>
      <c r="D1301" s="88"/>
      <c r="E1301" s="88"/>
      <c r="F1301" s="88"/>
      <c r="G1301" s="88"/>
      <c r="H1301" s="88"/>
      <c r="I1301" s="88"/>
      <c r="J1301" s="89"/>
      <c r="K1301" s="90"/>
      <c r="L1301" s="90"/>
      <c r="M1301" s="90"/>
      <c r="N1301" s="1"/>
      <c r="O1301" s="25"/>
      <c r="P1301" s="26"/>
      <c r="Q1301" s="1"/>
      <c r="R1301" s="25"/>
    </row>
    <row r="1302" spans="1:18" ht="12.75" customHeight="1">
      <c r="A1302" s="31"/>
      <c r="B1302" s="25"/>
      <c r="C1302" s="88"/>
      <c r="D1302" s="88"/>
      <c r="E1302" s="88"/>
      <c r="F1302" s="88"/>
      <c r="G1302" s="88"/>
      <c r="H1302" s="88"/>
      <c r="I1302" s="88"/>
      <c r="J1302" s="89"/>
      <c r="K1302" s="90"/>
      <c r="L1302" s="90"/>
      <c r="M1302" s="90"/>
      <c r="N1302" s="1"/>
      <c r="O1302" s="25"/>
      <c r="P1302" s="26"/>
      <c r="Q1302" s="1"/>
      <c r="R1302" s="25"/>
    </row>
    <row r="1303" spans="1:18" ht="12.75" customHeight="1">
      <c r="A1303" s="31"/>
      <c r="B1303" s="25"/>
      <c r="C1303" s="88"/>
      <c r="D1303" s="88"/>
      <c r="E1303" s="88"/>
      <c r="F1303" s="88"/>
      <c r="G1303" s="88"/>
      <c r="H1303" s="88"/>
      <c r="I1303" s="88"/>
      <c r="J1303" s="89"/>
      <c r="K1303" s="90"/>
      <c r="L1303" s="90"/>
      <c r="M1303" s="90"/>
      <c r="N1303" s="1"/>
      <c r="O1303" s="25"/>
      <c r="P1303" s="26"/>
      <c r="Q1303" s="1"/>
      <c r="R1303" s="25"/>
    </row>
    <row r="1304" spans="1:18" ht="12.75" customHeight="1">
      <c r="A1304" s="31"/>
      <c r="B1304" s="25"/>
      <c r="C1304" s="88"/>
      <c r="D1304" s="88"/>
      <c r="E1304" s="88"/>
      <c r="F1304" s="88"/>
      <c r="G1304" s="88"/>
      <c r="H1304" s="88"/>
      <c r="I1304" s="88"/>
      <c r="J1304" s="89"/>
      <c r="K1304" s="90"/>
      <c r="L1304" s="90"/>
      <c r="M1304" s="90"/>
      <c r="N1304" s="1"/>
      <c r="O1304" s="25"/>
      <c r="P1304" s="26"/>
      <c r="Q1304" s="1"/>
      <c r="R1304" s="25"/>
    </row>
    <row r="1305" spans="1:18" ht="12.75" customHeight="1">
      <c r="A1305" s="31"/>
      <c r="B1305" s="25"/>
      <c r="C1305" s="88"/>
      <c r="D1305" s="88"/>
      <c r="E1305" s="88"/>
      <c r="F1305" s="88"/>
      <c r="G1305" s="88"/>
      <c r="H1305" s="88"/>
      <c r="I1305" s="88"/>
      <c r="J1305" s="89"/>
      <c r="K1305" s="90"/>
      <c r="L1305" s="90"/>
      <c r="M1305" s="90"/>
      <c r="N1305" s="1"/>
      <c r="O1305" s="25"/>
      <c r="P1305" s="26"/>
      <c r="Q1305" s="1"/>
      <c r="R1305" s="25"/>
    </row>
    <row r="1306" spans="1:18" ht="12.75" customHeight="1">
      <c r="A1306" s="31"/>
      <c r="B1306" s="25"/>
      <c r="C1306" s="88"/>
      <c r="D1306" s="88"/>
      <c r="E1306" s="88"/>
      <c r="F1306" s="88"/>
      <c r="G1306" s="88"/>
      <c r="H1306" s="88"/>
      <c r="I1306" s="88"/>
      <c r="J1306" s="89"/>
      <c r="K1306" s="90"/>
      <c r="L1306" s="90"/>
      <c r="M1306" s="90"/>
      <c r="N1306" s="1"/>
      <c r="O1306" s="25"/>
      <c r="P1306" s="26"/>
      <c r="Q1306" s="1"/>
      <c r="R1306" s="25"/>
    </row>
    <row r="1307" spans="1:18" ht="12.75" customHeight="1">
      <c r="A1307" s="31"/>
      <c r="B1307" s="25"/>
      <c r="C1307" s="88"/>
      <c r="D1307" s="88"/>
      <c r="E1307" s="88"/>
      <c r="F1307" s="88"/>
      <c r="G1307" s="88"/>
      <c r="H1307" s="88"/>
      <c r="I1307" s="88"/>
      <c r="J1307" s="89"/>
      <c r="K1307" s="90"/>
      <c r="L1307" s="90"/>
      <c r="M1307" s="90"/>
      <c r="N1307" s="1"/>
      <c r="O1307" s="25"/>
      <c r="P1307" s="26"/>
      <c r="Q1307" s="1"/>
      <c r="R1307" s="25"/>
    </row>
    <row r="1308" spans="1:18" ht="12.75" customHeight="1">
      <c r="A1308" s="31"/>
      <c r="B1308" s="25"/>
      <c r="C1308" s="88"/>
      <c r="D1308" s="88"/>
      <c r="E1308" s="88"/>
      <c r="F1308" s="88"/>
      <c r="G1308" s="88"/>
      <c r="H1308" s="88"/>
      <c r="I1308" s="88"/>
      <c r="J1308" s="89"/>
      <c r="K1308" s="90"/>
      <c r="L1308" s="90"/>
      <c r="M1308" s="90"/>
      <c r="N1308" s="1"/>
      <c r="O1308" s="25"/>
      <c r="P1308" s="26"/>
      <c r="Q1308" s="1"/>
      <c r="R1308" s="25"/>
    </row>
    <row r="1309" spans="1:18" ht="12.75" customHeight="1">
      <c r="A1309" s="31"/>
      <c r="B1309" s="25"/>
      <c r="C1309" s="88"/>
      <c r="D1309" s="88"/>
      <c r="E1309" s="88"/>
      <c r="F1309" s="88"/>
      <c r="G1309" s="88"/>
      <c r="H1309" s="88"/>
      <c r="I1309" s="88"/>
      <c r="J1309" s="89"/>
      <c r="K1309" s="90"/>
      <c r="L1309" s="90"/>
      <c r="M1309" s="90"/>
      <c r="N1309" s="1"/>
      <c r="O1309" s="25"/>
      <c r="P1309" s="26"/>
      <c r="Q1309" s="1"/>
      <c r="R1309" s="25"/>
    </row>
    <row r="1310" spans="1:18" ht="12.75" customHeight="1">
      <c r="A1310" s="31"/>
      <c r="B1310" s="25"/>
      <c r="C1310" s="88"/>
      <c r="D1310" s="88"/>
      <c r="E1310" s="88"/>
      <c r="F1310" s="88"/>
      <c r="G1310" s="88"/>
      <c r="H1310" s="88"/>
      <c r="I1310" s="88"/>
      <c r="J1310" s="89"/>
      <c r="K1310" s="90"/>
      <c r="L1310" s="90"/>
      <c r="M1310" s="90"/>
      <c r="N1310" s="1"/>
      <c r="O1310" s="25"/>
      <c r="P1310" s="26"/>
      <c r="Q1310" s="1"/>
      <c r="R1310" s="25"/>
    </row>
    <row r="1311" spans="1:18" ht="12.75" customHeight="1">
      <c r="A1311" s="31"/>
      <c r="B1311" s="25"/>
      <c r="C1311" s="88"/>
      <c r="D1311" s="88"/>
      <c r="E1311" s="88"/>
      <c r="F1311" s="88"/>
      <c r="G1311" s="88"/>
      <c r="H1311" s="88"/>
      <c r="I1311" s="88"/>
      <c r="J1311" s="89"/>
      <c r="K1311" s="90"/>
      <c r="L1311" s="90"/>
      <c r="M1311" s="90"/>
      <c r="N1311" s="1"/>
      <c r="O1311" s="25"/>
      <c r="P1311" s="26"/>
      <c r="Q1311" s="1"/>
      <c r="R1311" s="25"/>
    </row>
    <row r="1312" spans="1:18" ht="12.75" customHeight="1">
      <c r="A1312" s="31"/>
      <c r="B1312" s="25"/>
      <c r="C1312" s="88"/>
      <c r="D1312" s="88"/>
      <c r="E1312" s="88"/>
      <c r="F1312" s="88"/>
      <c r="G1312" s="88"/>
      <c r="H1312" s="88"/>
      <c r="I1312" s="88"/>
      <c r="J1312" s="89"/>
      <c r="K1312" s="90"/>
      <c r="L1312" s="90"/>
      <c r="M1312" s="90"/>
      <c r="N1312" s="1"/>
      <c r="O1312" s="25"/>
      <c r="P1312" s="26"/>
      <c r="Q1312" s="1"/>
      <c r="R1312" s="25"/>
    </row>
    <row r="1313" spans="1:18" ht="12.75" customHeight="1">
      <c r="A1313" s="31"/>
      <c r="B1313" s="25"/>
      <c r="C1313" s="88"/>
      <c r="D1313" s="88"/>
      <c r="E1313" s="88"/>
      <c r="F1313" s="88"/>
      <c r="G1313" s="88"/>
      <c r="H1313" s="88"/>
      <c r="I1313" s="88"/>
      <c r="J1313" s="89"/>
      <c r="K1313" s="90"/>
      <c r="L1313" s="90"/>
      <c r="M1313" s="90"/>
      <c r="N1313" s="1"/>
      <c r="O1313" s="25"/>
      <c r="P1313" s="26"/>
      <c r="Q1313" s="1"/>
      <c r="R1313" s="25"/>
    </row>
    <row r="1314" spans="1:18" ht="12.75" customHeight="1">
      <c r="A1314" s="31"/>
      <c r="B1314" s="25"/>
      <c r="C1314" s="88"/>
      <c r="D1314" s="88"/>
      <c r="E1314" s="88"/>
      <c r="F1314" s="88"/>
      <c r="G1314" s="88"/>
      <c r="H1314" s="88"/>
      <c r="I1314" s="88"/>
      <c r="J1314" s="89"/>
      <c r="K1314" s="90"/>
      <c r="L1314" s="90"/>
      <c r="M1314" s="90"/>
      <c r="N1314" s="1"/>
      <c r="O1314" s="25"/>
      <c r="P1314" s="26"/>
      <c r="Q1314" s="1"/>
      <c r="R1314" s="25"/>
    </row>
    <row r="1315" spans="1:18" ht="12.75" customHeight="1">
      <c r="A1315" s="31"/>
      <c r="B1315" s="25"/>
      <c r="C1315" s="88"/>
      <c r="D1315" s="88"/>
      <c r="E1315" s="88"/>
      <c r="F1315" s="88"/>
      <c r="G1315" s="88"/>
      <c r="H1315" s="88"/>
      <c r="I1315" s="88"/>
      <c r="J1315" s="89"/>
      <c r="K1315" s="90"/>
      <c r="L1315" s="90"/>
      <c r="M1315" s="90"/>
      <c r="N1315" s="1"/>
      <c r="O1315" s="25"/>
      <c r="P1315" s="26"/>
      <c r="Q1315" s="1"/>
      <c r="R1315" s="25"/>
    </row>
    <row r="1316" spans="1:18" ht="12.75" customHeight="1">
      <c r="A1316" s="31"/>
      <c r="B1316" s="25"/>
      <c r="C1316" s="88"/>
      <c r="D1316" s="88"/>
      <c r="E1316" s="88"/>
      <c r="F1316" s="88"/>
      <c r="G1316" s="88"/>
      <c r="H1316" s="88"/>
      <c r="I1316" s="88"/>
      <c r="J1316" s="89"/>
      <c r="K1316" s="90"/>
      <c r="L1316" s="90"/>
      <c r="M1316" s="90"/>
      <c r="N1316" s="1"/>
      <c r="O1316" s="25"/>
      <c r="P1316" s="26"/>
      <c r="Q1316" s="1"/>
      <c r="R1316" s="25"/>
    </row>
    <row r="1317" spans="1:18" ht="12.75" customHeight="1">
      <c r="A1317" s="31"/>
      <c r="B1317" s="25"/>
      <c r="C1317" s="88"/>
      <c r="D1317" s="88"/>
      <c r="E1317" s="88"/>
      <c r="F1317" s="88"/>
      <c r="G1317" s="88"/>
      <c r="H1317" s="88"/>
      <c r="I1317" s="88"/>
      <c r="J1317" s="89"/>
      <c r="K1317" s="90"/>
      <c r="L1317" s="90"/>
      <c r="M1317" s="90"/>
      <c r="N1317" s="1"/>
      <c r="O1317" s="25"/>
      <c r="P1317" s="26"/>
      <c r="Q1317" s="1"/>
      <c r="R1317" s="25"/>
    </row>
    <row r="1318" spans="1:18" ht="12.75" customHeight="1">
      <c r="A1318" s="31"/>
      <c r="B1318" s="25"/>
      <c r="C1318" s="88"/>
      <c r="D1318" s="88"/>
      <c r="E1318" s="88"/>
      <c r="F1318" s="88"/>
      <c r="G1318" s="88"/>
      <c r="H1318" s="88"/>
      <c r="I1318" s="88"/>
      <c r="J1318" s="89"/>
      <c r="K1318" s="90"/>
      <c r="L1318" s="90"/>
      <c r="M1318" s="90"/>
      <c r="N1318" s="1"/>
      <c r="O1318" s="25"/>
      <c r="P1318" s="26"/>
      <c r="Q1318" s="1"/>
      <c r="R1318" s="25"/>
    </row>
    <row r="1319" spans="1:18" ht="12.75" customHeight="1">
      <c r="A1319" s="31"/>
      <c r="B1319" s="25"/>
      <c r="C1319" s="88"/>
      <c r="D1319" s="88"/>
      <c r="E1319" s="88"/>
      <c r="F1319" s="88"/>
      <c r="G1319" s="88"/>
      <c r="H1319" s="88"/>
      <c r="I1319" s="88"/>
      <c r="J1319" s="89"/>
      <c r="K1319" s="90"/>
      <c r="L1319" s="90"/>
      <c r="M1319" s="90"/>
      <c r="N1319" s="1"/>
      <c r="O1319" s="25"/>
      <c r="P1319" s="26"/>
      <c r="Q1319" s="1"/>
      <c r="R1319" s="25"/>
    </row>
    <row r="1320" spans="1:18" ht="12.75" customHeight="1">
      <c r="A1320" s="31"/>
      <c r="B1320" s="25"/>
      <c r="C1320" s="88"/>
      <c r="D1320" s="88"/>
      <c r="E1320" s="88"/>
      <c r="F1320" s="88"/>
      <c r="G1320" s="88"/>
      <c r="H1320" s="88"/>
      <c r="I1320" s="88"/>
      <c r="J1320" s="89"/>
      <c r="K1320" s="90"/>
      <c r="L1320" s="90"/>
      <c r="M1320" s="90"/>
      <c r="N1320" s="1"/>
      <c r="O1320" s="25"/>
      <c r="P1320" s="26"/>
      <c r="Q1320" s="1"/>
      <c r="R1320" s="25"/>
    </row>
    <row r="1321" spans="1:18" ht="12.75" customHeight="1">
      <c r="A1321" s="31"/>
      <c r="B1321" s="25"/>
      <c r="C1321" s="88"/>
      <c r="D1321" s="88"/>
      <c r="E1321" s="88"/>
      <c r="F1321" s="88"/>
      <c r="G1321" s="88"/>
      <c r="H1321" s="88"/>
      <c r="I1321" s="88"/>
      <c r="J1321" s="89"/>
      <c r="K1321" s="90"/>
      <c r="L1321" s="90"/>
      <c r="M1321" s="90"/>
      <c r="N1321" s="1"/>
      <c r="O1321" s="25"/>
      <c r="P1321" s="26"/>
      <c r="Q1321" s="1"/>
      <c r="R1321" s="25"/>
    </row>
    <row r="1322" spans="1:18" ht="12.75" customHeight="1">
      <c r="A1322" s="31"/>
      <c r="B1322" s="25"/>
      <c r="C1322" s="88"/>
      <c r="D1322" s="88"/>
      <c r="E1322" s="88"/>
      <c r="F1322" s="88"/>
      <c r="G1322" s="88"/>
      <c r="H1322" s="88"/>
      <c r="I1322" s="88"/>
      <c r="J1322" s="89"/>
      <c r="K1322" s="90"/>
      <c r="L1322" s="90"/>
      <c r="M1322" s="90"/>
      <c r="N1322" s="1"/>
      <c r="O1322" s="25"/>
      <c r="P1322" s="26"/>
      <c r="Q1322" s="1"/>
      <c r="R1322" s="25"/>
    </row>
    <row r="1323" spans="1:18" ht="12.75" customHeight="1">
      <c r="A1323" s="31"/>
      <c r="B1323" s="25"/>
      <c r="C1323" s="88"/>
      <c r="D1323" s="88"/>
      <c r="E1323" s="88"/>
      <c r="F1323" s="88"/>
      <c r="G1323" s="88"/>
      <c r="H1323" s="88"/>
      <c r="I1323" s="88"/>
      <c r="J1323" s="89"/>
      <c r="K1323" s="90"/>
      <c r="L1323" s="90"/>
      <c r="M1323" s="90"/>
      <c r="N1323" s="1"/>
      <c r="O1323" s="25"/>
      <c r="P1323" s="26"/>
      <c r="Q1323" s="1"/>
      <c r="R1323" s="25"/>
    </row>
    <row r="1324" spans="1:18" ht="12.75" customHeight="1">
      <c r="A1324" s="31"/>
      <c r="B1324" s="25"/>
      <c r="C1324" s="88"/>
      <c r="D1324" s="88"/>
      <c r="E1324" s="88"/>
      <c r="F1324" s="88"/>
      <c r="G1324" s="88"/>
      <c r="H1324" s="88"/>
      <c r="I1324" s="88"/>
      <c r="J1324" s="89"/>
      <c r="K1324" s="90"/>
      <c r="L1324" s="90"/>
      <c r="M1324" s="90"/>
      <c r="N1324" s="1"/>
      <c r="O1324" s="25"/>
      <c r="P1324" s="26"/>
      <c r="Q1324" s="1"/>
      <c r="R1324" s="25"/>
    </row>
    <row r="1325" spans="1:18" ht="12.75" customHeight="1">
      <c r="A1325" s="31"/>
      <c r="B1325" s="25"/>
      <c r="C1325" s="88"/>
      <c r="D1325" s="88"/>
      <c r="E1325" s="88"/>
      <c r="F1325" s="88"/>
      <c r="G1325" s="88"/>
      <c r="H1325" s="88"/>
      <c r="I1325" s="88"/>
      <c r="J1325" s="89"/>
      <c r="K1325" s="90"/>
      <c r="L1325" s="90"/>
      <c r="M1325" s="90"/>
      <c r="N1325" s="1"/>
      <c r="O1325" s="25"/>
      <c r="P1325" s="26"/>
      <c r="Q1325" s="1"/>
      <c r="R1325" s="25"/>
    </row>
    <row r="1326" spans="1:18" ht="12.75" customHeight="1">
      <c r="A1326" s="31"/>
      <c r="B1326" s="25"/>
      <c r="C1326" s="88"/>
      <c r="D1326" s="88"/>
      <c r="E1326" s="88"/>
      <c r="F1326" s="88"/>
      <c r="G1326" s="88"/>
      <c r="H1326" s="88"/>
      <c r="I1326" s="88"/>
      <c r="J1326" s="89"/>
      <c r="K1326" s="90"/>
      <c r="L1326" s="90"/>
      <c r="M1326" s="90"/>
      <c r="N1326" s="1"/>
      <c r="O1326" s="25"/>
      <c r="P1326" s="26"/>
      <c r="Q1326" s="1"/>
      <c r="R1326" s="25"/>
    </row>
    <row r="1327" spans="1:18" ht="12.75" customHeight="1">
      <c r="A1327" s="31"/>
      <c r="B1327" s="25"/>
      <c r="C1327" s="88"/>
      <c r="D1327" s="88"/>
      <c r="E1327" s="88"/>
      <c r="F1327" s="88"/>
      <c r="G1327" s="88"/>
      <c r="H1327" s="88"/>
      <c r="I1327" s="88"/>
      <c r="J1327" s="89"/>
      <c r="K1327" s="90"/>
      <c r="L1327" s="90"/>
      <c r="M1327" s="90"/>
      <c r="N1327" s="1"/>
      <c r="O1327" s="25"/>
      <c r="P1327" s="26"/>
      <c r="Q1327" s="1"/>
      <c r="R1327" s="25"/>
    </row>
    <row r="1328" spans="1:18" ht="12.75" customHeight="1">
      <c r="A1328" s="31"/>
      <c r="B1328" s="25"/>
      <c r="C1328" s="88"/>
      <c r="D1328" s="88"/>
      <c r="E1328" s="88"/>
      <c r="F1328" s="88"/>
      <c r="G1328" s="88"/>
      <c r="H1328" s="88"/>
      <c r="I1328" s="88"/>
      <c r="J1328" s="89"/>
      <c r="K1328" s="90"/>
      <c r="L1328" s="90"/>
      <c r="M1328" s="90"/>
      <c r="N1328" s="1"/>
      <c r="O1328" s="25"/>
      <c r="P1328" s="26"/>
      <c r="Q1328" s="1"/>
      <c r="R1328" s="25"/>
    </row>
    <row r="1329" spans="1:18" ht="12.75" customHeight="1">
      <c r="A1329" s="31"/>
      <c r="B1329" s="25"/>
      <c r="C1329" s="88"/>
      <c r="D1329" s="88"/>
      <c r="E1329" s="88"/>
      <c r="F1329" s="88"/>
      <c r="G1329" s="88"/>
      <c r="H1329" s="88"/>
      <c r="I1329" s="88"/>
      <c r="J1329" s="89"/>
      <c r="K1329" s="90"/>
      <c r="L1329" s="90"/>
      <c r="M1329" s="90"/>
      <c r="N1329" s="1"/>
      <c r="O1329" s="25"/>
      <c r="P1329" s="26"/>
      <c r="Q1329" s="1"/>
      <c r="R1329" s="25"/>
    </row>
    <row r="1330" spans="1:18" ht="12.75" customHeight="1">
      <c r="A1330" s="31"/>
      <c r="B1330" s="25"/>
      <c r="C1330" s="88"/>
      <c r="D1330" s="88"/>
      <c r="E1330" s="88"/>
      <c r="F1330" s="88"/>
      <c r="G1330" s="88"/>
      <c r="H1330" s="88"/>
      <c r="I1330" s="88"/>
      <c r="J1330" s="89"/>
      <c r="K1330" s="90"/>
      <c r="L1330" s="90"/>
      <c r="M1330" s="90"/>
      <c r="N1330" s="1"/>
      <c r="O1330" s="25"/>
      <c r="P1330" s="26"/>
      <c r="Q1330" s="1"/>
      <c r="R1330" s="25"/>
    </row>
    <row r="1331" spans="1:18" ht="12.75" customHeight="1">
      <c r="A1331" s="31"/>
      <c r="B1331" s="25"/>
      <c r="C1331" s="88"/>
      <c r="D1331" s="88"/>
      <c r="E1331" s="88"/>
      <c r="F1331" s="88"/>
      <c r="G1331" s="88"/>
      <c r="H1331" s="88"/>
      <c r="I1331" s="88"/>
      <c r="J1331" s="89"/>
      <c r="K1331" s="90"/>
      <c r="L1331" s="90"/>
      <c r="M1331" s="90"/>
      <c r="N1331" s="1"/>
      <c r="O1331" s="25"/>
      <c r="P1331" s="26"/>
      <c r="Q1331" s="1"/>
      <c r="R1331" s="25"/>
    </row>
    <row r="1332" spans="1:18" ht="12.75" customHeight="1">
      <c r="A1332" s="31"/>
      <c r="B1332" s="25"/>
      <c r="C1332" s="88"/>
      <c r="D1332" s="88"/>
      <c r="E1332" s="88"/>
      <c r="F1332" s="88"/>
      <c r="G1332" s="88"/>
      <c r="H1332" s="88"/>
      <c r="I1332" s="88"/>
      <c r="J1332" s="89"/>
      <c r="K1332" s="90"/>
      <c r="L1332" s="90"/>
      <c r="M1332" s="90"/>
      <c r="N1332" s="1"/>
      <c r="O1332" s="25"/>
      <c r="P1332" s="26"/>
      <c r="Q1332" s="1"/>
      <c r="R1332" s="25"/>
    </row>
    <row r="1333" spans="1:18" ht="12.75" customHeight="1">
      <c r="A1333" s="31"/>
      <c r="B1333" s="25"/>
      <c r="C1333" s="88"/>
      <c r="D1333" s="88"/>
      <c r="E1333" s="88"/>
      <c r="F1333" s="88"/>
      <c r="G1333" s="88"/>
      <c r="H1333" s="88"/>
      <c r="I1333" s="88"/>
      <c r="J1333" s="89"/>
      <c r="K1333" s="90"/>
      <c r="L1333" s="90"/>
      <c r="M1333" s="90"/>
      <c r="N1333" s="1"/>
      <c r="O1333" s="25"/>
      <c r="P1333" s="26"/>
      <c r="Q1333" s="1"/>
      <c r="R1333" s="25"/>
    </row>
    <row r="1334" spans="1:18" ht="12.75" customHeight="1">
      <c r="A1334" s="31"/>
      <c r="B1334" s="25"/>
      <c r="C1334" s="88"/>
      <c r="D1334" s="88"/>
      <c r="E1334" s="88"/>
      <c r="F1334" s="88"/>
      <c r="G1334" s="88"/>
      <c r="H1334" s="88"/>
      <c r="I1334" s="88"/>
      <c r="J1334" s="89"/>
      <c r="K1334" s="90"/>
      <c r="L1334" s="90"/>
      <c r="M1334" s="90"/>
      <c r="N1334" s="1"/>
      <c r="O1334" s="25"/>
      <c r="P1334" s="26"/>
      <c r="Q1334" s="1"/>
      <c r="R1334" s="25"/>
    </row>
    <row r="1335" spans="1:18" ht="12.75" customHeight="1">
      <c r="A1335" s="31"/>
      <c r="B1335" s="25"/>
      <c r="C1335" s="88"/>
      <c r="D1335" s="88"/>
      <c r="E1335" s="88"/>
      <c r="F1335" s="88"/>
      <c r="G1335" s="88"/>
      <c r="H1335" s="88"/>
      <c r="I1335" s="88"/>
      <c r="J1335" s="89"/>
      <c r="K1335" s="90"/>
      <c r="L1335" s="90"/>
      <c r="M1335" s="90"/>
      <c r="N1335" s="1"/>
      <c r="O1335" s="25"/>
      <c r="P1335" s="26"/>
      <c r="Q1335" s="1"/>
      <c r="R1335" s="25"/>
    </row>
    <row r="1336" spans="1:18" ht="12.75" customHeight="1">
      <c r="A1336" s="31"/>
      <c r="B1336" s="25"/>
      <c r="C1336" s="88"/>
      <c r="D1336" s="88"/>
      <c r="E1336" s="88"/>
      <c r="F1336" s="88"/>
      <c r="G1336" s="88"/>
      <c r="H1336" s="88"/>
      <c r="I1336" s="88"/>
      <c r="J1336" s="89"/>
      <c r="K1336" s="90"/>
      <c r="L1336" s="90"/>
      <c r="M1336" s="90"/>
      <c r="N1336" s="1"/>
      <c r="O1336" s="25"/>
      <c r="P1336" s="26"/>
      <c r="Q1336" s="1"/>
      <c r="R1336" s="25"/>
    </row>
    <row r="1337" spans="1:18" ht="12.75" customHeight="1">
      <c r="A1337" s="31"/>
      <c r="B1337" s="25"/>
      <c r="C1337" s="88"/>
      <c r="D1337" s="88"/>
      <c r="E1337" s="88"/>
      <c r="F1337" s="88"/>
      <c r="G1337" s="88"/>
      <c r="H1337" s="88"/>
      <c r="I1337" s="88"/>
      <c r="J1337" s="89"/>
      <c r="K1337" s="90"/>
      <c r="L1337" s="90"/>
      <c r="M1337" s="90"/>
      <c r="N1337" s="1"/>
      <c r="O1337" s="25"/>
      <c r="P1337" s="26"/>
      <c r="Q1337" s="1"/>
      <c r="R1337" s="25"/>
    </row>
    <row r="1338" spans="1:18" ht="12.75" customHeight="1">
      <c r="A1338" s="31"/>
      <c r="B1338" s="25"/>
      <c r="C1338" s="88"/>
      <c r="D1338" s="88"/>
      <c r="E1338" s="88"/>
      <c r="F1338" s="88"/>
      <c r="G1338" s="88"/>
      <c r="H1338" s="88"/>
      <c r="I1338" s="88"/>
      <c r="J1338" s="89"/>
      <c r="K1338" s="90"/>
      <c r="L1338" s="90"/>
      <c r="M1338" s="90"/>
      <c r="N1338" s="1"/>
      <c r="O1338" s="25"/>
      <c r="P1338" s="26"/>
      <c r="Q1338" s="1"/>
      <c r="R1338" s="25"/>
    </row>
    <row r="1339" spans="1:18" ht="12.75" customHeight="1">
      <c r="A1339" s="31"/>
      <c r="B1339" s="25"/>
      <c r="C1339" s="88"/>
      <c r="D1339" s="88"/>
      <c r="E1339" s="88"/>
      <c r="F1339" s="88"/>
      <c r="G1339" s="88"/>
      <c r="H1339" s="88"/>
      <c r="I1339" s="88"/>
      <c r="J1339" s="89"/>
      <c r="K1339" s="90"/>
      <c r="L1339" s="90"/>
      <c r="M1339" s="90"/>
      <c r="N1339" s="1"/>
      <c r="O1339" s="25"/>
      <c r="P1339" s="26"/>
      <c r="Q1339" s="1"/>
      <c r="R1339" s="25"/>
    </row>
    <row r="1340" spans="1:18" ht="12.75" customHeight="1">
      <c r="A1340" s="31"/>
      <c r="B1340" s="25"/>
      <c r="C1340" s="88"/>
      <c r="D1340" s="88"/>
      <c r="E1340" s="88"/>
      <c r="F1340" s="88"/>
      <c r="G1340" s="88"/>
      <c r="H1340" s="88"/>
      <c r="I1340" s="88"/>
      <c r="J1340" s="89"/>
      <c r="K1340" s="90"/>
      <c r="L1340" s="90"/>
      <c r="M1340" s="90"/>
      <c r="N1340" s="1"/>
      <c r="O1340" s="25"/>
      <c r="P1340" s="26"/>
      <c r="Q1340" s="1"/>
      <c r="R1340" s="25"/>
    </row>
    <row r="1341" spans="1:18" ht="12.75" customHeight="1">
      <c r="A1341" s="31"/>
      <c r="B1341" s="25"/>
      <c r="C1341" s="88"/>
      <c r="D1341" s="88"/>
      <c r="E1341" s="88"/>
      <c r="F1341" s="88"/>
      <c r="G1341" s="88"/>
      <c r="H1341" s="88"/>
      <c r="I1341" s="88"/>
      <c r="J1341" s="89"/>
      <c r="K1341" s="90"/>
      <c r="L1341" s="90"/>
      <c r="M1341" s="90"/>
      <c r="N1341" s="1"/>
      <c r="O1341" s="25"/>
      <c r="P1341" s="26"/>
      <c r="Q1341" s="1"/>
      <c r="R1341" s="25"/>
    </row>
    <row r="1342" spans="1:18" ht="12.75" customHeight="1">
      <c r="A1342" s="31"/>
      <c r="B1342" s="25"/>
      <c r="C1342" s="88"/>
      <c r="D1342" s="88"/>
      <c r="E1342" s="88"/>
      <c r="F1342" s="88"/>
      <c r="G1342" s="88"/>
      <c r="H1342" s="88"/>
      <c r="I1342" s="88"/>
      <c r="J1342" s="89"/>
      <c r="K1342" s="90"/>
      <c r="L1342" s="90"/>
      <c r="M1342" s="90"/>
      <c r="N1342" s="1"/>
      <c r="O1342" s="25"/>
      <c r="P1342" s="26"/>
      <c r="Q1342" s="1"/>
      <c r="R1342" s="25"/>
    </row>
    <row r="1343" spans="1:18" ht="12.75" customHeight="1">
      <c r="A1343" s="31"/>
      <c r="B1343" s="25"/>
      <c r="C1343" s="88"/>
      <c r="D1343" s="88"/>
      <c r="E1343" s="88"/>
      <c r="F1343" s="88"/>
      <c r="G1343" s="88"/>
      <c r="H1343" s="88"/>
      <c r="I1343" s="88"/>
      <c r="J1343" s="89"/>
      <c r="K1343" s="90"/>
      <c r="L1343" s="90"/>
      <c r="M1343" s="90"/>
      <c r="N1343" s="1"/>
      <c r="O1343" s="25"/>
      <c r="P1343" s="26"/>
      <c r="Q1343" s="1"/>
      <c r="R1343" s="25"/>
    </row>
    <row r="1344" spans="1:18" ht="12.75" customHeight="1">
      <c r="A1344" s="31"/>
      <c r="B1344" s="25"/>
      <c r="C1344" s="88"/>
      <c r="D1344" s="88"/>
      <c r="E1344" s="88"/>
      <c r="F1344" s="88"/>
      <c r="G1344" s="88"/>
      <c r="H1344" s="88"/>
      <c r="I1344" s="88"/>
      <c r="J1344" s="89"/>
      <c r="K1344" s="90"/>
      <c r="L1344" s="90"/>
      <c r="M1344" s="90"/>
      <c r="N1344" s="1"/>
      <c r="O1344" s="25"/>
      <c r="P1344" s="26"/>
      <c r="Q1344" s="1"/>
      <c r="R1344" s="25"/>
    </row>
    <row r="1345" spans="1:18" ht="12.75" customHeight="1">
      <c r="A1345" s="31"/>
      <c r="B1345" s="25"/>
      <c r="C1345" s="88"/>
      <c r="D1345" s="88"/>
      <c r="E1345" s="88"/>
      <c r="F1345" s="88"/>
      <c r="G1345" s="88"/>
      <c r="H1345" s="88"/>
      <c r="I1345" s="88"/>
      <c r="J1345" s="89"/>
      <c r="K1345" s="90"/>
      <c r="L1345" s="90"/>
      <c r="M1345" s="90"/>
      <c r="N1345" s="1"/>
      <c r="O1345" s="25"/>
      <c r="P1345" s="26"/>
      <c r="Q1345" s="1"/>
      <c r="R1345" s="25"/>
    </row>
    <row r="1346" spans="1:18" ht="12.75" customHeight="1">
      <c r="A1346" s="31"/>
      <c r="B1346" s="25"/>
      <c r="C1346" s="88"/>
      <c r="D1346" s="88"/>
      <c r="E1346" s="88"/>
      <c r="F1346" s="88"/>
      <c r="G1346" s="88"/>
      <c r="H1346" s="88"/>
      <c r="I1346" s="88"/>
      <c r="J1346" s="89"/>
      <c r="K1346" s="90"/>
      <c r="L1346" s="90"/>
      <c r="M1346" s="90"/>
      <c r="N1346" s="1"/>
      <c r="O1346" s="25"/>
      <c r="P1346" s="26"/>
      <c r="Q1346" s="1"/>
      <c r="R1346" s="25"/>
    </row>
    <row r="1347" spans="1:18" ht="12.75" customHeight="1">
      <c r="A1347" s="31"/>
      <c r="B1347" s="25"/>
      <c r="C1347" s="88"/>
      <c r="D1347" s="88"/>
      <c r="E1347" s="88"/>
      <c r="F1347" s="88"/>
      <c r="G1347" s="88"/>
      <c r="H1347" s="88"/>
      <c r="I1347" s="88"/>
      <c r="J1347" s="89"/>
      <c r="K1347" s="90"/>
      <c r="L1347" s="90"/>
      <c r="M1347" s="90"/>
      <c r="N1347" s="1"/>
      <c r="O1347" s="25"/>
      <c r="P1347" s="26"/>
      <c r="Q1347" s="1"/>
      <c r="R1347" s="25"/>
    </row>
    <row r="1348" spans="1:18" ht="12.75" customHeight="1">
      <c r="A1348" s="31"/>
      <c r="B1348" s="25"/>
      <c r="C1348" s="88"/>
      <c r="D1348" s="88"/>
      <c r="E1348" s="88"/>
      <c r="F1348" s="88"/>
      <c r="G1348" s="88"/>
      <c r="H1348" s="88"/>
      <c r="I1348" s="88"/>
      <c r="J1348" s="89"/>
      <c r="K1348" s="90"/>
      <c r="L1348" s="90"/>
      <c r="M1348" s="90"/>
      <c r="N1348" s="1"/>
      <c r="O1348" s="25"/>
      <c r="P1348" s="26"/>
      <c r="Q1348" s="1"/>
      <c r="R1348" s="25"/>
    </row>
    <row r="1349" spans="1:18" ht="12.75" customHeight="1">
      <c r="A1349" s="31"/>
      <c r="B1349" s="25"/>
      <c r="C1349" s="88"/>
      <c r="D1349" s="88"/>
      <c r="E1349" s="88"/>
      <c r="F1349" s="88"/>
      <c r="G1349" s="88"/>
      <c r="H1349" s="88"/>
      <c r="I1349" s="88"/>
      <c r="J1349" s="89"/>
      <c r="K1349" s="90"/>
      <c r="L1349" s="90"/>
      <c r="M1349" s="90"/>
      <c r="N1349" s="1"/>
      <c r="O1349" s="25"/>
      <c r="P1349" s="26"/>
      <c r="Q1349" s="1"/>
      <c r="R1349" s="25"/>
    </row>
    <row r="1350" spans="1:18" ht="12.75" customHeight="1">
      <c r="A1350" s="31"/>
      <c r="B1350" s="25"/>
      <c r="C1350" s="88"/>
      <c r="D1350" s="88"/>
      <c r="E1350" s="88"/>
      <c r="F1350" s="88"/>
      <c r="G1350" s="88"/>
      <c r="H1350" s="88"/>
      <c r="I1350" s="88"/>
      <c r="J1350" s="89"/>
      <c r="K1350" s="90"/>
      <c r="L1350" s="90"/>
      <c r="M1350" s="90"/>
      <c r="N1350" s="1"/>
      <c r="O1350" s="25"/>
      <c r="P1350" s="26"/>
      <c r="Q1350" s="1"/>
      <c r="R1350" s="25"/>
    </row>
    <row r="1351" spans="1:18" ht="12.75" customHeight="1">
      <c r="A1351" s="31"/>
      <c r="B1351" s="25"/>
      <c r="C1351" s="88"/>
      <c r="D1351" s="88"/>
      <c r="E1351" s="88"/>
      <c r="F1351" s="88"/>
      <c r="G1351" s="88"/>
      <c r="H1351" s="88"/>
      <c r="I1351" s="88"/>
      <c r="J1351" s="89"/>
      <c r="K1351" s="90"/>
      <c r="L1351" s="90"/>
      <c r="M1351" s="90"/>
      <c r="N1351" s="1"/>
      <c r="O1351" s="25"/>
      <c r="P1351" s="26"/>
      <c r="Q1351" s="1"/>
      <c r="R1351" s="25"/>
    </row>
    <row r="1352" spans="1:18" ht="12.75" customHeight="1">
      <c r="A1352" s="31"/>
      <c r="B1352" s="25"/>
      <c r="C1352" s="88"/>
      <c r="D1352" s="88"/>
      <c r="E1352" s="88"/>
      <c r="F1352" s="88"/>
      <c r="G1352" s="88"/>
      <c r="H1352" s="88"/>
      <c r="I1352" s="88"/>
      <c r="J1352" s="89"/>
      <c r="K1352" s="90"/>
      <c r="L1352" s="90"/>
      <c r="M1352" s="90"/>
      <c r="N1352" s="1"/>
      <c r="O1352" s="25"/>
      <c r="P1352" s="26"/>
      <c r="Q1352" s="1"/>
      <c r="R1352" s="25"/>
    </row>
    <row r="1353" spans="1:18" ht="12.75" customHeight="1">
      <c r="A1353" s="31"/>
      <c r="B1353" s="25"/>
      <c r="C1353" s="88"/>
      <c r="D1353" s="88"/>
      <c r="E1353" s="88"/>
      <c r="F1353" s="88"/>
      <c r="G1353" s="88"/>
      <c r="H1353" s="88"/>
      <c r="I1353" s="88"/>
      <c r="J1353" s="89"/>
      <c r="K1353" s="90"/>
      <c r="L1353" s="90"/>
      <c r="M1353" s="90"/>
      <c r="N1353" s="1"/>
      <c r="O1353" s="25"/>
      <c r="P1353" s="26"/>
      <c r="Q1353" s="1"/>
      <c r="R1353" s="25"/>
    </row>
    <row r="1354" spans="1:18" ht="12.75" customHeight="1">
      <c r="A1354" s="31"/>
      <c r="B1354" s="25"/>
      <c r="C1354" s="88"/>
      <c r="D1354" s="88"/>
      <c r="E1354" s="88"/>
      <c r="F1354" s="88"/>
      <c r="G1354" s="88"/>
      <c r="H1354" s="88"/>
      <c r="I1354" s="88"/>
      <c r="J1354" s="89"/>
      <c r="K1354" s="90"/>
      <c r="L1354" s="90"/>
      <c r="M1354" s="90"/>
      <c r="N1354" s="1"/>
      <c r="O1354" s="25"/>
      <c r="P1354" s="26"/>
      <c r="Q1354" s="1"/>
      <c r="R1354" s="25"/>
    </row>
    <row r="1355" spans="1:18" ht="12.75" customHeight="1">
      <c r="A1355" s="31"/>
      <c r="B1355" s="25"/>
      <c r="C1355" s="88"/>
      <c r="D1355" s="88"/>
      <c r="E1355" s="88"/>
      <c r="F1355" s="88"/>
      <c r="G1355" s="88"/>
      <c r="H1355" s="88"/>
      <c r="I1355" s="88"/>
      <c r="J1355" s="89"/>
      <c r="K1355" s="90"/>
      <c r="L1355" s="90"/>
      <c r="M1355" s="90"/>
      <c r="N1355" s="1"/>
      <c r="O1355" s="25"/>
      <c r="P1355" s="26"/>
      <c r="Q1355" s="1"/>
      <c r="R1355" s="25"/>
    </row>
    <row r="1356" spans="1:18" ht="12.75" customHeight="1">
      <c r="A1356" s="31"/>
      <c r="B1356" s="25"/>
      <c r="C1356" s="88"/>
      <c r="D1356" s="88"/>
      <c r="E1356" s="88"/>
      <c r="F1356" s="88"/>
      <c r="G1356" s="88"/>
      <c r="H1356" s="88"/>
      <c r="I1356" s="88"/>
      <c r="J1356" s="89"/>
      <c r="K1356" s="90"/>
      <c r="L1356" s="90"/>
      <c r="M1356" s="90"/>
      <c r="N1356" s="1"/>
      <c r="O1356" s="25"/>
      <c r="P1356" s="26"/>
      <c r="Q1356" s="1"/>
      <c r="R1356" s="25"/>
    </row>
    <row r="1357" spans="1:18" ht="12.75" customHeight="1">
      <c r="A1357" s="31"/>
      <c r="B1357" s="25"/>
      <c r="C1357" s="88"/>
      <c r="D1357" s="88"/>
      <c r="E1357" s="88"/>
      <c r="F1357" s="88"/>
      <c r="G1357" s="88"/>
      <c r="H1357" s="88"/>
      <c r="I1357" s="88"/>
      <c r="J1357" s="89"/>
      <c r="K1357" s="90"/>
      <c r="L1357" s="90"/>
      <c r="M1357" s="90"/>
      <c r="N1357" s="1"/>
      <c r="O1357" s="25"/>
      <c r="P1357" s="26"/>
      <c r="Q1357" s="1"/>
      <c r="R1357" s="25"/>
    </row>
    <row r="1358" spans="1:18" ht="12.75" customHeight="1">
      <c r="A1358" s="31"/>
      <c r="B1358" s="25"/>
      <c r="C1358" s="88"/>
      <c r="D1358" s="88"/>
      <c r="E1358" s="88"/>
      <c r="F1358" s="88"/>
      <c r="G1358" s="88"/>
      <c r="H1358" s="88"/>
      <c r="I1358" s="88"/>
      <c r="J1358" s="89"/>
      <c r="K1358" s="90"/>
      <c r="L1358" s="90"/>
      <c r="M1358" s="90"/>
      <c r="N1358" s="1"/>
      <c r="O1358" s="25"/>
      <c r="P1358" s="26"/>
      <c r="Q1358" s="1"/>
      <c r="R1358" s="25"/>
    </row>
    <row r="1359" spans="1:18" ht="12.75" customHeight="1">
      <c r="A1359" s="31"/>
      <c r="B1359" s="25"/>
      <c r="C1359" s="88"/>
      <c r="D1359" s="88"/>
      <c r="E1359" s="88"/>
      <c r="F1359" s="88"/>
      <c r="G1359" s="88"/>
      <c r="H1359" s="88"/>
      <c r="I1359" s="88"/>
      <c r="J1359" s="89"/>
      <c r="K1359" s="90"/>
      <c r="L1359" s="90"/>
      <c r="M1359" s="90"/>
      <c r="N1359" s="1"/>
      <c r="O1359" s="25"/>
      <c r="P1359" s="26"/>
      <c r="Q1359" s="1"/>
      <c r="R1359" s="25"/>
    </row>
    <row r="1360" spans="1:18" ht="12.75" customHeight="1">
      <c r="A1360" s="31"/>
      <c r="B1360" s="25"/>
      <c r="C1360" s="88"/>
      <c r="D1360" s="88"/>
      <c r="E1360" s="88"/>
      <c r="F1360" s="88"/>
      <c r="G1360" s="88"/>
      <c r="H1360" s="88"/>
      <c r="I1360" s="88"/>
      <c r="J1360" s="89"/>
      <c r="K1360" s="90"/>
      <c r="L1360" s="90"/>
      <c r="M1360" s="90"/>
      <c r="N1360" s="1"/>
      <c r="O1360" s="25"/>
      <c r="P1360" s="26"/>
      <c r="Q1360" s="1"/>
      <c r="R1360" s="25"/>
    </row>
    <row r="1361" spans="1:18" ht="12.75" customHeight="1">
      <c r="A1361" s="31"/>
      <c r="B1361" s="25"/>
      <c r="C1361" s="88"/>
      <c r="D1361" s="88"/>
      <c r="E1361" s="88"/>
      <c r="F1361" s="88"/>
      <c r="G1361" s="88"/>
      <c r="H1361" s="88"/>
      <c r="I1361" s="88"/>
      <c r="J1361" s="89"/>
      <c r="K1361" s="90"/>
      <c r="L1361" s="90"/>
      <c r="M1361" s="90"/>
      <c r="N1361" s="1"/>
      <c r="O1361" s="25"/>
      <c r="P1361" s="26"/>
      <c r="Q1361" s="1"/>
      <c r="R1361" s="25"/>
    </row>
    <row r="1362" spans="1:18" ht="12.75" customHeight="1">
      <c r="A1362" s="31"/>
      <c r="B1362" s="25"/>
      <c r="C1362" s="88"/>
      <c r="D1362" s="88"/>
      <c r="E1362" s="88"/>
      <c r="F1362" s="88"/>
      <c r="G1362" s="88"/>
      <c r="H1362" s="88"/>
      <c r="I1362" s="88"/>
      <c r="J1362" s="89"/>
      <c r="K1362" s="90"/>
      <c r="L1362" s="90"/>
      <c r="M1362" s="90"/>
      <c r="N1362" s="1"/>
      <c r="O1362" s="25"/>
      <c r="P1362" s="26"/>
      <c r="Q1362" s="1"/>
      <c r="R1362" s="25"/>
    </row>
    <row r="1363" spans="1:18" ht="12.75" customHeight="1">
      <c r="A1363" s="31"/>
      <c r="B1363" s="25"/>
      <c r="C1363" s="88"/>
      <c r="D1363" s="88"/>
      <c r="E1363" s="88"/>
      <c r="F1363" s="88"/>
      <c r="G1363" s="88"/>
      <c r="H1363" s="88"/>
      <c r="I1363" s="88"/>
      <c r="J1363" s="89"/>
      <c r="K1363" s="90"/>
      <c r="L1363" s="90"/>
      <c r="M1363" s="90"/>
      <c r="N1363" s="1"/>
      <c r="O1363" s="25"/>
      <c r="P1363" s="26"/>
      <c r="Q1363" s="1"/>
      <c r="R1363" s="25"/>
    </row>
    <row r="1364" spans="1:18" ht="12.75" customHeight="1">
      <c r="A1364" s="31"/>
      <c r="B1364" s="25"/>
      <c r="C1364" s="88"/>
      <c r="D1364" s="88"/>
      <c r="E1364" s="88"/>
      <c r="F1364" s="88"/>
      <c r="G1364" s="88"/>
      <c r="H1364" s="88"/>
      <c r="I1364" s="88"/>
      <c r="J1364" s="89"/>
      <c r="K1364" s="90"/>
      <c r="L1364" s="90"/>
      <c r="M1364" s="90"/>
      <c r="N1364" s="1"/>
      <c r="O1364" s="25"/>
      <c r="P1364" s="26"/>
      <c r="Q1364" s="1"/>
      <c r="R1364" s="25"/>
    </row>
    <row r="1365" spans="1:18" ht="12.75" customHeight="1">
      <c r="A1365" s="31"/>
      <c r="B1365" s="25"/>
      <c r="C1365" s="88"/>
      <c r="D1365" s="88"/>
      <c r="E1365" s="88"/>
      <c r="F1365" s="88"/>
      <c r="G1365" s="88"/>
      <c r="H1365" s="88"/>
      <c r="I1365" s="88"/>
      <c r="J1365" s="89"/>
      <c r="K1365" s="90"/>
      <c r="L1365" s="90"/>
      <c r="M1365" s="90"/>
      <c r="N1365" s="1"/>
      <c r="O1365" s="25"/>
      <c r="P1365" s="26"/>
      <c r="Q1365" s="1"/>
      <c r="R1365" s="25"/>
    </row>
    <row r="1366" spans="1:18" ht="12.75" customHeight="1">
      <c r="A1366" s="31"/>
      <c r="B1366" s="25"/>
      <c r="C1366" s="88"/>
      <c r="D1366" s="88"/>
      <c r="E1366" s="88"/>
      <c r="F1366" s="88"/>
      <c r="G1366" s="88"/>
      <c r="H1366" s="88"/>
      <c r="I1366" s="88"/>
      <c r="J1366" s="89"/>
      <c r="K1366" s="90"/>
      <c r="L1366" s="90"/>
      <c r="M1366" s="90"/>
      <c r="N1366" s="1"/>
      <c r="O1366" s="25"/>
      <c r="P1366" s="26"/>
      <c r="Q1366" s="1"/>
      <c r="R1366" s="25"/>
    </row>
    <row r="1367" spans="1:18" ht="12.75" customHeight="1">
      <c r="A1367" s="31"/>
      <c r="B1367" s="25"/>
      <c r="C1367" s="88"/>
      <c r="D1367" s="88"/>
      <c r="E1367" s="88"/>
      <c r="F1367" s="88"/>
      <c r="G1367" s="88"/>
      <c r="H1367" s="88"/>
      <c r="I1367" s="88"/>
      <c r="J1367" s="89"/>
      <c r="K1367" s="90"/>
      <c r="L1367" s="90"/>
      <c r="M1367" s="90"/>
      <c r="N1367" s="1"/>
      <c r="O1367" s="25"/>
      <c r="P1367" s="26"/>
      <c r="Q1367" s="1"/>
      <c r="R1367" s="25"/>
    </row>
    <row r="1368" spans="1:18" ht="12.75" customHeight="1">
      <c r="A1368" s="31"/>
      <c r="B1368" s="25"/>
      <c r="C1368" s="88"/>
      <c r="D1368" s="88"/>
      <c r="E1368" s="88"/>
      <c r="F1368" s="88"/>
      <c r="G1368" s="88"/>
      <c r="H1368" s="88"/>
      <c r="I1368" s="88"/>
      <c r="J1368" s="89"/>
      <c r="K1368" s="90"/>
      <c r="L1368" s="90"/>
      <c r="M1368" s="90"/>
      <c r="N1368" s="1"/>
      <c r="O1368" s="25"/>
      <c r="P1368" s="26"/>
      <c r="Q1368" s="1"/>
      <c r="R1368" s="25"/>
    </row>
    <row r="1369" spans="1:18" ht="12.75" customHeight="1">
      <c r="A1369" s="31"/>
      <c r="B1369" s="25"/>
      <c r="C1369" s="88"/>
      <c r="D1369" s="88"/>
      <c r="E1369" s="88"/>
      <c r="F1369" s="88"/>
      <c r="G1369" s="88"/>
      <c r="H1369" s="88"/>
      <c r="I1369" s="88"/>
      <c r="J1369" s="89"/>
      <c r="K1369" s="90"/>
      <c r="L1369" s="90"/>
      <c r="M1369" s="90"/>
      <c r="N1369" s="1"/>
      <c r="O1369" s="25"/>
      <c r="P1369" s="26"/>
      <c r="Q1369" s="1"/>
      <c r="R1369" s="25"/>
    </row>
    <row r="1370" spans="1:18" ht="12.75" customHeight="1">
      <c r="A1370" s="31"/>
      <c r="B1370" s="25"/>
      <c r="C1370" s="88"/>
      <c r="D1370" s="88"/>
      <c r="E1370" s="88"/>
      <c r="F1370" s="88"/>
      <c r="G1370" s="88"/>
      <c r="H1370" s="88"/>
      <c r="I1370" s="88"/>
      <c r="J1370" s="89"/>
      <c r="K1370" s="90"/>
      <c r="L1370" s="90"/>
      <c r="M1370" s="90"/>
      <c r="N1370" s="1"/>
      <c r="O1370" s="25"/>
      <c r="P1370" s="26"/>
      <c r="Q1370" s="1"/>
      <c r="R1370" s="25"/>
    </row>
    <row r="1371" spans="1:18" ht="12.75" customHeight="1">
      <c r="A1371" s="31"/>
      <c r="B1371" s="25"/>
      <c r="C1371" s="88"/>
      <c r="D1371" s="88"/>
      <c r="E1371" s="88"/>
      <c r="F1371" s="88"/>
      <c r="G1371" s="88"/>
      <c r="H1371" s="88"/>
      <c r="I1371" s="88"/>
      <c r="J1371" s="89"/>
      <c r="K1371" s="90"/>
      <c r="L1371" s="90"/>
      <c r="M1371" s="90"/>
      <c r="N1371" s="1"/>
      <c r="O1371" s="25"/>
      <c r="P1371" s="26"/>
      <c r="Q1371" s="1"/>
      <c r="R1371" s="25"/>
    </row>
    <row r="1372" spans="1:18" ht="12.75" customHeight="1">
      <c r="A1372" s="31"/>
      <c r="B1372" s="25"/>
      <c r="C1372" s="88"/>
      <c r="D1372" s="88"/>
      <c r="E1372" s="88"/>
      <c r="F1372" s="88"/>
      <c r="G1372" s="88"/>
      <c r="H1372" s="88"/>
      <c r="I1372" s="88"/>
      <c r="J1372" s="89"/>
      <c r="K1372" s="90"/>
      <c r="L1372" s="90"/>
      <c r="M1372" s="90"/>
      <c r="N1372" s="1"/>
      <c r="O1372" s="25"/>
      <c r="P1372" s="26"/>
      <c r="Q1372" s="1"/>
      <c r="R1372" s="25"/>
    </row>
    <row r="1373" spans="1:18" ht="12.75" customHeight="1">
      <c r="A1373" s="31"/>
      <c r="B1373" s="25"/>
      <c r="C1373" s="88"/>
      <c r="D1373" s="88"/>
      <c r="E1373" s="88"/>
      <c r="F1373" s="88"/>
      <c r="G1373" s="88"/>
      <c r="H1373" s="88"/>
      <c r="I1373" s="88"/>
      <c r="J1373" s="89"/>
      <c r="K1373" s="90"/>
      <c r="L1373" s="90"/>
      <c r="M1373" s="90"/>
      <c r="N1373" s="1"/>
      <c r="O1373" s="25"/>
      <c r="P1373" s="26"/>
      <c r="Q1373" s="1"/>
      <c r="R1373" s="25"/>
    </row>
    <row r="1374" spans="1:18" ht="12.75" customHeight="1">
      <c r="A1374" s="31"/>
      <c r="B1374" s="25"/>
      <c r="C1374" s="88"/>
      <c r="D1374" s="88"/>
      <c r="E1374" s="88"/>
      <c r="F1374" s="88"/>
      <c r="G1374" s="88"/>
      <c r="H1374" s="88"/>
      <c r="I1374" s="88"/>
      <c r="J1374" s="89"/>
      <c r="K1374" s="90"/>
      <c r="L1374" s="90"/>
      <c r="M1374" s="90"/>
      <c r="N1374" s="1"/>
      <c r="O1374" s="25"/>
      <c r="P1374" s="26"/>
      <c r="Q1374" s="1"/>
      <c r="R1374" s="25"/>
    </row>
    <row r="1375" spans="1:18" ht="12.75" customHeight="1">
      <c r="A1375" s="31"/>
      <c r="B1375" s="25"/>
      <c r="C1375" s="88"/>
      <c r="D1375" s="88"/>
      <c r="E1375" s="88"/>
      <c r="F1375" s="88"/>
      <c r="G1375" s="88"/>
      <c r="H1375" s="88"/>
      <c r="I1375" s="88"/>
      <c r="J1375" s="89"/>
      <c r="K1375" s="90"/>
      <c r="L1375" s="90"/>
      <c r="M1375" s="90"/>
      <c r="N1375" s="1"/>
      <c r="O1375" s="25"/>
      <c r="P1375" s="26"/>
      <c r="Q1375" s="1"/>
      <c r="R1375" s="25"/>
    </row>
    <row r="1376" spans="1:18" ht="12.75" customHeight="1">
      <c r="A1376" s="31"/>
      <c r="B1376" s="25"/>
      <c r="C1376" s="88"/>
      <c r="D1376" s="88"/>
      <c r="E1376" s="88"/>
      <c r="F1376" s="88"/>
      <c r="G1376" s="88"/>
      <c r="H1376" s="88"/>
      <c r="I1376" s="88"/>
      <c r="J1376" s="89"/>
      <c r="K1376" s="90"/>
      <c r="L1376" s="90"/>
      <c r="M1376" s="90"/>
      <c r="N1376" s="1"/>
      <c r="O1376" s="25"/>
      <c r="P1376" s="26"/>
      <c r="Q1376" s="1"/>
      <c r="R1376" s="25"/>
    </row>
    <row r="1377" spans="1:18" ht="12.75" customHeight="1">
      <c r="A1377" s="31"/>
      <c r="B1377" s="25"/>
      <c r="C1377" s="88"/>
      <c r="D1377" s="88"/>
      <c r="E1377" s="88"/>
      <c r="F1377" s="88"/>
      <c r="G1377" s="88"/>
      <c r="H1377" s="88"/>
      <c r="I1377" s="88"/>
      <c r="J1377" s="89"/>
      <c r="K1377" s="90"/>
      <c r="L1377" s="90"/>
      <c r="M1377" s="90"/>
      <c r="N1377" s="1"/>
      <c r="O1377" s="25"/>
      <c r="P1377" s="26"/>
      <c r="Q1377" s="1"/>
      <c r="R1377" s="25"/>
    </row>
    <row r="1378" spans="1:18" ht="12.75" customHeight="1">
      <c r="A1378" s="31"/>
      <c r="B1378" s="25"/>
      <c r="C1378" s="88"/>
      <c r="D1378" s="88"/>
      <c r="E1378" s="88"/>
      <c r="F1378" s="88"/>
      <c r="G1378" s="88"/>
      <c r="H1378" s="88"/>
      <c r="I1378" s="88"/>
      <c r="J1378" s="89"/>
      <c r="K1378" s="90"/>
      <c r="L1378" s="90"/>
      <c r="M1378" s="90"/>
      <c r="N1378" s="1"/>
      <c r="O1378" s="25"/>
      <c r="P1378" s="26"/>
      <c r="Q1378" s="1"/>
      <c r="R1378" s="25"/>
    </row>
    <row r="1379" spans="1:18" ht="12.75" customHeight="1">
      <c r="A1379" s="31"/>
      <c r="B1379" s="25"/>
      <c r="C1379" s="88"/>
      <c r="D1379" s="88"/>
      <c r="E1379" s="88"/>
      <c r="F1379" s="88"/>
      <c r="G1379" s="88"/>
      <c r="H1379" s="88"/>
      <c r="I1379" s="88"/>
      <c r="J1379" s="89"/>
      <c r="K1379" s="90"/>
      <c r="L1379" s="90"/>
      <c r="M1379" s="90"/>
      <c r="N1379" s="1"/>
      <c r="O1379" s="25"/>
      <c r="P1379" s="26"/>
      <c r="Q1379" s="1"/>
      <c r="R1379" s="25"/>
    </row>
    <row r="1380" spans="1:18" ht="12.75" customHeight="1">
      <c r="A1380" s="31"/>
      <c r="B1380" s="25"/>
      <c r="C1380" s="88"/>
      <c r="D1380" s="88"/>
      <c r="E1380" s="88"/>
      <c r="F1380" s="88"/>
      <c r="G1380" s="88"/>
      <c r="H1380" s="88"/>
      <c r="I1380" s="88"/>
      <c r="J1380" s="89"/>
      <c r="K1380" s="90"/>
      <c r="L1380" s="90"/>
      <c r="M1380" s="90"/>
      <c r="N1380" s="1"/>
      <c r="O1380" s="25"/>
      <c r="P1380" s="26"/>
      <c r="Q1380" s="1"/>
      <c r="R1380" s="25"/>
    </row>
    <row r="1381" spans="1:18" ht="12.75" customHeight="1">
      <c r="A1381" s="31"/>
      <c r="B1381" s="25"/>
      <c r="C1381" s="88"/>
      <c r="D1381" s="88"/>
      <c r="E1381" s="88"/>
      <c r="F1381" s="88"/>
      <c r="G1381" s="88"/>
      <c r="H1381" s="88"/>
      <c r="I1381" s="88"/>
      <c r="J1381" s="89"/>
      <c r="K1381" s="90"/>
      <c r="L1381" s="90"/>
      <c r="M1381" s="90"/>
      <c r="N1381" s="1"/>
      <c r="O1381" s="25"/>
      <c r="P1381" s="26"/>
      <c r="Q1381" s="1"/>
      <c r="R1381" s="25"/>
    </row>
    <row r="1382" spans="1:18" ht="12.75" customHeight="1">
      <c r="A1382" s="31"/>
      <c r="B1382" s="25"/>
      <c r="C1382" s="88"/>
      <c r="D1382" s="88"/>
      <c r="E1382" s="88"/>
      <c r="F1382" s="88"/>
      <c r="G1382" s="88"/>
      <c r="H1382" s="88"/>
      <c r="I1382" s="88"/>
      <c r="J1382" s="89"/>
      <c r="K1382" s="90"/>
      <c r="L1382" s="90"/>
      <c r="M1382" s="90"/>
      <c r="N1382" s="1"/>
      <c r="O1382" s="25"/>
      <c r="P1382" s="26"/>
      <c r="Q1382" s="1"/>
      <c r="R1382" s="25"/>
    </row>
    <row r="1383" spans="1:18" ht="12.75" customHeight="1">
      <c r="A1383" s="31"/>
      <c r="B1383" s="25"/>
      <c r="C1383" s="88"/>
      <c r="D1383" s="88"/>
      <c r="E1383" s="88"/>
      <c r="F1383" s="88"/>
      <c r="G1383" s="88"/>
      <c r="H1383" s="88"/>
      <c r="I1383" s="88"/>
      <c r="J1383" s="89"/>
      <c r="K1383" s="90"/>
      <c r="L1383" s="90"/>
      <c r="M1383" s="90"/>
      <c r="N1383" s="1"/>
      <c r="O1383" s="25"/>
      <c r="P1383" s="26"/>
      <c r="Q1383" s="1"/>
      <c r="R1383" s="25"/>
    </row>
    <row r="1384" spans="1:18" ht="12.75" customHeight="1">
      <c r="A1384" s="31"/>
      <c r="B1384" s="25"/>
      <c r="C1384" s="88"/>
      <c r="D1384" s="88"/>
      <c r="E1384" s="88"/>
      <c r="F1384" s="88"/>
      <c r="G1384" s="88"/>
      <c r="H1384" s="88"/>
      <c r="I1384" s="88"/>
      <c r="J1384" s="89"/>
      <c r="K1384" s="90"/>
      <c r="L1384" s="90"/>
      <c r="M1384" s="90"/>
      <c r="N1384" s="1"/>
      <c r="O1384" s="25"/>
      <c r="P1384" s="26"/>
      <c r="Q1384" s="1"/>
      <c r="R1384" s="25"/>
    </row>
    <row r="1385" spans="1:18" ht="12.75" customHeight="1">
      <c r="A1385" s="31"/>
      <c r="B1385" s="25"/>
      <c r="C1385" s="88"/>
      <c r="D1385" s="88"/>
      <c r="E1385" s="88"/>
      <c r="F1385" s="88"/>
      <c r="G1385" s="88"/>
      <c r="H1385" s="88"/>
      <c r="I1385" s="88"/>
      <c r="J1385" s="89"/>
      <c r="K1385" s="90"/>
      <c r="L1385" s="90"/>
      <c r="M1385" s="90"/>
      <c r="N1385" s="1"/>
      <c r="O1385" s="25"/>
      <c r="P1385" s="26"/>
      <c r="Q1385" s="1"/>
      <c r="R1385" s="25"/>
    </row>
    <row r="1386" spans="1:18" ht="12.75" customHeight="1">
      <c r="A1386" s="31"/>
      <c r="B1386" s="25"/>
      <c r="C1386" s="88"/>
      <c r="D1386" s="88"/>
      <c r="E1386" s="88"/>
      <c r="F1386" s="88"/>
      <c r="G1386" s="88"/>
      <c r="H1386" s="88"/>
      <c r="I1386" s="88"/>
      <c r="J1386" s="89"/>
      <c r="K1386" s="90"/>
      <c r="L1386" s="90"/>
      <c r="M1386" s="90"/>
      <c r="N1386" s="1"/>
      <c r="O1386" s="25"/>
      <c r="P1386" s="26"/>
      <c r="Q1386" s="1"/>
      <c r="R1386" s="25"/>
    </row>
    <row r="1387" spans="1:18" ht="12.75" customHeight="1">
      <c r="A1387" s="31"/>
      <c r="B1387" s="25"/>
      <c r="C1387" s="88"/>
      <c r="D1387" s="88"/>
      <c r="E1387" s="88"/>
      <c r="F1387" s="88"/>
      <c r="G1387" s="88"/>
      <c r="H1387" s="88"/>
      <c r="I1387" s="88"/>
      <c r="J1387" s="89"/>
      <c r="K1387" s="90"/>
      <c r="L1387" s="90"/>
      <c r="M1387" s="90"/>
      <c r="N1387" s="1"/>
      <c r="O1387" s="25"/>
      <c r="P1387" s="26"/>
      <c r="Q1387" s="1"/>
      <c r="R1387" s="25"/>
    </row>
    <row r="1388" spans="1:18" ht="12.75" customHeight="1">
      <c r="A1388" s="31"/>
      <c r="B1388" s="25"/>
      <c r="C1388" s="88"/>
      <c r="D1388" s="88"/>
      <c r="E1388" s="88"/>
      <c r="F1388" s="88"/>
      <c r="G1388" s="88"/>
      <c r="H1388" s="88"/>
      <c r="I1388" s="88"/>
      <c r="J1388" s="89"/>
      <c r="K1388" s="90"/>
      <c r="L1388" s="90"/>
      <c r="M1388" s="90"/>
      <c r="N1388" s="1"/>
      <c r="O1388" s="25"/>
      <c r="P1388" s="26"/>
      <c r="Q1388" s="1"/>
      <c r="R1388" s="25"/>
    </row>
    <row r="1389" spans="1:18" ht="12.75" customHeight="1">
      <c r="A1389" s="31"/>
      <c r="B1389" s="25"/>
      <c r="C1389" s="88"/>
      <c r="D1389" s="88"/>
      <c r="E1389" s="88"/>
      <c r="F1389" s="88"/>
      <c r="G1389" s="88"/>
      <c r="H1389" s="88"/>
      <c r="I1389" s="88"/>
      <c r="J1389" s="89"/>
      <c r="K1389" s="90"/>
      <c r="L1389" s="90"/>
      <c r="M1389" s="90"/>
      <c r="N1389" s="1"/>
      <c r="O1389" s="25"/>
      <c r="P1389" s="26"/>
      <c r="Q1389" s="1"/>
      <c r="R1389" s="25"/>
    </row>
    <row r="1390" spans="1:18" ht="12.75" customHeight="1">
      <c r="A1390" s="31"/>
      <c r="B1390" s="25"/>
      <c r="C1390" s="88"/>
      <c r="D1390" s="88"/>
      <c r="E1390" s="88"/>
      <c r="F1390" s="88"/>
      <c r="G1390" s="88"/>
      <c r="H1390" s="88"/>
      <c r="I1390" s="88"/>
      <c r="J1390" s="89"/>
      <c r="K1390" s="90"/>
      <c r="L1390" s="90"/>
      <c r="M1390" s="90"/>
      <c r="N1390" s="1"/>
      <c r="O1390" s="25"/>
      <c r="P1390" s="26"/>
      <c r="Q1390" s="1"/>
      <c r="R1390" s="25"/>
    </row>
    <row r="1391" spans="1:18" ht="12.75" customHeight="1">
      <c r="A1391" s="31"/>
      <c r="B1391" s="25"/>
      <c r="C1391" s="88"/>
      <c r="D1391" s="88"/>
      <c r="E1391" s="88"/>
      <c r="F1391" s="88"/>
      <c r="G1391" s="88"/>
      <c r="H1391" s="88"/>
      <c r="I1391" s="88"/>
      <c r="J1391" s="89"/>
      <c r="K1391" s="90"/>
      <c r="L1391" s="90"/>
      <c r="M1391" s="90"/>
      <c r="N1391" s="1"/>
      <c r="O1391" s="25"/>
      <c r="P1391" s="26"/>
      <c r="Q1391" s="1"/>
      <c r="R1391" s="25"/>
    </row>
    <row r="1392" spans="1:18" ht="12.75" customHeight="1">
      <c r="A1392" s="31"/>
      <c r="B1392" s="25"/>
      <c r="C1392" s="88"/>
      <c r="D1392" s="88"/>
      <c r="E1392" s="88"/>
      <c r="F1392" s="88"/>
      <c r="G1392" s="88"/>
      <c r="H1392" s="88"/>
      <c r="I1392" s="88"/>
      <c r="J1392" s="89"/>
      <c r="K1392" s="90"/>
      <c r="L1392" s="90"/>
      <c r="M1392" s="90"/>
      <c r="N1392" s="1"/>
      <c r="O1392" s="25"/>
      <c r="P1392" s="26"/>
      <c r="Q1392" s="1"/>
      <c r="R1392" s="25"/>
    </row>
    <row r="1393" spans="1:18" ht="12.75" customHeight="1">
      <c r="A1393" s="31"/>
      <c r="B1393" s="25"/>
      <c r="C1393" s="88"/>
      <c r="D1393" s="88"/>
      <c r="E1393" s="88"/>
      <c r="F1393" s="88"/>
      <c r="G1393" s="88"/>
      <c r="H1393" s="88"/>
      <c r="I1393" s="88"/>
      <c r="J1393" s="89"/>
      <c r="K1393" s="90"/>
      <c r="L1393" s="90"/>
      <c r="M1393" s="90"/>
      <c r="N1393" s="1"/>
      <c r="O1393" s="25"/>
      <c r="P1393" s="26"/>
      <c r="Q1393" s="1"/>
      <c r="R1393" s="25"/>
    </row>
    <row r="1394" spans="1:18" ht="12.75" customHeight="1">
      <c r="A1394" s="31"/>
      <c r="B1394" s="25"/>
      <c r="C1394" s="88"/>
      <c r="D1394" s="88"/>
      <c r="E1394" s="88"/>
      <c r="F1394" s="88"/>
      <c r="G1394" s="88"/>
      <c r="H1394" s="88"/>
      <c r="I1394" s="88"/>
      <c r="J1394" s="89"/>
      <c r="K1394" s="90"/>
      <c r="L1394" s="90"/>
      <c r="M1394" s="90"/>
      <c r="N1394" s="1"/>
      <c r="O1394" s="25"/>
      <c r="P1394" s="26"/>
      <c r="Q1394" s="1"/>
      <c r="R1394" s="25"/>
    </row>
    <row r="1395" spans="1:18" ht="12.75" customHeight="1">
      <c r="A1395" s="31"/>
      <c r="B1395" s="25"/>
      <c r="C1395" s="88"/>
      <c r="D1395" s="88"/>
      <c r="E1395" s="88"/>
      <c r="F1395" s="88"/>
      <c r="G1395" s="88"/>
      <c r="H1395" s="88"/>
      <c r="I1395" s="88"/>
      <c r="J1395" s="89"/>
      <c r="K1395" s="90"/>
      <c r="L1395" s="90"/>
      <c r="M1395" s="90"/>
      <c r="N1395" s="1"/>
      <c r="O1395" s="25"/>
      <c r="P1395" s="26"/>
      <c r="Q1395" s="1"/>
      <c r="R1395" s="25"/>
    </row>
    <row r="1396" spans="1:18" ht="12.75" customHeight="1">
      <c r="A1396" s="31"/>
      <c r="B1396" s="25"/>
      <c r="C1396" s="88"/>
      <c r="D1396" s="88"/>
      <c r="E1396" s="88"/>
      <c r="F1396" s="88"/>
      <c r="G1396" s="88"/>
      <c r="H1396" s="88"/>
      <c r="I1396" s="88"/>
      <c r="J1396" s="89"/>
      <c r="K1396" s="90"/>
      <c r="L1396" s="90"/>
      <c r="M1396" s="90"/>
      <c r="N1396" s="1"/>
      <c r="O1396" s="25"/>
      <c r="P1396" s="26"/>
      <c r="Q1396" s="1"/>
      <c r="R1396" s="25"/>
    </row>
    <row r="1397" spans="1:18" ht="12.75" customHeight="1">
      <c r="A1397" s="31"/>
      <c r="B1397" s="25"/>
      <c r="C1397" s="88"/>
      <c r="D1397" s="88"/>
      <c r="E1397" s="88"/>
      <c r="F1397" s="88"/>
      <c r="G1397" s="88"/>
      <c r="H1397" s="88"/>
      <c r="I1397" s="88"/>
      <c r="J1397" s="89"/>
      <c r="K1397" s="90"/>
      <c r="L1397" s="90"/>
      <c r="M1397" s="90"/>
      <c r="N1397" s="1"/>
      <c r="O1397" s="25"/>
      <c r="P1397" s="26"/>
      <c r="Q1397" s="1"/>
      <c r="R1397" s="25"/>
    </row>
    <row r="1398" spans="1:18" ht="12.75" customHeight="1">
      <c r="A1398" s="31"/>
      <c r="B1398" s="25"/>
      <c r="C1398" s="88"/>
      <c r="D1398" s="88"/>
      <c r="E1398" s="88"/>
      <c r="F1398" s="88"/>
      <c r="G1398" s="88"/>
      <c r="H1398" s="88"/>
      <c r="I1398" s="88"/>
      <c r="J1398" s="89"/>
      <c r="K1398" s="90"/>
      <c r="L1398" s="90"/>
      <c r="M1398" s="90"/>
      <c r="N1398" s="1"/>
      <c r="O1398" s="25"/>
      <c r="P1398" s="26"/>
      <c r="Q1398" s="1"/>
      <c r="R1398" s="25"/>
    </row>
    <row r="1399" spans="1:18" ht="12.75" customHeight="1">
      <c r="A1399" s="31"/>
      <c r="B1399" s="25"/>
      <c r="C1399" s="88"/>
      <c r="D1399" s="88"/>
      <c r="E1399" s="88"/>
      <c r="F1399" s="88"/>
      <c r="G1399" s="88"/>
      <c r="H1399" s="88"/>
      <c r="I1399" s="88"/>
      <c r="J1399" s="89"/>
      <c r="K1399" s="90"/>
      <c r="L1399" s="90"/>
      <c r="M1399" s="90"/>
      <c r="N1399" s="1"/>
      <c r="O1399" s="25"/>
      <c r="P1399" s="26"/>
      <c r="Q1399" s="1"/>
      <c r="R1399" s="25"/>
    </row>
    <row r="1400" spans="1:18" ht="12.75" customHeight="1">
      <c r="A1400" s="31"/>
      <c r="B1400" s="25"/>
      <c r="C1400" s="88"/>
      <c r="D1400" s="88"/>
      <c r="E1400" s="88"/>
      <c r="F1400" s="88"/>
      <c r="G1400" s="88"/>
      <c r="H1400" s="88"/>
      <c r="I1400" s="88"/>
      <c r="J1400" s="89"/>
      <c r="K1400" s="90"/>
      <c r="L1400" s="90"/>
      <c r="M1400" s="90"/>
      <c r="N1400" s="1"/>
      <c r="O1400" s="25"/>
      <c r="P1400" s="26"/>
      <c r="Q1400" s="1"/>
      <c r="R1400" s="25"/>
    </row>
    <row r="1401" spans="1:18" ht="12.75" customHeight="1">
      <c r="A1401" s="31"/>
      <c r="B1401" s="25"/>
      <c r="C1401" s="88"/>
      <c r="D1401" s="88"/>
      <c r="E1401" s="88"/>
      <c r="F1401" s="88"/>
      <c r="G1401" s="88"/>
      <c r="H1401" s="88"/>
      <c r="I1401" s="88"/>
      <c r="J1401" s="89"/>
      <c r="K1401" s="90"/>
      <c r="L1401" s="90"/>
      <c r="M1401" s="90"/>
      <c r="N1401" s="1"/>
      <c r="O1401" s="25"/>
      <c r="P1401" s="26"/>
      <c r="Q1401" s="1"/>
      <c r="R1401" s="25"/>
    </row>
    <row r="1402" spans="1:18" ht="12.75" customHeight="1">
      <c r="A1402" s="31"/>
      <c r="B1402" s="25"/>
      <c r="C1402" s="88"/>
      <c r="D1402" s="88"/>
      <c r="E1402" s="88"/>
      <c r="F1402" s="88"/>
      <c r="G1402" s="88"/>
      <c r="H1402" s="88"/>
      <c r="I1402" s="88"/>
      <c r="J1402" s="89"/>
      <c r="K1402" s="90"/>
      <c r="L1402" s="90"/>
      <c r="M1402" s="90"/>
      <c r="N1402" s="1"/>
      <c r="O1402" s="25"/>
      <c r="P1402" s="26"/>
      <c r="Q1402" s="1"/>
      <c r="R1402" s="25"/>
    </row>
    <row r="1403" spans="1:18" ht="12.75" customHeight="1">
      <c r="A1403" s="31"/>
      <c r="B1403" s="25"/>
      <c r="C1403" s="88"/>
      <c r="D1403" s="88"/>
      <c r="E1403" s="88"/>
      <c r="F1403" s="88"/>
      <c r="G1403" s="88"/>
      <c r="H1403" s="88"/>
      <c r="I1403" s="88"/>
      <c r="J1403" s="89"/>
      <c r="K1403" s="90"/>
      <c r="L1403" s="90"/>
      <c r="M1403" s="90"/>
      <c r="N1403" s="1"/>
      <c r="O1403" s="25"/>
      <c r="P1403" s="26"/>
      <c r="Q1403" s="1"/>
      <c r="R1403" s="25"/>
    </row>
    <row r="1404" spans="1:18" ht="12.75" customHeight="1">
      <c r="A1404" s="31"/>
      <c r="B1404" s="25"/>
      <c r="C1404" s="88"/>
      <c r="D1404" s="88"/>
      <c r="E1404" s="88"/>
      <c r="F1404" s="88"/>
      <c r="G1404" s="88"/>
      <c r="H1404" s="88"/>
      <c r="I1404" s="88"/>
      <c r="J1404" s="89"/>
      <c r="K1404" s="90"/>
      <c r="L1404" s="90"/>
      <c r="M1404" s="90"/>
      <c r="N1404" s="1"/>
      <c r="O1404" s="25"/>
      <c r="P1404" s="26"/>
      <c r="Q1404" s="1"/>
      <c r="R1404" s="25"/>
    </row>
    <row r="1405" spans="1:18" ht="12.75" customHeight="1">
      <c r="A1405" s="31"/>
      <c r="B1405" s="25"/>
      <c r="C1405" s="88"/>
      <c r="D1405" s="88"/>
      <c r="E1405" s="88"/>
      <c r="F1405" s="88"/>
      <c r="G1405" s="88"/>
      <c r="H1405" s="88"/>
      <c r="I1405" s="88"/>
      <c r="J1405" s="89"/>
      <c r="K1405" s="90"/>
      <c r="L1405" s="90"/>
      <c r="M1405" s="90"/>
      <c r="N1405" s="1"/>
      <c r="O1405" s="25"/>
      <c r="P1405" s="26"/>
      <c r="Q1405" s="1"/>
      <c r="R1405" s="25"/>
    </row>
    <row r="1406" spans="1:18" ht="12.75" customHeight="1">
      <c r="A1406" s="31"/>
      <c r="B1406" s="25"/>
      <c r="C1406" s="88"/>
      <c r="D1406" s="88"/>
      <c r="E1406" s="88"/>
      <c r="F1406" s="88"/>
      <c r="G1406" s="88"/>
      <c r="H1406" s="88"/>
      <c r="I1406" s="88"/>
      <c r="J1406" s="89"/>
      <c r="K1406" s="90"/>
      <c r="L1406" s="90"/>
      <c r="M1406" s="90"/>
      <c r="N1406" s="1"/>
      <c r="O1406" s="25"/>
      <c r="P1406" s="26"/>
      <c r="Q1406" s="1"/>
      <c r="R1406" s="25"/>
    </row>
    <row r="1407" spans="1:18" ht="12.75" customHeight="1">
      <c r="A1407" s="31"/>
      <c r="B1407" s="25"/>
      <c r="C1407" s="88"/>
      <c r="D1407" s="88"/>
      <c r="E1407" s="88"/>
      <c r="F1407" s="88"/>
      <c r="G1407" s="88"/>
      <c r="H1407" s="88"/>
      <c r="I1407" s="88"/>
      <c r="J1407" s="89"/>
      <c r="K1407" s="90"/>
      <c r="L1407" s="90"/>
      <c r="M1407" s="90"/>
      <c r="N1407" s="1"/>
      <c r="O1407" s="25"/>
      <c r="P1407" s="26"/>
      <c r="Q1407" s="1"/>
      <c r="R1407" s="25"/>
    </row>
    <row r="1408" spans="1:18" ht="12.75" customHeight="1">
      <c r="A1408" s="31"/>
      <c r="B1408" s="25"/>
      <c r="C1408" s="88"/>
      <c r="D1408" s="88"/>
      <c r="E1408" s="88"/>
      <c r="F1408" s="88"/>
      <c r="G1408" s="88"/>
      <c r="H1408" s="88"/>
      <c r="I1408" s="88"/>
      <c r="J1408" s="89"/>
      <c r="K1408" s="90"/>
      <c r="L1408" s="90"/>
      <c r="M1408" s="90"/>
      <c r="N1408" s="1"/>
      <c r="O1408" s="25"/>
      <c r="P1408" s="26"/>
      <c r="Q1408" s="1"/>
      <c r="R1408" s="25"/>
    </row>
    <row r="1409" spans="1:18" ht="12.75" customHeight="1">
      <c r="A1409" s="31"/>
      <c r="B1409" s="25"/>
      <c r="C1409" s="88"/>
      <c r="D1409" s="88"/>
      <c r="E1409" s="88"/>
      <c r="F1409" s="88"/>
      <c r="G1409" s="88"/>
      <c r="H1409" s="88"/>
      <c r="I1409" s="88"/>
      <c r="J1409" s="89"/>
      <c r="K1409" s="90"/>
      <c r="L1409" s="90"/>
      <c r="M1409" s="90"/>
      <c r="N1409" s="1"/>
      <c r="O1409" s="25"/>
      <c r="P1409" s="26"/>
      <c r="Q1409" s="1"/>
      <c r="R1409" s="25"/>
    </row>
    <row r="1410" spans="1:18" ht="12.75" customHeight="1">
      <c r="A1410" s="31"/>
      <c r="B1410" s="25"/>
      <c r="C1410" s="88"/>
      <c r="D1410" s="88"/>
      <c r="E1410" s="88"/>
      <c r="F1410" s="88"/>
      <c r="G1410" s="88"/>
      <c r="H1410" s="88"/>
      <c r="I1410" s="88"/>
      <c r="J1410" s="89"/>
      <c r="K1410" s="90"/>
      <c r="L1410" s="90"/>
      <c r="M1410" s="90"/>
      <c r="N1410" s="1"/>
      <c r="O1410" s="25"/>
      <c r="P1410" s="26"/>
      <c r="Q1410" s="1"/>
      <c r="R1410" s="25"/>
    </row>
    <row r="1411" spans="1:18" ht="12.75" customHeight="1">
      <c r="A1411" s="31"/>
      <c r="B1411" s="25"/>
      <c r="C1411" s="88"/>
      <c r="D1411" s="88"/>
      <c r="E1411" s="88"/>
      <c r="F1411" s="88"/>
      <c r="G1411" s="88"/>
      <c r="H1411" s="88"/>
      <c r="I1411" s="88"/>
      <c r="J1411" s="89"/>
      <c r="K1411" s="90"/>
      <c r="L1411" s="90"/>
      <c r="M1411" s="90"/>
      <c r="N1411" s="1"/>
      <c r="O1411" s="25"/>
      <c r="P1411" s="26"/>
      <c r="Q1411" s="1"/>
      <c r="R1411" s="25"/>
    </row>
    <row r="1412" spans="1:18" ht="12.75" customHeight="1">
      <c r="A1412" s="31"/>
      <c r="B1412" s="25"/>
      <c r="C1412" s="88"/>
      <c r="D1412" s="88"/>
      <c r="E1412" s="88"/>
      <c r="F1412" s="88"/>
      <c r="G1412" s="88"/>
      <c r="H1412" s="88"/>
      <c r="I1412" s="88"/>
      <c r="J1412" s="89"/>
      <c r="K1412" s="90"/>
      <c r="L1412" s="90"/>
      <c r="M1412" s="90"/>
      <c r="N1412" s="1"/>
      <c r="O1412" s="25"/>
      <c r="P1412" s="26"/>
      <c r="Q1412" s="1"/>
      <c r="R1412" s="25"/>
    </row>
    <row r="1413" spans="1:18" ht="12.75" customHeight="1">
      <c r="A1413" s="31"/>
      <c r="B1413" s="25"/>
      <c r="C1413" s="88"/>
      <c r="D1413" s="88"/>
      <c r="E1413" s="88"/>
      <c r="F1413" s="88"/>
      <c r="G1413" s="88"/>
      <c r="H1413" s="88"/>
      <c r="I1413" s="88"/>
      <c r="J1413" s="89"/>
      <c r="K1413" s="90"/>
      <c r="L1413" s="90"/>
      <c r="M1413" s="90"/>
      <c r="N1413" s="1"/>
      <c r="O1413" s="25"/>
      <c r="P1413" s="26"/>
      <c r="Q1413" s="1"/>
      <c r="R1413" s="25"/>
    </row>
    <row r="1414" spans="1:18" ht="12.75" customHeight="1">
      <c r="A1414" s="31"/>
      <c r="B1414" s="25"/>
      <c r="C1414" s="88"/>
      <c r="D1414" s="88"/>
      <c r="E1414" s="88"/>
      <c r="F1414" s="88"/>
      <c r="G1414" s="88"/>
      <c r="H1414" s="88"/>
      <c r="I1414" s="88"/>
      <c r="J1414" s="89"/>
      <c r="K1414" s="90"/>
      <c r="L1414" s="90"/>
      <c r="M1414" s="90"/>
      <c r="N1414" s="1"/>
      <c r="O1414" s="25"/>
      <c r="P1414" s="26"/>
      <c r="Q1414" s="1"/>
      <c r="R1414" s="25"/>
    </row>
    <row r="1415" spans="1:18" ht="12.75" customHeight="1">
      <c r="A1415" s="31"/>
      <c r="B1415" s="25"/>
      <c r="C1415" s="88"/>
      <c r="D1415" s="88"/>
      <c r="E1415" s="88"/>
      <c r="F1415" s="88"/>
      <c r="G1415" s="88"/>
      <c r="H1415" s="88"/>
      <c r="I1415" s="88"/>
      <c r="J1415" s="89"/>
      <c r="K1415" s="90"/>
      <c r="L1415" s="90"/>
      <c r="M1415" s="90"/>
      <c r="N1415" s="1"/>
      <c r="O1415" s="25"/>
      <c r="P1415" s="26"/>
      <c r="Q1415" s="1"/>
      <c r="R1415" s="25"/>
    </row>
    <row r="1416" spans="1:18" ht="12.75" customHeight="1">
      <c r="A1416" s="31"/>
      <c r="B1416" s="25"/>
      <c r="C1416" s="88"/>
      <c r="D1416" s="88"/>
      <c r="E1416" s="88"/>
      <c r="F1416" s="88"/>
      <c r="G1416" s="88"/>
      <c r="H1416" s="88"/>
      <c r="I1416" s="88"/>
      <c r="J1416" s="89"/>
      <c r="K1416" s="90"/>
      <c r="L1416" s="90"/>
      <c r="M1416" s="90"/>
      <c r="N1416" s="1"/>
      <c r="O1416" s="25"/>
      <c r="P1416" s="26"/>
      <c r="Q1416" s="1"/>
      <c r="R1416" s="25"/>
    </row>
    <row r="1417" spans="1:18" ht="12.75" customHeight="1">
      <c r="A1417" s="31"/>
      <c r="B1417" s="25"/>
      <c r="C1417" s="88"/>
      <c r="D1417" s="88"/>
      <c r="E1417" s="88"/>
      <c r="F1417" s="88"/>
      <c r="G1417" s="88"/>
      <c r="H1417" s="88"/>
      <c r="I1417" s="88"/>
      <c r="J1417" s="89"/>
      <c r="K1417" s="90"/>
      <c r="L1417" s="90"/>
      <c r="M1417" s="90"/>
      <c r="N1417" s="1"/>
      <c r="O1417" s="25"/>
      <c r="P1417" s="26"/>
      <c r="Q1417" s="1"/>
      <c r="R1417" s="25"/>
    </row>
    <row r="1418" spans="1:18" ht="12.75" customHeight="1">
      <c r="A1418" s="31"/>
      <c r="B1418" s="25"/>
      <c r="C1418" s="88"/>
      <c r="D1418" s="88"/>
      <c r="E1418" s="88"/>
      <c r="F1418" s="88"/>
      <c r="G1418" s="88"/>
      <c r="H1418" s="88"/>
      <c r="I1418" s="88"/>
      <c r="J1418" s="89"/>
      <c r="K1418" s="90"/>
      <c r="L1418" s="90"/>
      <c r="M1418" s="90"/>
      <c r="N1418" s="1"/>
      <c r="O1418" s="25"/>
      <c r="P1418" s="26"/>
      <c r="Q1418" s="1"/>
      <c r="R1418" s="25"/>
    </row>
    <row r="1419" spans="1:18" ht="12.75" customHeight="1">
      <c r="A1419" s="31"/>
      <c r="B1419" s="25"/>
      <c r="C1419" s="88"/>
      <c r="D1419" s="88"/>
      <c r="E1419" s="88"/>
      <c r="F1419" s="88"/>
      <c r="G1419" s="88"/>
      <c r="H1419" s="88"/>
      <c r="I1419" s="88"/>
      <c r="J1419" s="89"/>
      <c r="K1419" s="90"/>
      <c r="L1419" s="90"/>
      <c r="M1419" s="90"/>
      <c r="N1419" s="1"/>
      <c r="O1419" s="25"/>
      <c r="P1419" s="26"/>
      <c r="Q1419" s="1"/>
      <c r="R1419" s="25"/>
    </row>
    <row r="1420" spans="1:18" ht="12.75" customHeight="1">
      <c r="A1420" s="31"/>
      <c r="B1420" s="25"/>
      <c r="C1420" s="88"/>
      <c r="D1420" s="88"/>
      <c r="E1420" s="88"/>
      <c r="F1420" s="88"/>
      <c r="G1420" s="88"/>
      <c r="H1420" s="88"/>
      <c r="I1420" s="88"/>
      <c r="J1420" s="89"/>
      <c r="K1420" s="90"/>
      <c r="L1420" s="90"/>
      <c r="M1420" s="90"/>
      <c r="N1420" s="1"/>
      <c r="O1420" s="25"/>
      <c r="P1420" s="26"/>
      <c r="Q1420" s="1"/>
      <c r="R1420" s="25"/>
    </row>
    <row r="1421" spans="1:18" ht="12.75" customHeight="1">
      <c r="A1421" s="31"/>
      <c r="B1421" s="25"/>
      <c r="C1421" s="88"/>
      <c r="D1421" s="88"/>
      <c r="E1421" s="88"/>
      <c r="F1421" s="88"/>
      <c r="G1421" s="88"/>
      <c r="H1421" s="88"/>
      <c r="I1421" s="88"/>
      <c r="J1421" s="89"/>
      <c r="K1421" s="90"/>
      <c r="L1421" s="90"/>
      <c r="M1421" s="90"/>
      <c r="N1421" s="1"/>
      <c r="O1421" s="25"/>
      <c r="P1421" s="26"/>
      <c r="Q1421" s="1"/>
      <c r="R1421" s="25"/>
    </row>
    <row r="1422" spans="1:18" ht="12.75" customHeight="1">
      <c r="A1422" s="31"/>
      <c r="B1422" s="25"/>
      <c r="C1422" s="88"/>
      <c r="D1422" s="88"/>
      <c r="E1422" s="88"/>
      <c r="F1422" s="88"/>
      <c r="G1422" s="88"/>
      <c r="H1422" s="88"/>
      <c r="I1422" s="88"/>
      <c r="J1422" s="89"/>
      <c r="K1422" s="90"/>
      <c r="L1422" s="90"/>
      <c r="M1422" s="90"/>
      <c r="N1422" s="1"/>
      <c r="O1422" s="25"/>
      <c r="P1422" s="26"/>
      <c r="Q1422" s="1"/>
      <c r="R1422" s="25"/>
    </row>
    <row r="1423" spans="1:18" ht="12.75" customHeight="1">
      <c r="A1423" s="31"/>
      <c r="B1423" s="25"/>
      <c r="C1423" s="88"/>
      <c r="D1423" s="88"/>
      <c r="E1423" s="88"/>
      <c r="F1423" s="88"/>
      <c r="G1423" s="88"/>
      <c r="H1423" s="88"/>
      <c r="I1423" s="88"/>
      <c r="J1423" s="89"/>
      <c r="K1423" s="90"/>
      <c r="L1423" s="90"/>
      <c r="M1423" s="90"/>
      <c r="N1423" s="1"/>
      <c r="O1423" s="25"/>
      <c r="P1423" s="26"/>
      <c r="Q1423" s="1"/>
      <c r="R1423" s="25"/>
    </row>
    <row r="1424" spans="1:18" ht="12.75" customHeight="1">
      <c r="A1424" s="31"/>
      <c r="B1424" s="25"/>
      <c r="C1424" s="88"/>
      <c r="D1424" s="88"/>
      <c r="E1424" s="88"/>
      <c r="F1424" s="88"/>
      <c r="G1424" s="88"/>
      <c r="H1424" s="88"/>
      <c r="I1424" s="88"/>
      <c r="J1424" s="89"/>
      <c r="K1424" s="90"/>
      <c r="L1424" s="90"/>
      <c r="M1424" s="90"/>
      <c r="N1424" s="1"/>
      <c r="O1424" s="25"/>
      <c r="P1424" s="26"/>
      <c r="Q1424" s="1"/>
      <c r="R1424" s="25"/>
    </row>
    <row r="1425" spans="1:18" ht="12.75" customHeight="1">
      <c r="A1425" s="31"/>
      <c r="B1425" s="25"/>
      <c r="C1425" s="88"/>
      <c r="D1425" s="88"/>
      <c r="E1425" s="88"/>
      <c r="F1425" s="88"/>
      <c r="G1425" s="88"/>
      <c r="H1425" s="88"/>
      <c r="I1425" s="88"/>
      <c r="J1425" s="89"/>
      <c r="K1425" s="90"/>
      <c r="L1425" s="90"/>
      <c r="M1425" s="90"/>
      <c r="N1425" s="1"/>
      <c r="O1425" s="25"/>
      <c r="P1425" s="26"/>
      <c r="Q1425" s="1"/>
      <c r="R1425" s="25"/>
    </row>
    <row r="1426" spans="1:18" ht="12.75" customHeight="1">
      <c r="A1426" s="31"/>
      <c r="B1426" s="25"/>
      <c r="C1426" s="88"/>
      <c r="D1426" s="88"/>
      <c r="E1426" s="88"/>
      <c r="F1426" s="88"/>
      <c r="G1426" s="88"/>
      <c r="H1426" s="88"/>
      <c r="I1426" s="88"/>
      <c r="J1426" s="89"/>
      <c r="K1426" s="90"/>
      <c r="L1426" s="90"/>
      <c r="M1426" s="90"/>
      <c r="N1426" s="1"/>
      <c r="O1426" s="25"/>
      <c r="P1426" s="26"/>
      <c r="Q1426" s="1"/>
      <c r="R1426" s="25"/>
    </row>
    <row r="1427" spans="1:18" ht="12.75" customHeight="1">
      <c r="A1427" s="31"/>
      <c r="B1427" s="25"/>
      <c r="C1427" s="88"/>
      <c r="D1427" s="88"/>
      <c r="E1427" s="88"/>
      <c r="F1427" s="88"/>
      <c r="G1427" s="88"/>
      <c r="H1427" s="88"/>
      <c r="I1427" s="88"/>
      <c r="J1427" s="89"/>
      <c r="K1427" s="90"/>
      <c r="L1427" s="90"/>
      <c r="M1427" s="90"/>
      <c r="N1427" s="1"/>
      <c r="O1427" s="25"/>
      <c r="P1427" s="26"/>
      <c r="Q1427" s="1"/>
      <c r="R1427" s="25"/>
    </row>
    <row r="1428" spans="1:18" ht="12.75" customHeight="1">
      <c r="A1428" s="31"/>
      <c r="B1428" s="25"/>
      <c r="C1428" s="88"/>
      <c r="D1428" s="88"/>
      <c r="E1428" s="88"/>
      <c r="F1428" s="88"/>
      <c r="G1428" s="88"/>
      <c r="H1428" s="88"/>
      <c r="I1428" s="88"/>
      <c r="J1428" s="89"/>
      <c r="K1428" s="90"/>
      <c r="L1428" s="90"/>
      <c r="M1428" s="90"/>
      <c r="N1428" s="1"/>
      <c r="O1428" s="25"/>
      <c r="P1428" s="26"/>
      <c r="Q1428" s="1"/>
      <c r="R1428" s="25"/>
    </row>
    <row r="1429" spans="1:18" ht="12.75" customHeight="1">
      <c r="A1429" s="31"/>
      <c r="B1429" s="25"/>
      <c r="C1429" s="88"/>
      <c r="D1429" s="88"/>
      <c r="E1429" s="88"/>
      <c r="F1429" s="88"/>
      <c r="G1429" s="88"/>
      <c r="H1429" s="88"/>
      <c r="I1429" s="88"/>
      <c r="J1429" s="89"/>
      <c r="K1429" s="90"/>
      <c r="L1429" s="90"/>
      <c r="M1429" s="90"/>
      <c r="N1429" s="1"/>
      <c r="O1429" s="25"/>
      <c r="P1429" s="26"/>
      <c r="Q1429" s="1"/>
      <c r="R1429" s="25"/>
    </row>
    <row r="1430" spans="1:18" ht="12.75" customHeight="1">
      <c r="A1430" s="31"/>
      <c r="B1430" s="25"/>
      <c r="C1430" s="88"/>
      <c r="D1430" s="88"/>
      <c r="E1430" s="88"/>
      <c r="F1430" s="88"/>
      <c r="G1430" s="88"/>
      <c r="H1430" s="88"/>
      <c r="I1430" s="88"/>
      <c r="J1430" s="89"/>
      <c r="K1430" s="90"/>
      <c r="L1430" s="90"/>
      <c r="M1430" s="90"/>
      <c r="N1430" s="1"/>
      <c r="O1430" s="25"/>
      <c r="P1430" s="26"/>
      <c r="Q1430" s="1"/>
      <c r="R1430" s="25"/>
    </row>
    <row r="1431" spans="1:18" ht="12.75" customHeight="1">
      <c r="A1431" s="31"/>
      <c r="B1431" s="25"/>
      <c r="C1431" s="88"/>
      <c r="D1431" s="88"/>
      <c r="E1431" s="88"/>
      <c r="F1431" s="88"/>
      <c r="G1431" s="88"/>
      <c r="H1431" s="88"/>
      <c r="I1431" s="88"/>
      <c r="J1431" s="89"/>
      <c r="K1431" s="90"/>
      <c r="L1431" s="90"/>
      <c r="M1431" s="90"/>
      <c r="N1431" s="1"/>
      <c r="O1431" s="25"/>
      <c r="P1431" s="26"/>
      <c r="Q1431" s="1"/>
      <c r="R1431" s="25"/>
    </row>
    <row r="1432" spans="1:18" ht="12.75" customHeight="1">
      <c r="A1432" s="31"/>
      <c r="B1432" s="25"/>
      <c r="C1432" s="88"/>
      <c r="D1432" s="88"/>
      <c r="E1432" s="88"/>
      <c r="F1432" s="88"/>
      <c r="G1432" s="88"/>
      <c r="H1432" s="88"/>
      <c r="I1432" s="88"/>
      <c r="J1432" s="89"/>
      <c r="K1432" s="90"/>
      <c r="L1432" s="90"/>
      <c r="M1432" s="90"/>
      <c r="N1432" s="1"/>
      <c r="O1432" s="25"/>
      <c r="P1432" s="26"/>
      <c r="Q1432" s="1"/>
      <c r="R1432" s="25"/>
    </row>
    <row r="1433" spans="1:18" ht="12.75" customHeight="1">
      <c r="A1433" s="31"/>
      <c r="B1433" s="25"/>
      <c r="C1433" s="88"/>
      <c r="D1433" s="88"/>
      <c r="E1433" s="88"/>
      <c r="F1433" s="88"/>
      <c r="G1433" s="88"/>
      <c r="H1433" s="88"/>
      <c r="I1433" s="88"/>
      <c r="J1433" s="89"/>
      <c r="K1433" s="90"/>
      <c r="L1433" s="90"/>
      <c r="M1433" s="90"/>
      <c r="N1433" s="1"/>
      <c r="O1433" s="25"/>
      <c r="P1433" s="26"/>
      <c r="Q1433" s="1"/>
      <c r="R1433" s="25"/>
    </row>
    <row r="1434" spans="1:18" ht="12.75" customHeight="1">
      <c r="A1434" s="31"/>
      <c r="B1434" s="25"/>
      <c r="C1434" s="88"/>
      <c r="D1434" s="88"/>
      <c r="E1434" s="88"/>
      <c r="F1434" s="88"/>
      <c r="G1434" s="88"/>
      <c r="H1434" s="88"/>
      <c r="I1434" s="88"/>
      <c r="J1434" s="89"/>
      <c r="K1434" s="90"/>
      <c r="L1434" s="90"/>
      <c r="M1434" s="90"/>
      <c r="N1434" s="1"/>
      <c r="O1434" s="25"/>
      <c r="P1434" s="26"/>
      <c r="Q1434" s="1"/>
      <c r="R1434" s="25"/>
    </row>
    <row r="1435" spans="1:18" ht="12.75" customHeight="1">
      <c r="A1435" s="31"/>
      <c r="B1435" s="25"/>
      <c r="C1435" s="88"/>
      <c r="D1435" s="88"/>
      <c r="E1435" s="88"/>
      <c r="F1435" s="88"/>
      <c r="G1435" s="88"/>
      <c r="H1435" s="88"/>
      <c r="I1435" s="88"/>
      <c r="J1435" s="89"/>
      <c r="K1435" s="90"/>
      <c r="L1435" s="90"/>
      <c r="M1435" s="90"/>
      <c r="N1435" s="1"/>
      <c r="O1435" s="25"/>
      <c r="P1435" s="26"/>
      <c r="Q1435" s="1"/>
      <c r="R1435" s="25"/>
    </row>
    <row r="1436" spans="1:18" ht="12.75" customHeight="1">
      <c r="A1436" s="31"/>
      <c r="B1436" s="25"/>
      <c r="C1436" s="88"/>
      <c r="D1436" s="88"/>
      <c r="E1436" s="88"/>
      <c r="F1436" s="88"/>
      <c r="G1436" s="88"/>
      <c r="H1436" s="88"/>
      <c r="I1436" s="88"/>
      <c r="J1436" s="89"/>
      <c r="K1436" s="90"/>
      <c r="L1436" s="90"/>
      <c r="M1436" s="90"/>
      <c r="N1436" s="1"/>
      <c r="O1436" s="25"/>
      <c r="P1436" s="26"/>
      <c r="Q1436" s="1"/>
      <c r="R1436" s="25"/>
    </row>
    <row r="1437" spans="1:18" ht="12.75" customHeight="1">
      <c r="A1437" s="31"/>
      <c r="B1437" s="25"/>
      <c r="C1437" s="88"/>
      <c r="D1437" s="88"/>
      <c r="E1437" s="88"/>
      <c r="F1437" s="88"/>
      <c r="G1437" s="88"/>
      <c r="H1437" s="88"/>
      <c r="I1437" s="88"/>
      <c r="J1437" s="89"/>
      <c r="K1437" s="90"/>
      <c r="L1437" s="90"/>
      <c r="M1437" s="90"/>
      <c r="N1437" s="1"/>
      <c r="O1437" s="25"/>
      <c r="P1437" s="26"/>
      <c r="Q1437" s="1"/>
      <c r="R1437" s="25"/>
    </row>
    <row r="1438" spans="1:18" ht="12.75" customHeight="1">
      <c r="A1438" s="31"/>
      <c r="B1438" s="25"/>
      <c r="C1438" s="88"/>
      <c r="D1438" s="88"/>
      <c r="E1438" s="88"/>
      <c r="F1438" s="88"/>
      <c r="G1438" s="88"/>
      <c r="H1438" s="88"/>
      <c r="I1438" s="88"/>
      <c r="J1438" s="89"/>
      <c r="K1438" s="90"/>
      <c r="L1438" s="90"/>
      <c r="M1438" s="90"/>
      <c r="N1438" s="1"/>
      <c r="O1438" s="25"/>
      <c r="P1438" s="26"/>
      <c r="Q1438" s="1"/>
      <c r="R1438" s="25"/>
    </row>
    <row r="1439" spans="1:18" ht="12.75" customHeight="1">
      <c r="A1439" s="31"/>
      <c r="B1439" s="25"/>
      <c r="C1439" s="88"/>
      <c r="D1439" s="88"/>
      <c r="E1439" s="88"/>
      <c r="F1439" s="88"/>
      <c r="G1439" s="88"/>
      <c r="H1439" s="88"/>
      <c r="I1439" s="88"/>
      <c r="J1439" s="89"/>
      <c r="K1439" s="90"/>
      <c r="L1439" s="90"/>
      <c r="M1439" s="90"/>
      <c r="N1439" s="1"/>
      <c r="O1439" s="25"/>
      <c r="P1439" s="26"/>
      <c r="Q1439" s="1"/>
      <c r="R1439" s="25"/>
    </row>
    <row r="1440" spans="1:18" ht="12.75" customHeight="1">
      <c r="A1440" s="31"/>
      <c r="B1440" s="25"/>
      <c r="C1440" s="88"/>
      <c r="D1440" s="88"/>
      <c r="E1440" s="88"/>
      <c r="F1440" s="88"/>
      <c r="G1440" s="88"/>
      <c r="H1440" s="88"/>
      <c r="I1440" s="88"/>
      <c r="J1440" s="89"/>
      <c r="K1440" s="90"/>
      <c r="L1440" s="90"/>
      <c r="M1440" s="90"/>
      <c r="N1440" s="1"/>
      <c r="O1440" s="25"/>
      <c r="P1440" s="26"/>
      <c r="Q1440" s="1"/>
      <c r="R1440" s="25"/>
    </row>
    <row r="1441" spans="1:18" ht="12.75" customHeight="1">
      <c r="A1441" s="31"/>
      <c r="B1441" s="25"/>
      <c r="C1441" s="88"/>
      <c r="D1441" s="88"/>
      <c r="E1441" s="88"/>
      <c r="F1441" s="88"/>
      <c r="G1441" s="88"/>
      <c r="H1441" s="88"/>
      <c r="I1441" s="88"/>
      <c r="J1441" s="89"/>
      <c r="K1441" s="90"/>
      <c r="L1441" s="90"/>
      <c r="M1441" s="90"/>
      <c r="N1441" s="1"/>
      <c r="O1441" s="25"/>
      <c r="P1441" s="26"/>
      <c r="Q1441" s="1"/>
      <c r="R1441" s="25"/>
    </row>
    <row r="1442" spans="1:18" ht="12.75" customHeight="1">
      <c r="A1442" s="31"/>
      <c r="B1442" s="25"/>
      <c r="C1442" s="88"/>
      <c r="D1442" s="88"/>
      <c r="E1442" s="88"/>
      <c r="F1442" s="88"/>
      <c r="G1442" s="88"/>
      <c r="H1442" s="88"/>
      <c r="I1442" s="88"/>
      <c r="J1442" s="89"/>
      <c r="K1442" s="90"/>
      <c r="L1442" s="90"/>
      <c r="M1442" s="90"/>
      <c r="N1442" s="1"/>
      <c r="O1442" s="25"/>
      <c r="P1442" s="26"/>
      <c r="Q1442" s="1"/>
      <c r="R1442" s="25"/>
    </row>
    <row r="1443" spans="1:18" ht="12.75" customHeight="1">
      <c r="A1443" s="31"/>
      <c r="B1443" s="25"/>
      <c r="C1443" s="88"/>
      <c r="D1443" s="88"/>
      <c r="E1443" s="88"/>
      <c r="F1443" s="88"/>
      <c r="G1443" s="88"/>
      <c r="H1443" s="88"/>
      <c r="I1443" s="88"/>
      <c r="J1443" s="89"/>
      <c r="K1443" s="90"/>
      <c r="L1443" s="90"/>
      <c r="M1443" s="90"/>
      <c r="N1443" s="1"/>
      <c r="O1443" s="25"/>
      <c r="P1443" s="26"/>
      <c r="Q1443" s="1"/>
      <c r="R1443" s="25"/>
    </row>
    <row r="1444" spans="1:18" ht="12.75" customHeight="1">
      <c r="A1444" s="31"/>
      <c r="B1444" s="25"/>
      <c r="C1444" s="88"/>
      <c r="D1444" s="88"/>
      <c r="E1444" s="88"/>
      <c r="F1444" s="88"/>
      <c r="G1444" s="88"/>
      <c r="H1444" s="88"/>
      <c r="I1444" s="88"/>
      <c r="J1444" s="89"/>
      <c r="K1444" s="90"/>
      <c r="L1444" s="90"/>
      <c r="M1444" s="90"/>
      <c r="N1444" s="1"/>
      <c r="O1444" s="25"/>
      <c r="P1444" s="26"/>
      <c r="Q1444" s="1"/>
      <c r="R1444" s="25"/>
    </row>
    <row r="1445" spans="1:18" ht="12.75" customHeight="1">
      <c r="A1445" s="31"/>
      <c r="B1445" s="25"/>
      <c r="C1445" s="88"/>
      <c r="D1445" s="88"/>
      <c r="E1445" s="88"/>
      <c r="F1445" s="88"/>
      <c r="G1445" s="88"/>
      <c r="H1445" s="88"/>
      <c r="I1445" s="88"/>
      <c r="J1445" s="89"/>
      <c r="K1445" s="90"/>
      <c r="L1445" s="90"/>
      <c r="M1445" s="90"/>
      <c r="N1445" s="1"/>
      <c r="O1445" s="25"/>
      <c r="P1445" s="26"/>
      <c r="Q1445" s="1"/>
      <c r="R1445" s="25"/>
    </row>
    <row r="1446" spans="1:18" ht="12.75" customHeight="1">
      <c r="A1446" s="31"/>
      <c r="B1446" s="25"/>
      <c r="C1446" s="88"/>
      <c r="D1446" s="88"/>
      <c r="E1446" s="88"/>
      <c r="F1446" s="88"/>
      <c r="G1446" s="88"/>
      <c r="H1446" s="88"/>
      <c r="I1446" s="88"/>
      <c r="J1446" s="89"/>
      <c r="K1446" s="90"/>
      <c r="L1446" s="90"/>
      <c r="M1446" s="90"/>
      <c r="N1446" s="1"/>
      <c r="O1446" s="25"/>
      <c r="P1446" s="26"/>
      <c r="Q1446" s="1"/>
      <c r="R1446" s="25"/>
    </row>
    <row r="1447" spans="1:18" ht="12.75" customHeight="1">
      <c r="A1447" s="31"/>
      <c r="B1447" s="25"/>
      <c r="C1447" s="88"/>
      <c r="D1447" s="88"/>
      <c r="E1447" s="88"/>
      <c r="F1447" s="88"/>
      <c r="G1447" s="88"/>
      <c r="H1447" s="88"/>
      <c r="I1447" s="88"/>
      <c r="J1447" s="89"/>
      <c r="K1447" s="90"/>
      <c r="L1447" s="90"/>
      <c r="M1447" s="90"/>
      <c r="N1447" s="1"/>
      <c r="O1447" s="25"/>
      <c r="P1447" s="26"/>
      <c r="Q1447" s="1"/>
      <c r="R1447" s="25"/>
    </row>
    <row r="1448" spans="1:18" ht="12.75" customHeight="1">
      <c r="A1448" s="31"/>
      <c r="B1448" s="25"/>
      <c r="C1448" s="88"/>
      <c r="D1448" s="88"/>
      <c r="E1448" s="88"/>
      <c r="F1448" s="88"/>
      <c r="G1448" s="88"/>
      <c r="H1448" s="88"/>
      <c r="I1448" s="88"/>
      <c r="J1448" s="89"/>
      <c r="K1448" s="90"/>
      <c r="L1448" s="90"/>
      <c r="M1448" s="90"/>
      <c r="N1448" s="1"/>
      <c r="O1448" s="25"/>
      <c r="P1448" s="26"/>
      <c r="Q1448" s="1"/>
      <c r="R1448" s="25"/>
    </row>
    <row r="1449" spans="1:18" ht="12.75" customHeight="1">
      <c r="A1449" s="31"/>
      <c r="B1449" s="25"/>
      <c r="C1449" s="88"/>
      <c r="D1449" s="88"/>
      <c r="E1449" s="88"/>
      <c r="F1449" s="88"/>
      <c r="G1449" s="88"/>
      <c r="H1449" s="88"/>
      <c r="I1449" s="88"/>
      <c r="J1449" s="89"/>
      <c r="K1449" s="90"/>
      <c r="L1449" s="90"/>
      <c r="M1449" s="90"/>
      <c r="N1449" s="1"/>
      <c r="O1449" s="25"/>
      <c r="P1449" s="26"/>
      <c r="Q1449" s="1"/>
      <c r="R1449" s="25"/>
    </row>
    <row r="1450" spans="1:18" ht="12.75" customHeight="1">
      <c r="A1450" s="31"/>
      <c r="B1450" s="25"/>
      <c r="C1450" s="88"/>
      <c r="D1450" s="88"/>
      <c r="E1450" s="88"/>
      <c r="F1450" s="88"/>
      <c r="G1450" s="88"/>
      <c r="H1450" s="88"/>
      <c r="I1450" s="88"/>
      <c r="J1450" s="89"/>
      <c r="K1450" s="90"/>
      <c r="L1450" s="90"/>
      <c r="M1450" s="90"/>
      <c r="N1450" s="1"/>
      <c r="O1450" s="25"/>
      <c r="P1450" s="26"/>
      <c r="Q1450" s="1"/>
      <c r="R1450" s="25"/>
    </row>
    <row r="1451" spans="1:18" ht="12.75" customHeight="1">
      <c r="A1451" s="31"/>
      <c r="B1451" s="25"/>
      <c r="C1451" s="88"/>
      <c r="D1451" s="88"/>
      <c r="E1451" s="88"/>
      <c r="F1451" s="88"/>
      <c r="G1451" s="88"/>
      <c r="H1451" s="88"/>
      <c r="I1451" s="88"/>
      <c r="J1451" s="89"/>
      <c r="K1451" s="90"/>
      <c r="L1451" s="90"/>
      <c r="M1451" s="90"/>
      <c r="N1451" s="1"/>
      <c r="O1451" s="25"/>
      <c r="P1451" s="26"/>
      <c r="Q1451" s="1"/>
      <c r="R1451" s="25"/>
    </row>
    <row r="1452" spans="1:18" ht="12.75" customHeight="1">
      <c r="A1452" s="31"/>
      <c r="B1452" s="25"/>
      <c r="C1452" s="88"/>
      <c r="D1452" s="88"/>
      <c r="E1452" s="88"/>
      <c r="F1452" s="88"/>
      <c r="G1452" s="88"/>
      <c r="H1452" s="88"/>
      <c r="I1452" s="88"/>
      <c r="J1452" s="89"/>
      <c r="K1452" s="90"/>
      <c r="L1452" s="90"/>
      <c r="M1452" s="90"/>
      <c r="N1452" s="1"/>
      <c r="O1452" s="25"/>
      <c r="P1452" s="26"/>
      <c r="Q1452" s="1"/>
      <c r="R1452" s="25"/>
    </row>
    <row r="1453" spans="1:18" ht="12.75" customHeight="1">
      <c r="A1453" s="31"/>
      <c r="B1453" s="25"/>
      <c r="C1453" s="88"/>
      <c r="D1453" s="88"/>
      <c r="E1453" s="88"/>
      <c r="F1453" s="88"/>
      <c r="G1453" s="88"/>
      <c r="H1453" s="88"/>
      <c r="I1453" s="88"/>
      <c r="J1453" s="89"/>
      <c r="K1453" s="90"/>
      <c r="L1453" s="90"/>
      <c r="M1453" s="90"/>
      <c r="N1453" s="1"/>
      <c r="O1453" s="25"/>
      <c r="P1453" s="26"/>
      <c r="Q1453" s="1"/>
      <c r="R1453" s="25"/>
    </row>
    <row r="1454" spans="1:18" ht="12.75" customHeight="1">
      <c r="A1454" s="31"/>
      <c r="B1454" s="25"/>
      <c r="C1454" s="88"/>
      <c r="D1454" s="88"/>
      <c r="E1454" s="88"/>
      <c r="F1454" s="88"/>
      <c r="G1454" s="88"/>
      <c r="H1454" s="88"/>
      <c r="I1454" s="88"/>
      <c r="J1454" s="89"/>
      <c r="K1454" s="90"/>
      <c r="L1454" s="90"/>
      <c r="M1454" s="90"/>
      <c r="N1454" s="1"/>
      <c r="O1454" s="25"/>
      <c r="P1454" s="26"/>
      <c r="Q1454" s="1"/>
      <c r="R1454" s="25"/>
    </row>
    <row r="1455" spans="1:18" ht="12.75" customHeight="1">
      <c r="A1455" s="31"/>
      <c r="B1455" s="25"/>
      <c r="C1455" s="88"/>
      <c r="D1455" s="88"/>
      <c r="E1455" s="88"/>
      <c r="F1455" s="88"/>
      <c r="G1455" s="88"/>
      <c r="H1455" s="88"/>
      <c r="I1455" s="88"/>
      <c r="J1455" s="89"/>
      <c r="K1455" s="90"/>
      <c r="L1455" s="90"/>
      <c r="M1455" s="90"/>
      <c r="N1455" s="1"/>
      <c r="O1455" s="25"/>
      <c r="P1455" s="26"/>
      <c r="Q1455" s="1"/>
      <c r="R1455" s="25"/>
    </row>
    <row r="1456" spans="1:18" ht="12.75" customHeight="1">
      <c r="A1456" s="31"/>
      <c r="B1456" s="25"/>
      <c r="C1456" s="88"/>
      <c r="D1456" s="88"/>
      <c r="E1456" s="88"/>
      <c r="F1456" s="88"/>
      <c r="G1456" s="88"/>
      <c r="H1456" s="88"/>
      <c r="I1456" s="88"/>
      <c r="J1456" s="89"/>
      <c r="K1456" s="90"/>
      <c r="L1456" s="90"/>
      <c r="M1456" s="90"/>
      <c r="N1456" s="1"/>
      <c r="O1456" s="25"/>
      <c r="P1456" s="26"/>
      <c r="Q1456" s="1"/>
      <c r="R1456" s="25"/>
    </row>
    <row r="1457" spans="1:18" ht="12.75" customHeight="1">
      <c r="A1457" s="31"/>
      <c r="B1457" s="25"/>
      <c r="C1457" s="88"/>
      <c r="D1457" s="88"/>
      <c r="E1457" s="88"/>
      <c r="F1457" s="88"/>
      <c r="G1457" s="88"/>
      <c r="H1457" s="88"/>
      <c r="I1457" s="88"/>
      <c r="J1457" s="89"/>
      <c r="K1457" s="90"/>
      <c r="L1457" s="90"/>
      <c r="M1457" s="90"/>
      <c r="N1457" s="1"/>
      <c r="O1457" s="25"/>
      <c r="P1457" s="26"/>
      <c r="Q1457" s="1"/>
      <c r="R1457" s="25"/>
    </row>
    <row r="1458" spans="1:18" ht="12.75" customHeight="1">
      <c r="A1458" s="31"/>
      <c r="B1458" s="25"/>
      <c r="C1458" s="88"/>
      <c r="D1458" s="88"/>
      <c r="E1458" s="88"/>
      <c r="F1458" s="88"/>
      <c r="G1458" s="88"/>
      <c r="H1458" s="88"/>
      <c r="I1458" s="88"/>
      <c r="J1458" s="89"/>
      <c r="K1458" s="90"/>
      <c r="L1458" s="90"/>
      <c r="M1458" s="90"/>
      <c r="N1458" s="1"/>
      <c r="O1458" s="25"/>
      <c r="P1458" s="26"/>
      <c r="Q1458" s="1"/>
      <c r="R1458" s="25"/>
    </row>
    <row r="1459" spans="1:18" ht="12.75" customHeight="1">
      <c r="A1459" s="31"/>
      <c r="B1459" s="25"/>
      <c r="C1459" s="88"/>
      <c r="D1459" s="88"/>
      <c r="E1459" s="88"/>
      <c r="F1459" s="88"/>
      <c r="G1459" s="88"/>
      <c r="H1459" s="88"/>
      <c r="I1459" s="88"/>
      <c r="J1459" s="89"/>
      <c r="K1459" s="90"/>
      <c r="L1459" s="90"/>
      <c r="M1459" s="90"/>
      <c r="N1459" s="1"/>
      <c r="O1459" s="25"/>
      <c r="P1459" s="26"/>
      <c r="Q1459" s="1"/>
      <c r="R1459" s="25"/>
    </row>
    <row r="1460" spans="1:18" ht="12.75" customHeight="1">
      <c r="A1460" s="31"/>
      <c r="B1460" s="25"/>
      <c r="C1460" s="88"/>
      <c r="D1460" s="88"/>
      <c r="E1460" s="88"/>
      <c r="F1460" s="88"/>
      <c r="G1460" s="88"/>
      <c r="H1460" s="88"/>
      <c r="I1460" s="88"/>
      <c r="J1460" s="89"/>
      <c r="K1460" s="90"/>
      <c r="L1460" s="90"/>
      <c r="M1460" s="90"/>
      <c r="N1460" s="1"/>
      <c r="O1460" s="25"/>
      <c r="P1460" s="26"/>
      <c r="Q1460" s="1"/>
      <c r="R1460" s="25"/>
    </row>
    <row r="1461" spans="1:18" ht="12.75" customHeight="1">
      <c r="A1461" s="31"/>
      <c r="B1461" s="25"/>
      <c r="C1461" s="88"/>
      <c r="D1461" s="88"/>
      <c r="E1461" s="88"/>
      <c r="F1461" s="88"/>
      <c r="G1461" s="88"/>
      <c r="H1461" s="88"/>
      <c r="I1461" s="88"/>
      <c r="J1461" s="89"/>
      <c r="K1461" s="90"/>
      <c r="L1461" s="90"/>
      <c r="M1461" s="90"/>
      <c r="N1461" s="1"/>
      <c r="O1461" s="25"/>
      <c r="P1461" s="26"/>
      <c r="Q1461" s="1"/>
      <c r="R1461" s="25"/>
    </row>
    <row r="1462" spans="1:18" ht="12.75" customHeight="1">
      <c r="A1462" s="31"/>
      <c r="B1462" s="25"/>
      <c r="C1462" s="88"/>
      <c r="D1462" s="88"/>
      <c r="E1462" s="88"/>
      <c r="F1462" s="88"/>
      <c r="G1462" s="88"/>
      <c r="H1462" s="88"/>
      <c r="I1462" s="88"/>
      <c r="J1462" s="89"/>
      <c r="K1462" s="90"/>
      <c r="L1462" s="90"/>
      <c r="M1462" s="90"/>
      <c r="N1462" s="1"/>
      <c r="O1462" s="25"/>
      <c r="P1462" s="26"/>
      <c r="Q1462" s="1"/>
      <c r="R1462" s="25"/>
    </row>
    <row r="1463" spans="1:18" ht="12.75" customHeight="1">
      <c r="A1463" s="31"/>
      <c r="B1463" s="25"/>
      <c r="C1463" s="88"/>
      <c r="D1463" s="88"/>
      <c r="E1463" s="88"/>
      <c r="F1463" s="88"/>
      <c r="G1463" s="88"/>
      <c r="H1463" s="88"/>
      <c r="I1463" s="88"/>
      <c r="J1463" s="89"/>
      <c r="K1463" s="90"/>
      <c r="L1463" s="90"/>
      <c r="M1463" s="90"/>
      <c r="N1463" s="1"/>
      <c r="O1463" s="25"/>
      <c r="P1463" s="26"/>
      <c r="Q1463" s="1"/>
      <c r="R1463" s="25"/>
    </row>
    <row r="1464" spans="1:18" ht="12.75" customHeight="1">
      <c r="A1464" s="31"/>
      <c r="B1464" s="25"/>
      <c r="C1464" s="88"/>
      <c r="D1464" s="88"/>
      <c r="E1464" s="88"/>
      <c r="F1464" s="88"/>
      <c r="G1464" s="88"/>
      <c r="H1464" s="88"/>
      <c r="I1464" s="88"/>
      <c r="J1464" s="89"/>
      <c r="K1464" s="90"/>
      <c r="L1464" s="90"/>
      <c r="M1464" s="90"/>
      <c r="N1464" s="1"/>
      <c r="O1464" s="25"/>
      <c r="P1464" s="26"/>
      <c r="Q1464" s="1"/>
      <c r="R1464" s="25"/>
    </row>
    <row r="1465" spans="1:18" ht="12.75" customHeight="1">
      <c r="A1465" s="31"/>
      <c r="B1465" s="25"/>
      <c r="C1465" s="88"/>
      <c r="D1465" s="88"/>
      <c r="E1465" s="88"/>
      <c r="F1465" s="88"/>
      <c r="G1465" s="88"/>
      <c r="H1465" s="88"/>
      <c r="I1465" s="88"/>
      <c r="J1465" s="89"/>
      <c r="K1465" s="90"/>
      <c r="L1465" s="90"/>
      <c r="M1465" s="90"/>
      <c r="N1465" s="1"/>
      <c r="O1465" s="25"/>
      <c r="P1465" s="26"/>
      <c r="Q1465" s="1"/>
      <c r="R1465" s="25"/>
    </row>
    <row r="1466" spans="1:18" ht="12.75" customHeight="1">
      <c r="A1466" s="31"/>
      <c r="B1466" s="25"/>
      <c r="C1466" s="88"/>
      <c r="D1466" s="88"/>
      <c r="E1466" s="88"/>
      <c r="F1466" s="88"/>
      <c r="G1466" s="88"/>
      <c r="H1466" s="88"/>
      <c r="I1466" s="88"/>
      <c r="J1466" s="89"/>
      <c r="K1466" s="90"/>
      <c r="L1466" s="90"/>
      <c r="M1466" s="90"/>
      <c r="N1466" s="1"/>
      <c r="O1466" s="25"/>
      <c r="P1466" s="26"/>
      <c r="Q1466" s="1"/>
      <c r="R1466" s="25"/>
    </row>
    <row r="1467" spans="1:18" ht="12.75" customHeight="1">
      <c r="A1467" s="31"/>
      <c r="B1467" s="25"/>
      <c r="C1467" s="88"/>
      <c r="D1467" s="88"/>
      <c r="E1467" s="88"/>
      <c r="F1467" s="88"/>
      <c r="G1467" s="88"/>
      <c r="H1467" s="88"/>
      <c r="I1467" s="88"/>
      <c r="J1467" s="89"/>
      <c r="K1467" s="90"/>
      <c r="L1467" s="90"/>
      <c r="M1467" s="90"/>
      <c r="N1467" s="1"/>
      <c r="O1467" s="25"/>
      <c r="P1467" s="26"/>
      <c r="Q1467" s="1"/>
      <c r="R1467" s="25"/>
    </row>
    <row r="1468" spans="1:18" ht="12.75" customHeight="1">
      <c r="A1468" s="31"/>
      <c r="B1468" s="25"/>
      <c r="C1468" s="88"/>
      <c r="D1468" s="88"/>
      <c r="E1468" s="88"/>
      <c r="F1468" s="88"/>
      <c r="G1468" s="88"/>
      <c r="H1468" s="88"/>
      <c r="I1468" s="88"/>
      <c r="J1468" s="89"/>
      <c r="K1468" s="90"/>
      <c r="L1468" s="90"/>
      <c r="M1468" s="90"/>
      <c r="N1468" s="1"/>
      <c r="O1468" s="25"/>
      <c r="P1468" s="26"/>
      <c r="Q1468" s="1"/>
      <c r="R1468" s="25"/>
    </row>
    <row r="1469" spans="1:18" ht="12.75" customHeight="1">
      <c r="A1469" s="31"/>
      <c r="B1469" s="25"/>
      <c r="C1469" s="88"/>
      <c r="D1469" s="88"/>
      <c r="E1469" s="88"/>
      <c r="F1469" s="88"/>
      <c r="G1469" s="88"/>
      <c r="H1469" s="88"/>
      <c r="I1469" s="88"/>
      <c r="J1469" s="89"/>
      <c r="K1469" s="90"/>
      <c r="L1469" s="90"/>
      <c r="M1469" s="90"/>
      <c r="N1469" s="1"/>
      <c r="O1469" s="25"/>
      <c r="P1469" s="26"/>
      <c r="Q1469" s="1"/>
      <c r="R1469" s="25"/>
    </row>
    <row r="1470" spans="1:18" ht="12.75" customHeight="1">
      <c r="A1470" s="31"/>
      <c r="B1470" s="25"/>
      <c r="C1470" s="88"/>
      <c r="D1470" s="88"/>
      <c r="E1470" s="88"/>
      <c r="F1470" s="88"/>
      <c r="G1470" s="88"/>
      <c r="H1470" s="88"/>
      <c r="I1470" s="88"/>
      <c r="J1470" s="89"/>
      <c r="K1470" s="90"/>
      <c r="L1470" s="90"/>
      <c r="M1470" s="90"/>
      <c r="N1470" s="1"/>
      <c r="O1470" s="25"/>
      <c r="P1470" s="26"/>
      <c r="Q1470" s="1"/>
      <c r="R1470" s="25"/>
    </row>
    <row r="1471" spans="1:18" ht="12.75" customHeight="1">
      <c r="A1471" s="31"/>
      <c r="B1471" s="25"/>
      <c r="C1471" s="88"/>
      <c r="D1471" s="88"/>
      <c r="E1471" s="88"/>
      <c r="F1471" s="88"/>
      <c r="G1471" s="88"/>
      <c r="H1471" s="88"/>
      <c r="I1471" s="88"/>
      <c r="J1471" s="89"/>
      <c r="K1471" s="90"/>
      <c r="L1471" s="90"/>
      <c r="M1471" s="90"/>
      <c r="N1471" s="1"/>
      <c r="O1471" s="25"/>
      <c r="P1471" s="26"/>
      <c r="Q1471" s="1"/>
      <c r="R1471" s="25"/>
    </row>
    <row r="1472" spans="1:18" ht="12.75" customHeight="1">
      <c r="A1472" s="31"/>
      <c r="B1472" s="25"/>
      <c r="C1472" s="88"/>
      <c r="D1472" s="88"/>
      <c r="E1472" s="88"/>
      <c r="F1472" s="88"/>
      <c r="G1472" s="88"/>
      <c r="H1472" s="88"/>
      <c r="I1472" s="88"/>
      <c r="J1472" s="89"/>
      <c r="K1472" s="90"/>
      <c r="L1472" s="90"/>
      <c r="M1472" s="90"/>
      <c r="N1472" s="1"/>
      <c r="O1472" s="25"/>
      <c r="P1472" s="26"/>
      <c r="Q1472" s="1"/>
      <c r="R1472" s="25"/>
    </row>
    <row r="1473" spans="1:18" ht="12.75" customHeight="1">
      <c r="A1473" s="31"/>
      <c r="B1473" s="25"/>
      <c r="C1473" s="88"/>
      <c r="D1473" s="88"/>
      <c r="E1473" s="88"/>
      <c r="F1473" s="88"/>
      <c r="G1473" s="88"/>
      <c r="H1473" s="88"/>
      <c r="I1473" s="88"/>
      <c r="J1473" s="89"/>
      <c r="K1473" s="90"/>
      <c r="L1473" s="90"/>
      <c r="M1473" s="90"/>
      <c r="N1473" s="1"/>
      <c r="O1473" s="25"/>
      <c r="P1473" s="26"/>
      <c r="Q1473" s="1"/>
      <c r="R1473" s="25"/>
    </row>
    <row r="1474" spans="1:18" ht="12.75" customHeight="1">
      <c r="A1474" s="31"/>
      <c r="B1474" s="25"/>
      <c r="C1474" s="88"/>
      <c r="D1474" s="88"/>
      <c r="E1474" s="88"/>
      <c r="F1474" s="88"/>
      <c r="G1474" s="88"/>
      <c r="H1474" s="88"/>
      <c r="I1474" s="88"/>
      <c r="J1474" s="89"/>
      <c r="K1474" s="90"/>
      <c r="L1474" s="90"/>
      <c r="M1474" s="90"/>
      <c r="N1474" s="1"/>
      <c r="O1474" s="25"/>
      <c r="P1474" s="26"/>
      <c r="Q1474" s="1"/>
      <c r="R1474" s="25"/>
    </row>
    <row r="1475" spans="1:18" ht="12.75" customHeight="1">
      <c r="A1475" s="31"/>
      <c r="B1475" s="25"/>
      <c r="C1475" s="88"/>
      <c r="D1475" s="88"/>
      <c r="E1475" s="88"/>
      <c r="F1475" s="88"/>
      <c r="G1475" s="88"/>
      <c r="H1475" s="88"/>
      <c r="I1475" s="88"/>
      <c r="J1475" s="89"/>
      <c r="K1475" s="90"/>
      <c r="L1475" s="90"/>
      <c r="M1475" s="90"/>
      <c r="N1475" s="1"/>
      <c r="O1475" s="25"/>
      <c r="P1475" s="26"/>
      <c r="Q1475" s="1"/>
      <c r="R1475" s="25"/>
    </row>
    <row r="1476" spans="1:18" ht="12.75" customHeight="1">
      <c r="A1476" s="31"/>
      <c r="B1476" s="25"/>
      <c r="C1476" s="88"/>
      <c r="D1476" s="88"/>
      <c r="E1476" s="88"/>
      <c r="F1476" s="88"/>
      <c r="G1476" s="88"/>
      <c r="H1476" s="88"/>
      <c r="I1476" s="88"/>
      <c r="J1476" s="89"/>
      <c r="K1476" s="90"/>
      <c r="L1476" s="90"/>
      <c r="M1476" s="90"/>
      <c r="N1476" s="1"/>
      <c r="O1476" s="25"/>
      <c r="P1476" s="26"/>
      <c r="Q1476" s="1"/>
      <c r="R1476" s="25"/>
    </row>
    <row r="1477" spans="1:18" ht="12.75" customHeight="1">
      <c r="A1477" s="31"/>
      <c r="B1477" s="25"/>
      <c r="C1477" s="88"/>
      <c r="D1477" s="88"/>
      <c r="E1477" s="88"/>
      <c r="F1477" s="88"/>
      <c r="G1477" s="88"/>
      <c r="H1477" s="88"/>
      <c r="I1477" s="88"/>
      <c r="J1477" s="89"/>
      <c r="K1477" s="90"/>
      <c r="L1477" s="90"/>
      <c r="M1477" s="90"/>
      <c r="N1477" s="1"/>
      <c r="O1477" s="25"/>
      <c r="P1477" s="26"/>
      <c r="Q1477" s="1"/>
      <c r="R1477" s="25"/>
    </row>
    <row r="1478" spans="1:18" ht="12.75" customHeight="1">
      <c r="A1478" s="31"/>
      <c r="B1478" s="25"/>
      <c r="C1478" s="88"/>
      <c r="D1478" s="88"/>
      <c r="E1478" s="88"/>
      <c r="F1478" s="88"/>
      <c r="G1478" s="88"/>
      <c r="H1478" s="88"/>
      <c r="I1478" s="88"/>
      <c r="J1478" s="89"/>
      <c r="K1478" s="90"/>
      <c r="L1478" s="90"/>
      <c r="M1478" s="90"/>
      <c r="N1478" s="1"/>
      <c r="O1478" s="25"/>
      <c r="P1478" s="26"/>
      <c r="Q1478" s="1"/>
      <c r="R1478" s="25"/>
    </row>
    <row r="1479" spans="1:18" ht="12.75" customHeight="1">
      <c r="A1479" s="31"/>
      <c r="B1479" s="25"/>
      <c r="C1479" s="88"/>
      <c r="D1479" s="88"/>
      <c r="E1479" s="88"/>
      <c r="F1479" s="88"/>
      <c r="G1479" s="88"/>
      <c r="H1479" s="88"/>
      <c r="I1479" s="88"/>
      <c r="J1479" s="89"/>
      <c r="K1479" s="90"/>
      <c r="L1479" s="90"/>
      <c r="M1479" s="90"/>
      <c r="N1479" s="1"/>
      <c r="O1479" s="25"/>
      <c r="P1479" s="26"/>
      <c r="Q1479" s="1"/>
      <c r="R1479" s="25"/>
    </row>
    <row r="1480" spans="1:18" ht="12.75" customHeight="1">
      <c r="A1480" s="31"/>
      <c r="B1480" s="25"/>
      <c r="C1480" s="88"/>
      <c r="D1480" s="88"/>
      <c r="E1480" s="88"/>
      <c r="F1480" s="88"/>
      <c r="G1480" s="88"/>
      <c r="H1480" s="88"/>
      <c r="I1480" s="88"/>
      <c r="J1480" s="89"/>
      <c r="K1480" s="90"/>
      <c r="L1480" s="90"/>
      <c r="M1480" s="90"/>
      <c r="N1480" s="1"/>
      <c r="O1480" s="25"/>
      <c r="P1480" s="26"/>
      <c r="Q1480" s="1"/>
      <c r="R1480" s="25"/>
    </row>
    <row r="1481" spans="1:18" ht="12.75" customHeight="1">
      <c r="A1481" s="31"/>
      <c r="B1481" s="25"/>
      <c r="C1481" s="88"/>
      <c r="D1481" s="88"/>
      <c r="E1481" s="88"/>
      <c r="F1481" s="88"/>
      <c r="G1481" s="88"/>
      <c r="H1481" s="88"/>
      <c r="I1481" s="88"/>
      <c r="J1481" s="89"/>
      <c r="K1481" s="90"/>
      <c r="L1481" s="90"/>
      <c r="M1481" s="90"/>
      <c r="N1481" s="1"/>
      <c r="O1481" s="25"/>
      <c r="P1481" s="26"/>
      <c r="Q1481" s="1"/>
      <c r="R1481" s="25"/>
    </row>
    <row r="1482" spans="1:18" ht="12.75" customHeight="1">
      <c r="A1482" s="31"/>
      <c r="B1482" s="25"/>
      <c r="C1482" s="88"/>
      <c r="D1482" s="88"/>
      <c r="E1482" s="88"/>
      <c r="F1482" s="88"/>
      <c r="G1482" s="88"/>
      <c r="H1482" s="88"/>
      <c r="I1482" s="88"/>
      <c r="J1482" s="89"/>
      <c r="K1482" s="90"/>
      <c r="L1482" s="90"/>
      <c r="M1482" s="90"/>
      <c r="N1482" s="1"/>
      <c r="O1482" s="25"/>
      <c r="P1482" s="26"/>
      <c r="Q1482" s="1"/>
      <c r="R1482" s="25"/>
    </row>
    <row r="1483" spans="1:18" ht="12.75" customHeight="1">
      <c r="A1483" s="31"/>
      <c r="B1483" s="25"/>
      <c r="C1483" s="88"/>
      <c r="D1483" s="88"/>
      <c r="E1483" s="88"/>
      <c r="F1483" s="88"/>
      <c r="G1483" s="88"/>
      <c r="H1483" s="88"/>
      <c r="I1483" s="88"/>
      <c r="J1483" s="89"/>
      <c r="K1483" s="90"/>
      <c r="L1483" s="90"/>
      <c r="M1483" s="90"/>
      <c r="N1483" s="1"/>
      <c r="O1483" s="25"/>
      <c r="P1483" s="26"/>
      <c r="Q1483" s="1"/>
      <c r="R1483" s="25"/>
    </row>
    <row r="1484" spans="1:18" ht="12.75" customHeight="1">
      <c r="A1484" s="31"/>
      <c r="B1484" s="25"/>
      <c r="C1484" s="88"/>
      <c r="D1484" s="88"/>
      <c r="E1484" s="88"/>
      <c r="F1484" s="88"/>
      <c r="G1484" s="88"/>
      <c r="H1484" s="88"/>
      <c r="I1484" s="88"/>
      <c r="J1484" s="89"/>
      <c r="K1484" s="90"/>
      <c r="L1484" s="90"/>
      <c r="M1484" s="90"/>
      <c r="N1484" s="1"/>
      <c r="O1484" s="25"/>
      <c r="P1484" s="26"/>
      <c r="Q1484" s="1"/>
      <c r="R1484" s="25"/>
    </row>
    <row r="1485" spans="1:18" ht="12.75" customHeight="1">
      <c r="A1485" s="31"/>
      <c r="B1485" s="25"/>
      <c r="C1485" s="88"/>
      <c r="D1485" s="88"/>
      <c r="E1485" s="88"/>
      <c r="F1485" s="88"/>
      <c r="G1485" s="88"/>
      <c r="H1485" s="88"/>
      <c r="I1485" s="88"/>
      <c r="J1485" s="89"/>
      <c r="K1485" s="90"/>
      <c r="L1485" s="90"/>
      <c r="M1485" s="90"/>
      <c r="N1485" s="1"/>
      <c r="O1485" s="25"/>
      <c r="P1485" s="26"/>
      <c r="Q1485" s="1"/>
      <c r="R1485" s="25"/>
    </row>
    <row r="1486" spans="1:18" ht="12.75" customHeight="1">
      <c r="A1486" s="31"/>
      <c r="B1486" s="25"/>
      <c r="C1486" s="88"/>
      <c r="D1486" s="88"/>
      <c r="E1486" s="88"/>
      <c r="F1486" s="88"/>
      <c r="G1486" s="88"/>
      <c r="H1486" s="88"/>
      <c r="I1486" s="88"/>
      <c r="J1486" s="89"/>
      <c r="K1486" s="90"/>
      <c r="L1486" s="90"/>
      <c r="M1486" s="90"/>
      <c r="N1486" s="1"/>
      <c r="O1486" s="25"/>
      <c r="P1486" s="26"/>
      <c r="Q1486" s="1"/>
      <c r="R1486" s="25"/>
    </row>
    <row r="1487" spans="1:18" ht="12.75" customHeight="1">
      <c r="A1487" s="31"/>
      <c r="B1487" s="25"/>
      <c r="C1487" s="88"/>
      <c r="D1487" s="88"/>
      <c r="E1487" s="88"/>
      <c r="F1487" s="88"/>
      <c r="G1487" s="88"/>
      <c r="H1487" s="88"/>
      <c r="I1487" s="88"/>
      <c r="J1487" s="89"/>
      <c r="K1487" s="90"/>
      <c r="L1487" s="90"/>
      <c r="M1487" s="90"/>
      <c r="N1487" s="1"/>
      <c r="O1487" s="25"/>
      <c r="P1487" s="26"/>
      <c r="Q1487" s="1"/>
      <c r="R1487" s="25"/>
    </row>
    <row r="1488" spans="1:18" ht="12.75" customHeight="1">
      <c r="A1488" s="31"/>
      <c r="B1488" s="25"/>
      <c r="C1488" s="88"/>
      <c r="D1488" s="88"/>
      <c r="E1488" s="88"/>
      <c r="F1488" s="88"/>
      <c r="G1488" s="88"/>
      <c r="H1488" s="88"/>
      <c r="I1488" s="88"/>
      <c r="J1488" s="89"/>
      <c r="K1488" s="90"/>
      <c r="L1488" s="90"/>
      <c r="M1488" s="90"/>
      <c r="N1488" s="1"/>
      <c r="O1488" s="25"/>
      <c r="P1488" s="26"/>
      <c r="Q1488" s="1"/>
      <c r="R1488" s="25"/>
    </row>
    <row r="1489" spans="1:18" ht="12.75" customHeight="1">
      <c r="A1489" s="31"/>
      <c r="B1489" s="25"/>
      <c r="C1489" s="88"/>
      <c r="D1489" s="88"/>
      <c r="E1489" s="88"/>
      <c r="F1489" s="88"/>
      <c r="G1489" s="88"/>
      <c r="H1489" s="88"/>
      <c r="I1489" s="88"/>
      <c r="J1489" s="89"/>
      <c r="K1489" s="90"/>
      <c r="L1489" s="90"/>
      <c r="M1489" s="90"/>
      <c r="N1489" s="1"/>
      <c r="O1489" s="25"/>
      <c r="P1489" s="26"/>
      <c r="Q1489" s="1"/>
      <c r="R1489" s="25"/>
    </row>
    <row r="1490" spans="1:18" ht="12.75" customHeight="1">
      <c r="A1490" s="31"/>
      <c r="B1490" s="25"/>
      <c r="C1490" s="88"/>
      <c r="D1490" s="88"/>
      <c r="E1490" s="88"/>
      <c r="F1490" s="88"/>
      <c r="G1490" s="88"/>
      <c r="H1490" s="88"/>
      <c r="I1490" s="88"/>
      <c r="J1490" s="89"/>
      <c r="K1490" s="90"/>
      <c r="L1490" s="90"/>
      <c r="M1490" s="90"/>
      <c r="N1490" s="1"/>
      <c r="O1490" s="25"/>
      <c r="P1490" s="26"/>
      <c r="Q1490" s="1"/>
      <c r="R1490" s="25"/>
    </row>
    <row r="1491" spans="1:18" ht="12.75" customHeight="1">
      <c r="A1491" s="31"/>
      <c r="B1491" s="25"/>
      <c r="C1491" s="88"/>
      <c r="D1491" s="88"/>
      <c r="E1491" s="88"/>
      <c r="F1491" s="88"/>
      <c r="G1491" s="88"/>
      <c r="H1491" s="88"/>
      <c r="I1491" s="88"/>
      <c r="J1491" s="89"/>
      <c r="K1491" s="90"/>
      <c r="L1491" s="90"/>
      <c r="M1491" s="90"/>
      <c r="N1491" s="1"/>
      <c r="O1491" s="25"/>
      <c r="P1491" s="26"/>
      <c r="Q1491" s="1"/>
      <c r="R1491" s="25"/>
    </row>
    <row r="1492" spans="1:18" ht="12.75" customHeight="1">
      <c r="A1492" s="31"/>
      <c r="B1492" s="25"/>
      <c r="C1492" s="88"/>
      <c r="D1492" s="88"/>
      <c r="E1492" s="88"/>
      <c r="F1492" s="88"/>
      <c r="G1492" s="88"/>
      <c r="H1492" s="88"/>
      <c r="I1492" s="88"/>
      <c r="J1492" s="89"/>
      <c r="K1492" s="90"/>
      <c r="L1492" s="90"/>
      <c r="M1492" s="90"/>
      <c r="N1492" s="1"/>
      <c r="O1492" s="25"/>
      <c r="P1492" s="26"/>
      <c r="Q1492" s="1"/>
      <c r="R1492" s="25"/>
    </row>
    <row r="1493" spans="1:18" ht="12.75" customHeight="1">
      <c r="A1493" s="31"/>
      <c r="B1493" s="25"/>
      <c r="C1493" s="88"/>
      <c r="D1493" s="88"/>
      <c r="E1493" s="88"/>
      <c r="F1493" s="88"/>
      <c r="G1493" s="88"/>
      <c r="H1493" s="88"/>
      <c r="I1493" s="88"/>
      <c r="J1493" s="89"/>
      <c r="K1493" s="90"/>
      <c r="L1493" s="90"/>
      <c r="M1493" s="90"/>
      <c r="N1493" s="1"/>
      <c r="O1493" s="25"/>
      <c r="P1493" s="26"/>
      <c r="Q1493" s="1"/>
      <c r="R1493" s="25"/>
    </row>
    <row r="1494" spans="1:18" ht="12.75" customHeight="1">
      <c r="A1494" s="31"/>
      <c r="B1494" s="25"/>
      <c r="C1494" s="88"/>
      <c r="D1494" s="88"/>
      <c r="E1494" s="88"/>
      <c r="F1494" s="88"/>
      <c r="G1494" s="88"/>
      <c r="H1494" s="88"/>
      <c r="I1494" s="88"/>
      <c r="J1494" s="89"/>
      <c r="K1494" s="90"/>
      <c r="L1494" s="90"/>
      <c r="M1494" s="90"/>
      <c r="N1494" s="1"/>
      <c r="O1494" s="25"/>
      <c r="P1494" s="26"/>
      <c r="Q1494" s="1"/>
      <c r="R1494" s="25"/>
    </row>
    <row r="1495" spans="1:18" ht="12.75" customHeight="1">
      <c r="A1495" s="31"/>
      <c r="B1495" s="25"/>
      <c r="C1495" s="88"/>
      <c r="D1495" s="88"/>
      <c r="E1495" s="88"/>
      <c r="F1495" s="88"/>
      <c r="G1495" s="88"/>
      <c r="H1495" s="88"/>
      <c r="I1495" s="88"/>
      <c r="J1495" s="89"/>
      <c r="K1495" s="90"/>
      <c r="L1495" s="90"/>
      <c r="M1495" s="90"/>
      <c r="N1495" s="1"/>
      <c r="O1495" s="25"/>
      <c r="P1495" s="26"/>
      <c r="Q1495" s="1"/>
      <c r="R1495" s="25"/>
    </row>
    <row r="1496" spans="1:18" ht="12.75" customHeight="1">
      <c r="A1496" s="31"/>
      <c r="B1496" s="25"/>
      <c r="C1496" s="88"/>
      <c r="D1496" s="88"/>
      <c r="E1496" s="88"/>
      <c r="F1496" s="88"/>
      <c r="G1496" s="88"/>
      <c r="H1496" s="88"/>
      <c r="I1496" s="88"/>
      <c r="J1496" s="89"/>
      <c r="K1496" s="90"/>
      <c r="L1496" s="90"/>
      <c r="M1496" s="90"/>
      <c r="N1496" s="1"/>
      <c r="O1496" s="25"/>
      <c r="P1496" s="26"/>
      <c r="Q1496" s="1"/>
      <c r="R1496" s="25"/>
    </row>
    <row r="1497" spans="1:18" ht="12.75" customHeight="1">
      <c r="A1497" s="31"/>
      <c r="B1497" s="25"/>
      <c r="C1497" s="88"/>
      <c r="D1497" s="88"/>
      <c r="E1497" s="88"/>
      <c r="F1497" s="88"/>
      <c r="G1497" s="88"/>
      <c r="H1497" s="88"/>
      <c r="I1497" s="88"/>
      <c r="J1497" s="89"/>
      <c r="K1497" s="90"/>
      <c r="L1497" s="90"/>
      <c r="M1497" s="90"/>
      <c r="N1497" s="1"/>
      <c r="O1497" s="25"/>
      <c r="P1497" s="26"/>
      <c r="Q1497" s="1"/>
      <c r="R1497" s="25"/>
    </row>
    <row r="1498" spans="1:18" ht="12.75" customHeight="1">
      <c r="A1498" s="31"/>
      <c r="B1498" s="25"/>
      <c r="C1498" s="88"/>
      <c r="D1498" s="88"/>
      <c r="E1498" s="88"/>
      <c r="F1498" s="88"/>
      <c r="G1498" s="88"/>
      <c r="H1498" s="88"/>
      <c r="I1498" s="88"/>
      <c r="J1498" s="89"/>
      <c r="K1498" s="90"/>
      <c r="L1498" s="90"/>
      <c r="M1498" s="90"/>
      <c r="N1498" s="1"/>
      <c r="O1498" s="25"/>
      <c r="P1498" s="26"/>
      <c r="Q1498" s="1"/>
      <c r="R1498" s="25"/>
    </row>
    <row r="1499" spans="1:18" ht="12.75" customHeight="1">
      <c r="A1499" s="31"/>
      <c r="B1499" s="25"/>
      <c r="C1499" s="88"/>
      <c r="D1499" s="88"/>
      <c r="E1499" s="88"/>
      <c r="F1499" s="88"/>
      <c r="G1499" s="88"/>
      <c r="H1499" s="88"/>
      <c r="I1499" s="88"/>
      <c r="J1499" s="89"/>
      <c r="K1499" s="90"/>
      <c r="L1499" s="90"/>
      <c r="M1499" s="90"/>
      <c r="N1499" s="1"/>
      <c r="O1499" s="25"/>
      <c r="P1499" s="26"/>
      <c r="Q1499" s="1"/>
      <c r="R1499" s="25"/>
    </row>
    <row r="1500" spans="1:18" ht="12.75" customHeight="1">
      <c r="A1500" s="31"/>
      <c r="B1500" s="25"/>
      <c r="C1500" s="88"/>
      <c r="D1500" s="88"/>
      <c r="E1500" s="88"/>
      <c r="F1500" s="88"/>
      <c r="G1500" s="88"/>
      <c r="H1500" s="88"/>
      <c r="I1500" s="88"/>
      <c r="J1500" s="89"/>
      <c r="K1500" s="90"/>
      <c r="L1500" s="90"/>
      <c r="M1500" s="90"/>
      <c r="N1500" s="1"/>
      <c r="O1500" s="25"/>
      <c r="P1500" s="26"/>
      <c r="Q1500" s="1"/>
      <c r="R1500" s="25"/>
    </row>
    <row r="1501" spans="1:18" ht="12.75" customHeight="1">
      <c r="A1501" s="31"/>
      <c r="B1501" s="25"/>
      <c r="C1501" s="88"/>
      <c r="D1501" s="88"/>
      <c r="E1501" s="88"/>
      <c r="F1501" s="88"/>
      <c r="G1501" s="88"/>
      <c r="H1501" s="88"/>
      <c r="I1501" s="88"/>
      <c r="J1501" s="89"/>
      <c r="K1501" s="90"/>
      <c r="L1501" s="90"/>
      <c r="M1501" s="90"/>
      <c r="N1501" s="1"/>
      <c r="O1501" s="25"/>
      <c r="P1501" s="26"/>
      <c r="Q1501" s="1"/>
      <c r="R1501" s="25"/>
    </row>
    <row r="1502" spans="1:18" ht="12.75" customHeight="1">
      <c r="A1502" s="31"/>
      <c r="B1502" s="25"/>
      <c r="C1502" s="88"/>
      <c r="D1502" s="88"/>
      <c r="E1502" s="88"/>
      <c r="F1502" s="88"/>
      <c r="G1502" s="88"/>
      <c r="H1502" s="88"/>
      <c r="I1502" s="88"/>
      <c r="J1502" s="89"/>
      <c r="K1502" s="90"/>
      <c r="L1502" s="90"/>
      <c r="M1502" s="90"/>
      <c r="N1502" s="1"/>
      <c r="O1502" s="25"/>
      <c r="P1502" s="26"/>
      <c r="Q1502" s="1"/>
      <c r="R1502" s="25"/>
    </row>
    <row r="1503" spans="1:18" ht="12.75" customHeight="1">
      <c r="A1503" s="31"/>
      <c r="B1503" s="25"/>
      <c r="C1503" s="88"/>
      <c r="D1503" s="88"/>
      <c r="E1503" s="88"/>
      <c r="F1503" s="88"/>
      <c r="G1503" s="88"/>
      <c r="H1503" s="88"/>
      <c r="I1503" s="88"/>
      <c r="J1503" s="89"/>
      <c r="K1503" s="90"/>
      <c r="L1503" s="90"/>
      <c r="M1503" s="90"/>
      <c r="N1503" s="1"/>
      <c r="O1503" s="25"/>
      <c r="P1503" s="26"/>
      <c r="Q1503" s="1"/>
      <c r="R1503" s="25"/>
    </row>
    <row r="1504" spans="1:18" ht="12.75" customHeight="1">
      <c r="A1504" s="31"/>
      <c r="B1504" s="25"/>
      <c r="C1504" s="88"/>
      <c r="D1504" s="88"/>
      <c r="E1504" s="88"/>
      <c r="F1504" s="88"/>
      <c r="G1504" s="88"/>
      <c r="H1504" s="88"/>
      <c r="I1504" s="88"/>
      <c r="J1504" s="89"/>
      <c r="K1504" s="90"/>
      <c r="L1504" s="90"/>
      <c r="M1504" s="90"/>
      <c r="N1504" s="1"/>
      <c r="O1504" s="25"/>
      <c r="P1504" s="26"/>
      <c r="Q1504" s="1"/>
      <c r="R1504" s="25"/>
    </row>
    <row r="1505" spans="1:18" ht="12.75" customHeight="1">
      <c r="A1505" s="31"/>
      <c r="B1505" s="25"/>
      <c r="C1505" s="88"/>
      <c r="D1505" s="88"/>
      <c r="E1505" s="88"/>
      <c r="F1505" s="88"/>
      <c r="G1505" s="88"/>
      <c r="H1505" s="88"/>
      <c r="I1505" s="88"/>
      <c r="J1505" s="89"/>
      <c r="K1505" s="90"/>
      <c r="L1505" s="90"/>
      <c r="M1505" s="90"/>
      <c r="N1505" s="1"/>
      <c r="O1505" s="25"/>
      <c r="P1505" s="26"/>
      <c r="Q1505" s="1"/>
      <c r="R1505" s="25"/>
    </row>
    <row r="1506" spans="1:18" ht="12.75" customHeight="1">
      <c r="A1506" s="31"/>
      <c r="B1506" s="25"/>
      <c r="C1506" s="88"/>
      <c r="D1506" s="88"/>
      <c r="E1506" s="88"/>
      <c r="F1506" s="88"/>
      <c r="G1506" s="88"/>
      <c r="H1506" s="88"/>
      <c r="I1506" s="88"/>
      <c r="J1506" s="89"/>
      <c r="K1506" s="90"/>
      <c r="L1506" s="90"/>
      <c r="M1506" s="90"/>
      <c r="N1506" s="1"/>
      <c r="O1506" s="25"/>
      <c r="P1506" s="26"/>
      <c r="Q1506" s="1"/>
      <c r="R1506" s="25"/>
    </row>
    <row r="1507" spans="1:18" ht="12.75" customHeight="1">
      <c r="A1507" s="31"/>
      <c r="B1507" s="25"/>
      <c r="C1507" s="88"/>
      <c r="D1507" s="88"/>
      <c r="E1507" s="88"/>
      <c r="F1507" s="88"/>
      <c r="G1507" s="88"/>
      <c r="H1507" s="88"/>
      <c r="I1507" s="88"/>
      <c r="J1507" s="89"/>
      <c r="K1507" s="90"/>
      <c r="L1507" s="90"/>
      <c r="M1507" s="90"/>
      <c r="N1507" s="1"/>
      <c r="O1507" s="25"/>
      <c r="P1507" s="26"/>
      <c r="Q1507" s="1"/>
      <c r="R1507" s="25"/>
    </row>
    <row r="1508" spans="1:18" ht="12.75" customHeight="1">
      <c r="A1508" s="31"/>
      <c r="B1508" s="25"/>
      <c r="C1508" s="88"/>
      <c r="D1508" s="88"/>
      <c r="E1508" s="88"/>
      <c r="F1508" s="88"/>
      <c r="G1508" s="88"/>
      <c r="H1508" s="88"/>
      <c r="I1508" s="88"/>
      <c r="J1508" s="89"/>
      <c r="K1508" s="90"/>
      <c r="L1508" s="90"/>
      <c r="M1508" s="90"/>
      <c r="N1508" s="1"/>
      <c r="O1508" s="25"/>
      <c r="P1508" s="26"/>
      <c r="Q1508" s="1"/>
      <c r="R1508" s="25"/>
    </row>
    <row r="1509" spans="1:18" ht="12.75" customHeight="1">
      <c r="A1509" s="31"/>
      <c r="B1509" s="25"/>
      <c r="C1509" s="88"/>
      <c r="D1509" s="88"/>
      <c r="E1509" s="88"/>
      <c r="F1509" s="88"/>
      <c r="G1509" s="88"/>
      <c r="H1509" s="88"/>
      <c r="I1509" s="88"/>
      <c r="J1509" s="89"/>
      <c r="K1509" s="90"/>
      <c r="L1509" s="90"/>
      <c r="M1509" s="90"/>
      <c r="N1509" s="1"/>
      <c r="O1509" s="25"/>
      <c r="P1509" s="26"/>
      <c r="Q1509" s="1"/>
      <c r="R1509" s="25"/>
    </row>
    <row r="1510" spans="1:18" ht="12.75" customHeight="1">
      <c r="A1510" s="31"/>
      <c r="B1510" s="25"/>
      <c r="C1510" s="88"/>
      <c r="D1510" s="88"/>
      <c r="E1510" s="88"/>
      <c r="F1510" s="88"/>
      <c r="G1510" s="88"/>
      <c r="H1510" s="88"/>
      <c r="I1510" s="88"/>
      <c r="J1510" s="89"/>
      <c r="K1510" s="90"/>
      <c r="L1510" s="90"/>
      <c r="M1510" s="90"/>
      <c r="N1510" s="1"/>
      <c r="O1510" s="25"/>
      <c r="P1510" s="26"/>
      <c r="Q1510" s="1"/>
      <c r="R1510" s="25"/>
    </row>
    <row r="1511" spans="1:18" ht="12.75" customHeight="1">
      <c r="A1511" s="31"/>
      <c r="B1511" s="25"/>
      <c r="C1511" s="88"/>
      <c r="D1511" s="88"/>
      <c r="E1511" s="88"/>
      <c r="F1511" s="88"/>
      <c r="G1511" s="88"/>
      <c r="H1511" s="88"/>
      <c r="I1511" s="88"/>
      <c r="J1511" s="89"/>
      <c r="K1511" s="90"/>
      <c r="L1511" s="90"/>
      <c r="M1511" s="90"/>
      <c r="N1511" s="1"/>
      <c r="O1511" s="25"/>
      <c r="P1511" s="26"/>
      <c r="Q1511" s="1"/>
      <c r="R1511" s="25"/>
    </row>
    <row r="1512" spans="1:18" ht="12.75" customHeight="1">
      <c r="A1512" s="31"/>
      <c r="B1512" s="25"/>
      <c r="C1512" s="88"/>
      <c r="D1512" s="88"/>
      <c r="E1512" s="88"/>
      <c r="F1512" s="88"/>
      <c r="G1512" s="88"/>
      <c r="H1512" s="88"/>
      <c r="I1512" s="88"/>
      <c r="J1512" s="89"/>
      <c r="K1512" s="90"/>
      <c r="L1512" s="90"/>
      <c r="M1512" s="90"/>
      <c r="N1512" s="1"/>
      <c r="O1512" s="25"/>
      <c r="P1512" s="26"/>
      <c r="Q1512" s="1"/>
      <c r="R1512" s="25"/>
    </row>
    <row r="1513" spans="1:18" ht="12.75" customHeight="1">
      <c r="A1513" s="31"/>
      <c r="B1513" s="25"/>
      <c r="C1513" s="88"/>
      <c r="D1513" s="88"/>
      <c r="E1513" s="88"/>
      <c r="F1513" s="88"/>
      <c r="G1513" s="88"/>
      <c r="H1513" s="88"/>
      <c r="I1513" s="88"/>
      <c r="J1513" s="89"/>
      <c r="K1513" s="90"/>
      <c r="L1513" s="90"/>
      <c r="M1513" s="90"/>
      <c r="N1513" s="1"/>
      <c r="O1513" s="25"/>
      <c r="P1513" s="26"/>
      <c r="Q1513" s="1"/>
      <c r="R1513" s="25"/>
    </row>
    <row r="1514" spans="1:18" ht="12.75" customHeight="1">
      <c r="A1514" s="31"/>
      <c r="B1514" s="25"/>
      <c r="C1514" s="88"/>
      <c r="D1514" s="88"/>
      <c r="E1514" s="88"/>
      <c r="F1514" s="88"/>
      <c r="G1514" s="88"/>
      <c r="H1514" s="88"/>
      <c r="I1514" s="88"/>
      <c r="J1514" s="89"/>
      <c r="K1514" s="90"/>
      <c r="L1514" s="90"/>
      <c r="M1514" s="90"/>
      <c r="N1514" s="1"/>
      <c r="O1514" s="25"/>
      <c r="P1514" s="26"/>
      <c r="Q1514" s="1"/>
      <c r="R1514" s="25"/>
    </row>
    <row r="1515" spans="1:18" ht="12.75" customHeight="1">
      <c r="A1515" s="31"/>
      <c r="B1515" s="25"/>
      <c r="C1515" s="88"/>
      <c r="D1515" s="88"/>
      <c r="E1515" s="88"/>
      <c r="F1515" s="88"/>
      <c r="G1515" s="88"/>
      <c r="H1515" s="88"/>
      <c r="I1515" s="88"/>
      <c r="J1515" s="89"/>
      <c r="K1515" s="90"/>
      <c r="L1515" s="90"/>
      <c r="M1515" s="90"/>
      <c r="N1515" s="1"/>
      <c r="O1515" s="25"/>
      <c r="P1515" s="26"/>
      <c r="Q1515" s="1"/>
      <c r="R1515" s="25"/>
    </row>
    <row r="1516" spans="1:18" ht="12.75" customHeight="1">
      <c r="A1516" s="31"/>
      <c r="B1516" s="25"/>
      <c r="C1516" s="88"/>
      <c r="D1516" s="88"/>
      <c r="E1516" s="88"/>
      <c r="F1516" s="88"/>
      <c r="G1516" s="88"/>
      <c r="H1516" s="88"/>
      <c r="I1516" s="88"/>
      <c r="J1516" s="89"/>
      <c r="K1516" s="90"/>
      <c r="L1516" s="90"/>
      <c r="M1516" s="90"/>
      <c r="N1516" s="1"/>
      <c r="O1516" s="25"/>
      <c r="P1516" s="26"/>
      <c r="Q1516" s="1"/>
      <c r="R1516" s="25"/>
    </row>
    <row r="1517" spans="1:18" ht="12.75" customHeight="1">
      <c r="A1517" s="31"/>
      <c r="B1517" s="25"/>
      <c r="C1517" s="88"/>
      <c r="D1517" s="88"/>
      <c r="E1517" s="88"/>
      <c r="F1517" s="88"/>
      <c r="G1517" s="88"/>
      <c r="H1517" s="88"/>
      <c r="I1517" s="88"/>
      <c r="J1517" s="89"/>
      <c r="K1517" s="90"/>
      <c r="L1517" s="90"/>
      <c r="M1517" s="90"/>
      <c r="N1517" s="1"/>
      <c r="O1517" s="25"/>
      <c r="P1517" s="26"/>
      <c r="Q1517" s="1"/>
      <c r="R1517" s="25"/>
    </row>
    <row r="1518" spans="1:18" ht="12.75" customHeight="1">
      <c r="A1518" s="31"/>
      <c r="B1518" s="25"/>
      <c r="C1518" s="88"/>
      <c r="D1518" s="88"/>
      <c r="E1518" s="88"/>
      <c r="F1518" s="88"/>
      <c r="G1518" s="88"/>
      <c r="H1518" s="88"/>
      <c r="I1518" s="88"/>
      <c r="J1518" s="89"/>
      <c r="K1518" s="90"/>
      <c r="L1518" s="90"/>
      <c r="M1518" s="90"/>
      <c r="N1518" s="1"/>
      <c r="O1518" s="25"/>
      <c r="P1518" s="26"/>
      <c r="Q1518" s="1"/>
      <c r="R1518" s="25"/>
    </row>
    <row r="1519" spans="1:18" ht="12.75" customHeight="1">
      <c r="A1519" s="31"/>
      <c r="B1519" s="25"/>
      <c r="C1519" s="88"/>
      <c r="D1519" s="88"/>
      <c r="E1519" s="88"/>
      <c r="F1519" s="88"/>
      <c r="G1519" s="88"/>
      <c r="H1519" s="88"/>
      <c r="I1519" s="88"/>
      <c r="J1519" s="89"/>
      <c r="K1519" s="90"/>
      <c r="L1519" s="90"/>
      <c r="M1519" s="90"/>
      <c r="N1519" s="1"/>
      <c r="O1519" s="25"/>
      <c r="P1519" s="26"/>
      <c r="Q1519" s="1"/>
      <c r="R1519" s="25"/>
    </row>
    <row r="1520" spans="1:18" ht="12.75" customHeight="1">
      <c r="A1520" s="31"/>
      <c r="B1520" s="25"/>
      <c r="C1520" s="88"/>
      <c r="D1520" s="88"/>
      <c r="E1520" s="88"/>
      <c r="F1520" s="88"/>
      <c r="G1520" s="88"/>
      <c r="H1520" s="88"/>
      <c r="I1520" s="88"/>
      <c r="J1520" s="89"/>
      <c r="K1520" s="90"/>
      <c r="L1520" s="90"/>
      <c r="M1520" s="90"/>
      <c r="N1520" s="1"/>
      <c r="O1520" s="25"/>
      <c r="P1520" s="26"/>
      <c r="Q1520" s="1"/>
      <c r="R1520" s="25"/>
    </row>
    <row r="1521" spans="1:18" ht="12.75" customHeight="1">
      <c r="A1521" s="31"/>
      <c r="B1521" s="25"/>
      <c r="C1521" s="88"/>
      <c r="D1521" s="88"/>
      <c r="E1521" s="88"/>
      <c r="F1521" s="88"/>
      <c r="G1521" s="88"/>
      <c r="H1521" s="88"/>
      <c r="I1521" s="88"/>
      <c r="J1521" s="89"/>
      <c r="K1521" s="90"/>
      <c r="L1521" s="90"/>
      <c r="M1521" s="90"/>
      <c r="N1521" s="1"/>
      <c r="O1521" s="25"/>
      <c r="P1521" s="26"/>
      <c r="Q1521" s="1"/>
      <c r="R1521" s="25"/>
    </row>
    <row r="1522" spans="1:18" ht="12.75" customHeight="1">
      <c r="A1522" s="31"/>
      <c r="B1522" s="25"/>
      <c r="C1522" s="88"/>
      <c r="D1522" s="88"/>
      <c r="E1522" s="88"/>
      <c r="F1522" s="88"/>
      <c r="G1522" s="88"/>
      <c r="H1522" s="88"/>
      <c r="I1522" s="88"/>
      <c r="J1522" s="89"/>
      <c r="K1522" s="90"/>
      <c r="L1522" s="90"/>
      <c r="M1522" s="90"/>
      <c r="N1522" s="1"/>
      <c r="O1522" s="25"/>
      <c r="P1522" s="26"/>
      <c r="Q1522" s="1"/>
      <c r="R1522" s="25"/>
    </row>
    <row r="1523" spans="1:18" ht="12.75" customHeight="1">
      <c r="A1523" s="31"/>
      <c r="B1523" s="25"/>
      <c r="C1523" s="88"/>
      <c r="D1523" s="88"/>
      <c r="E1523" s="88"/>
      <c r="F1523" s="88"/>
      <c r="G1523" s="88"/>
      <c r="H1523" s="88"/>
      <c r="I1523" s="88"/>
      <c r="J1523" s="89"/>
      <c r="K1523" s="90"/>
      <c r="L1523" s="90"/>
      <c r="M1523" s="90"/>
      <c r="N1523" s="1"/>
      <c r="O1523" s="25"/>
      <c r="P1523" s="26"/>
      <c r="Q1523" s="1"/>
      <c r="R1523" s="25"/>
    </row>
    <row r="1524" spans="1:18" ht="12.75" customHeight="1">
      <c r="A1524" s="31"/>
      <c r="B1524" s="25"/>
      <c r="C1524" s="88"/>
      <c r="D1524" s="88"/>
      <c r="E1524" s="88"/>
      <c r="F1524" s="88"/>
      <c r="G1524" s="88"/>
      <c r="H1524" s="88"/>
      <c r="I1524" s="88"/>
      <c r="J1524" s="89"/>
      <c r="K1524" s="90"/>
      <c r="L1524" s="90"/>
      <c r="M1524" s="90"/>
      <c r="N1524" s="1"/>
      <c r="O1524" s="25"/>
      <c r="P1524" s="26"/>
      <c r="Q1524" s="1"/>
      <c r="R1524" s="25"/>
    </row>
    <row r="1525" spans="1:18" ht="12.75" customHeight="1">
      <c r="A1525" s="31"/>
      <c r="B1525" s="25"/>
      <c r="C1525" s="88"/>
      <c r="D1525" s="88"/>
      <c r="E1525" s="88"/>
      <c r="F1525" s="88"/>
      <c r="G1525" s="88"/>
      <c r="H1525" s="88"/>
      <c r="I1525" s="88"/>
      <c r="J1525" s="89"/>
      <c r="K1525" s="90"/>
      <c r="L1525" s="90"/>
      <c r="M1525" s="90"/>
      <c r="N1525" s="1"/>
      <c r="O1525" s="25"/>
      <c r="P1525" s="26"/>
      <c r="Q1525" s="1"/>
      <c r="R1525" s="25"/>
    </row>
    <row r="1526" spans="1:18" ht="12.75" customHeight="1">
      <c r="A1526" s="31"/>
      <c r="B1526" s="25"/>
      <c r="C1526" s="88"/>
      <c r="D1526" s="88"/>
      <c r="E1526" s="88"/>
      <c r="F1526" s="88"/>
      <c r="G1526" s="88"/>
      <c r="H1526" s="88"/>
      <c r="I1526" s="88"/>
      <c r="J1526" s="89"/>
      <c r="K1526" s="90"/>
      <c r="L1526" s="90"/>
      <c r="M1526" s="90"/>
      <c r="N1526" s="1"/>
      <c r="O1526" s="25"/>
      <c r="P1526" s="26"/>
      <c r="Q1526" s="1"/>
      <c r="R1526" s="25"/>
    </row>
    <row r="1527" spans="1:18" ht="12.75" customHeight="1">
      <c r="A1527" s="31"/>
      <c r="B1527" s="25"/>
      <c r="C1527" s="88"/>
      <c r="D1527" s="88"/>
      <c r="E1527" s="88"/>
      <c r="F1527" s="88"/>
      <c r="G1527" s="88"/>
      <c r="H1527" s="88"/>
      <c r="I1527" s="88"/>
      <c r="J1527" s="89"/>
      <c r="K1527" s="90"/>
      <c r="L1527" s="90"/>
      <c r="M1527" s="90"/>
      <c r="N1527" s="1"/>
      <c r="O1527" s="25"/>
      <c r="P1527" s="26"/>
      <c r="Q1527" s="1"/>
      <c r="R1527" s="25"/>
    </row>
    <row r="1528" spans="1:18" ht="12.75" customHeight="1">
      <c r="A1528" s="31"/>
      <c r="B1528" s="25"/>
      <c r="C1528" s="88"/>
      <c r="D1528" s="88"/>
      <c r="E1528" s="88"/>
      <c r="F1528" s="88"/>
      <c r="G1528" s="88"/>
      <c r="H1528" s="88"/>
      <c r="I1528" s="88"/>
      <c r="J1528" s="89"/>
      <c r="K1528" s="90"/>
      <c r="L1528" s="90"/>
      <c r="M1528" s="90"/>
      <c r="N1528" s="1"/>
      <c r="O1528" s="25"/>
      <c r="P1528" s="26"/>
      <c r="Q1528" s="1"/>
      <c r="R1528" s="25"/>
    </row>
    <row r="1529" spans="1:18" ht="12.75" customHeight="1">
      <c r="A1529" s="31"/>
      <c r="B1529" s="25"/>
      <c r="C1529" s="88"/>
      <c r="D1529" s="88"/>
      <c r="E1529" s="88"/>
      <c r="F1529" s="88"/>
      <c r="G1529" s="88"/>
      <c r="H1529" s="88"/>
      <c r="I1529" s="88"/>
      <c r="J1529" s="89"/>
      <c r="K1529" s="90"/>
      <c r="L1529" s="90"/>
      <c r="M1529" s="90"/>
      <c r="N1529" s="1"/>
      <c r="O1529" s="25"/>
      <c r="P1529" s="26"/>
      <c r="Q1529" s="1"/>
      <c r="R1529" s="25"/>
    </row>
    <row r="1530" spans="1:18" ht="12.75" customHeight="1">
      <c r="A1530" s="31"/>
      <c r="B1530" s="25"/>
      <c r="C1530" s="88"/>
      <c r="D1530" s="88"/>
      <c r="E1530" s="88"/>
      <c r="F1530" s="88"/>
      <c r="G1530" s="88"/>
      <c r="H1530" s="88"/>
      <c r="I1530" s="88"/>
      <c r="J1530" s="89"/>
      <c r="K1530" s="90"/>
      <c r="L1530" s="90"/>
      <c r="M1530" s="90"/>
      <c r="N1530" s="1"/>
      <c r="O1530" s="25"/>
      <c r="P1530" s="26"/>
      <c r="Q1530" s="1"/>
      <c r="R1530" s="25"/>
    </row>
    <row r="1531" spans="1:18" ht="12.75" customHeight="1">
      <c r="A1531" s="31"/>
      <c r="B1531" s="25"/>
      <c r="C1531" s="88"/>
      <c r="D1531" s="88"/>
      <c r="E1531" s="88"/>
      <c r="F1531" s="88"/>
      <c r="G1531" s="88"/>
      <c r="H1531" s="88"/>
      <c r="I1531" s="88"/>
      <c r="J1531" s="89"/>
      <c r="K1531" s="90"/>
      <c r="L1531" s="90"/>
      <c r="M1531" s="90"/>
      <c r="N1531" s="1"/>
      <c r="O1531" s="25"/>
      <c r="P1531" s="26"/>
      <c r="Q1531" s="1"/>
      <c r="R1531" s="25"/>
    </row>
    <row r="1532" spans="1:18" ht="12.75" customHeight="1">
      <c r="A1532" s="31"/>
      <c r="B1532" s="25"/>
      <c r="C1532" s="88"/>
      <c r="D1532" s="88"/>
      <c r="E1532" s="88"/>
      <c r="F1532" s="88"/>
      <c r="G1532" s="88"/>
      <c r="H1532" s="88"/>
      <c r="I1532" s="88"/>
      <c r="J1532" s="89"/>
      <c r="K1532" s="90"/>
      <c r="L1532" s="90"/>
      <c r="M1532" s="90"/>
      <c r="N1532" s="1"/>
      <c r="O1532" s="25"/>
      <c r="P1532" s="26"/>
      <c r="Q1532" s="1"/>
      <c r="R1532" s="25"/>
    </row>
    <row r="1533" spans="1:18" ht="12.75" customHeight="1">
      <c r="A1533" s="31"/>
      <c r="B1533" s="25"/>
      <c r="C1533" s="88"/>
      <c r="D1533" s="88"/>
      <c r="E1533" s="88"/>
      <c r="F1533" s="88"/>
      <c r="G1533" s="88"/>
      <c r="H1533" s="88"/>
      <c r="I1533" s="88"/>
      <c r="J1533" s="89"/>
      <c r="K1533" s="90"/>
      <c r="L1533" s="90"/>
      <c r="M1533" s="90"/>
      <c r="N1533" s="1"/>
      <c r="O1533" s="25"/>
      <c r="P1533" s="26"/>
      <c r="Q1533" s="1"/>
      <c r="R1533" s="25"/>
    </row>
    <row r="1534" spans="1:18" ht="12.75" customHeight="1">
      <c r="A1534" s="31"/>
      <c r="B1534" s="25"/>
      <c r="C1534" s="88"/>
      <c r="D1534" s="88"/>
      <c r="E1534" s="88"/>
      <c r="F1534" s="88"/>
      <c r="G1534" s="88"/>
      <c r="H1534" s="88"/>
      <c r="I1534" s="88"/>
      <c r="J1534" s="89"/>
      <c r="K1534" s="90"/>
      <c r="L1534" s="90"/>
      <c r="M1534" s="90"/>
      <c r="N1534" s="1"/>
      <c r="O1534" s="25"/>
      <c r="P1534" s="26"/>
      <c r="Q1534" s="1"/>
      <c r="R1534" s="25"/>
    </row>
    <row r="1535" spans="1:18" ht="12.75" customHeight="1">
      <c r="A1535" s="31"/>
      <c r="B1535" s="25"/>
      <c r="C1535" s="88"/>
      <c r="D1535" s="88"/>
      <c r="E1535" s="88"/>
      <c r="F1535" s="88"/>
      <c r="G1535" s="88"/>
      <c r="H1535" s="88"/>
      <c r="I1535" s="88"/>
      <c r="J1535" s="89"/>
      <c r="K1535" s="90"/>
      <c r="L1535" s="90"/>
      <c r="M1535" s="90"/>
      <c r="N1535" s="1"/>
      <c r="O1535" s="25"/>
      <c r="P1535" s="26"/>
      <c r="Q1535" s="1"/>
      <c r="R1535" s="25"/>
    </row>
    <row r="1536" spans="1:18" ht="12.75" customHeight="1">
      <c r="A1536" s="31"/>
      <c r="B1536" s="25"/>
      <c r="C1536" s="88"/>
      <c r="D1536" s="88"/>
      <c r="E1536" s="88"/>
      <c r="F1536" s="88"/>
      <c r="G1536" s="88"/>
      <c r="H1536" s="88"/>
      <c r="I1536" s="88"/>
      <c r="J1536" s="89"/>
      <c r="K1536" s="90"/>
      <c r="L1536" s="90"/>
      <c r="M1536" s="90"/>
      <c r="N1536" s="1"/>
      <c r="O1536" s="25"/>
      <c r="P1536" s="26"/>
      <c r="Q1536" s="1"/>
      <c r="R1536" s="25"/>
    </row>
    <row r="1537" spans="1:18" ht="12.75" customHeight="1">
      <c r="A1537" s="31"/>
      <c r="B1537" s="25"/>
      <c r="C1537" s="88"/>
      <c r="D1537" s="88"/>
      <c r="E1537" s="88"/>
      <c r="F1537" s="88"/>
      <c r="G1537" s="88"/>
      <c r="H1537" s="88"/>
      <c r="I1537" s="88"/>
      <c r="J1537" s="89"/>
      <c r="K1537" s="90"/>
      <c r="L1537" s="90"/>
      <c r="M1537" s="90"/>
      <c r="N1537" s="1"/>
      <c r="O1537" s="25"/>
      <c r="P1537" s="26"/>
      <c r="Q1537" s="1"/>
      <c r="R1537" s="25"/>
    </row>
    <row r="1538" spans="1:18" ht="12.75" customHeight="1">
      <c r="A1538" s="31"/>
      <c r="B1538" s="25"/>
      <c r="C1538" s="88"/>
      <c r="D1538" s="88"/>
      <c r="E1538" s="88"/>
      <c r="F1538" s="88"/>
      <c r="G1538" s="88"/>
      <c r="H1538" s="88"/>
      <c r="I1538" s="88"/>
      <c r="J1538" s="89"/>
      <c r="K1538" s="90"/>
      <c r="L1538" s="90"/>
      <c r="M1538" s="90"/>
      <c r="N1538" s="1"/>
      <c r="O1538" s="25"/>
      <c r="P1538" s="26"/>
      <c r="Q1538" s="1"/>
      <c r="R1538" s="25"/>
    </row>
    <row r="1539" spans="1:18" ht="12.75" customHeight="1">
      <c r="A1539" s="31"/>
      <c r="B1539" s="25"/>
      <c r="C1539" s="88"/>
      <c r="D1539" s="88"/>
      <c r="E1539" s="88"/>
      <c r="F1539" s="88"/>
      <c r="G1539" s="88"/>
      <c r="H1539" s="88"/>
      <c r="I1539" s="88"/>
      <c r="J1539" s="89"/>
      <c r="K1539" s="90"/>
      <c r="L1539" s="90"/>
      <c r="M1539" s="90"/>
      <c r="N1539" s="1"/>
      <c r="O1539" s="25"/>
      <c r="P1539" s="26"/>
      <c r="Q1539" s="1"/>
      <c r="R1539" s="25"/>
    </row>
    <row r="1540" spans="1:18" ht="12.75" customHeight="1">
      <c r="A1540" s="31"/>
      <c r="B1540" s="25"/>
      <c r="C1540" s="88"/>
      <c r="D1540" s="88"/>
      <c r="E1540" s="88"/>
      <c r="F1540" s="88"/>
      <c r="G1540" s="88"/>
      <c r="H1540" s="88"/>
      <c r="I1540" s="88"/>
      <c r="J1540" s="89"/>
      <c r="K1540" s="90"/>
      <c r="L1540" s="90"/>
      <c r="M1540" s="90"/>
      <c r="N1540" s="1"/>
      <c r="O1540" s="25"/>
      <c r="P1540" s="26"/>
      <c r="Q1540" s="1"/>
      <c r="R1540" s="25"/>
    </row>
    <row r="1541" spans="1:18" ht="12.75" customHeight="1">
      <c r="A1541" s="31"/>
      <c r="B1541" s="25"/>
      <c r="C1541" s="88"/>
      <c r="D1541" s="88"/>
      <c r="E1541" s="88"/>
      <c r="F1541" s="88"/>
      <c r="G1541" s="88"/>
      <c r="H1541" s="88"/>
      <c r="I1541" s="88"/>
      <c r="J1541" s="89"/>
      <c r="K1541" s="90"/>
      <c r="L1541" s="90"/>
      <c r="M1541" s="90"/>
      <c r="N1541" s="1"/>
      <c r="O1541" s="25"/>
      <c r="P1541" s="26"/>
      <c r="Q1541" s="1"/>
      <c r="R1541" s="25"/>
    </row>
    <row r="1542" spans="1:18" ht="12.75" customHeight="1">
      <c r="A1542" s="31"/>
      <c r="B1542" s="25"/>
      <c r="C1542" s="88"/>
      <c r="D1542" s="88"/>
      <c r="E1542" s="88"/>
      <c r="F1542" s="88"/>
      <c r="G1542" s="88"/>
      <c r="H1542" s="88"/>
      <c r="I1542" s="88"/>
      <c r="J1542" s="89"/>
      <c r="K1542" s="90"/>
      <c r="L1542" s="90"/>
      <c r="M1542" s="90"/>
      <c r="N1542" s="1"/>
      <c r="O1542" s="25"/>
      <c r="P1542" s="26"/>
      <c r="Q1542" s="1"/>
      <c r="R1542" s="25"/>
    </row>
    <row r="1543" spans="1:18" ht="12.75" customHeight="1">
      <c r="A1543" s="31"/>
      <c r="B1543" s="25"/>
      <c r="C1543" s="88"/>
      <c r="D1543" s="88"/>
      <c r="E1543" s="88"/>
      <c r="F1543" s="88"/>
      <c r="G1543" s="88"/>
      <c r="H1543" s="88"/>
      <c r="I1543" s="88"/>
      <c r="J1543" s="89"/>
      <c r="K1543" s="90"/>
      <c r="L1543" s="90"/>
      <c r="M1543" s="90"/>
      <c r="N1543" s="1"/>
      <c r="O1543" s="25"/>
      <c r="P1543" s="26"/>
      <c r="Q1543" s="1"/>
      <c r="R1543" s="25"/>
    </row>
    <row r="1544" spans="1:18" ht="12.75" customHeight="1">
      <c r="A1544" s="31"/>
      <c r="B1544" s="25"/>
      <c r="C1544" s="88"/>
      <c r="D1544" s="88"/>
      <c r="E1544" s="88"/>
      <c r="F1544" s="88"/>
      <c r="G1544" s="88"/>
      <c r="H1544" s="88"/>
      <c r="I1544" s="88"/>
      <c r="J1544" s="89"/>
      <c r="K1544" s="90"/>
      <c r="L1544" s="90"/>
      <c r="M1544" s="90"/>
      <c r="N1544" s="1"/>
      <c r="O1544" s="25"/>
      <c r="P1544" s="26"/>
      <c r="Q1544" s="1"/>
      <c r="R1544" s="25"/>
    </row>
    <row r="1545" spans="1:18" ht="12.75" customHeight="1">
      <c r="A1545" s="31"/>
      <c r="B1545" s="25"/>
      <c r="C1545" s="88"/>
      <c r="D1545" s="88"/>
      <c r="E1545" s="88"/>
      <c r="F1545" s="88"/>
      <c r="G1545" s="88"/>
      <c r="H1545" s="88"/>
      <c r="I1545" s="88"/>
      <c r="J1545" s="89"/>
      <c r="K1545" s="90"/>
      <c r="L1545" s="90"/>
      <c r="M1545" s="90"/>
      <c r="N1545" s="1"/>
      <c r="O1545" s="25"/>
      <c r="P1545" s="26"/>
      <c r="Q1545" s="1"/>
      <c r="R1545" s="25"/>
    </row>
    <row r="1546" spans="1:18" ht="12.75" customHeight="1">
      <c r="A1546" s="31"/>
      <c r="B1546" s="25"/>
      <c r="C1546" s="88"/>
      <c r="D1546" s="88"/>
      <c r="E1546" s="88"/>
      <c r="F1546" s="88"/>
      <c r="G1546" s="88"/>
      <c r="H1546" s="88"/>
      <c r="I1546" s="88"/>
      <c r="J1546" s="89"/>
      <c r="K1546" s="90"/>
      <c r="L1546" s="90"/>
      <c r="M1546" s="90"/>
      <c r="N1546" s="1"/>
      <c r="O1546" s="25"/>
      <c r="P1546" s="26"/>
      <c r="Q1546" s="1"/>
      <c r="R1546" s="25"/>
    </row>
    <row r="1547" spans="1:18" ht="12.75" customHeight="1">
      <c r="A1547" s="31"/>
      <c r="B1547" s="25"/>
      <c r="C1547" s="88"/>
      <c r="D1547" s="88"/>
      <c r="E1547" s="88"/>
      <c r="F1547" s="88"/>
      <c r="G1547" s="88"/>
      <c r="H1547" s="88"/>
      <c r="I1547" s="88"/>
      <c r="J1547" s="89"/>
      <c r="K1547" s="90"/>
      <c r="L1547" s="90"/>
      <c r="M1547" s="90"/>
      <c r="N1547" s="1"/>
      <c r="O1547" s="25"/>
      <c r="P1547" s="26"/>
      <c r="Q1547" s="1"/>
      <c r="R1547" s="25"/>
    </row>
    <row r="1548" spans="1:18" ht="12.75" customHeight="1">
      <c r="A1548" s="31"/>
      <c r="B1548" s="25"/>
      <c r="C1548" s="88"/>
      <c r="D1548" s="88"/>
      <c r="E1548" s="88"/>
      <c r="F1548" s="88"/>
      <c r="G1548" s="88"/>
      <c r="H1548" s="88"/>
      <c r="I1548" s="88"/>
      <c r="J1548" s="89"/>
      <c r="K1548" s="90"/>
      <c r="L1548" s="90"/>
      <c r="M1548" s="90"/>
      <c r="N1548" s="1"/>
      <c r="O1548" s="25"/>
      <c r="P1548" s="26"/>
      <c r="Q1548" s="1"/>
      <c r="R1548" s="25"/>
    </row>
    <row r="1549" spans="1:18" ht="12.75" customHeight="1">
      <c r="A1549" s="31"/>
      <c r="B1549" s="25"/>
      <c r="C1549" s="88"/>
      <c r="D1549" s="88"/>
      <c r="E1549" s="88"/>
      <c r="F1549" s="88"/>
      <c r="G1549" s="88"/>
      <c r="H1549" s="88"/>
      <c r="I1549" s="88"/>
      <c r="J1549" s="89"/>
      <c r="K1549" s="90"/>
      <c r="L1549" s="90"/>
      <c r="M1549" s="90"/>
      <c r="N1549" s="1"/>
      <c r="O1549" s="25"/>
      <c r="P1549" s="26"/>
      <c r="Q1549" s="1"/>
      <c r="R1549" s="25"/>
    </row>
    <row r="1550" spans="1:18" ht="12.75" customHeight="1">
      <c r="A1550" s="31"/>
      <c r="B1550" s="25"/>
      <c r="C1550" s="88"/>
      <c r="D1550" s="88"/>
      <c r="E1550" s="88"/>
      <c r="F1550" s="88"/>
      <c r="G1550" s="88"/>
      <c r="H1550" s="88"/>
      <c r="I1550" s="88"/>
      <c r="J1550" s="89"/>
      <c r="K1550" s="90"/>
      <c r="L1550" s="90"/>
      <c r="M1550" s="90"/>
      <c r="N1550" s="1"/>
      <c r="O1550" s="25"/>
      <c r="P1550" s="26"/>
      <c r="Q1550" s="1"/>
      <c r="R1550" s="25"/>
    </row>
    <row r="1551" spans="1:18" ht="12.75" customHeight="1">
      <c r="A1551" s="31"/>
      <c r="B1551" s="25"/>
      <c r="C1551" s="88"/>
      <c r="D1551" s="88"/>
      <c r="E1551" s="88"/>
      <c r="F1551" s="88"/>
      <c r="G1551" s="88"/>
      <c r="H1551" s="88"/>
      <c r="I1551" s="88"/>
      <c r="J1551" s="89"/>
      <c r="K1551" s="90"/>
      <c r="L1551" s="90"/>
      <c r="M1551" s="90"/>
      <c r="N1551" s="1"/>
      <c r="O1551" s="25"/>
      <c r="P1551" s="26"/>
      <c r="Q1551" s="1"/>
      <c r="R1551" s="25"/>
    </row>
    <row r="1552" spans="1:18" ht="12.75" customHeight="1">
      <c r="A1552" s="31"/>
      <c r="B1552" s="25"/>
      <c r="C1552" s="88"/>
      <c r="D1552" s="88"/>
      <c r="E1552" s="88"/>
      <c r="F1552" s="88"/>
      <c r="G1552" s="88"/>
      <c r="H1552" s="88"/>
      <c r="I1552" s="88"/>
      <c r="J1552" s="89"/>
      <c r="K1552" s="90"/>
      <c r="L1552" s="90"/>
      <c r="M1552" s="90"/>
      <c r="N1552" s="1"/>
      <c r="O1552" s="25"/>
      <c r="P1552" s="26"/>
      <c r="Q1552" s="1"/>
      <c r="R1552" s="25"/>
    </row>
    <row r="1553" spans="1:18" ht="12.75" customHeight="1">
      <c r="A1553" s="31"/>
      <c r="B1553" s="25"/>
      <c r="C1553" s="88"/>
      <c r="D1553" s="88"/>
      <c r="E1553" s="88"/>
      <c r="F1553" s="88"/>
      <c r="G1553" s="88"/>
      <c r="H1553" s="88"/>
      <c r="I1553" s="88"/>
      <c r="J1553" s="89"/>
      <c r="K1553" s="90"/>
      <c r="L1553" s="90"/>
      <c r="M1553" s="90"/>
      <c r="N1553" s="1"/>
      <c r="O1553" s="25"/>
      <c r="P1553" s="26"/>
      <c r="Q1553" s="1"/>
      <c r="R1553" s="25"/>
    </row>
    <row r="1554" spans="1:18" ht="12.75" customHeight="1">
      <c r="A1554" s="31"/>
      <c r="B1554" s="25"/>
      <c r="C1554" s="88"/>
      <c r="D1554" s="88"/>
      <c r="E1554" s="88"/>
      <c r="F1554" s="88"/>
      <c r="G1554" s="88"/>
      <c r="H1554" s="88"/>
      <c r="I1554" s="88"/>
      <c r="J1554" s="89"/>
      <c r="K1554" s="90"/>
      <c r="L1554" s="90"/>
      <c r="M1554" s="90"/>
      <c r="N1554" s="1"/>
      <c r="O1554" s="25"/>
      <c r="P1554" s="26"/>
      <c r="Q1554" s="1"/>
      <c r="R1554" s="25"/>
    </row>
    <row r="1555" spans="1:18" ht="12.75" customHeight="1">
      <c r="A1555" s="31"/>
      <c r="B1555" s="25"/>
      <c r="C1555" s="88"/>
      <c r="D1555" s="88"/>
      <c r="E1555" s="88"/>
      <c r="F1555" s="88"/>
      <c r="G1555" s="88"/>
      <c r="H1555" s="88"/>
      <c r="I1555" s="88"/>
      <c r="J1555" s="89"/>
      <c r="K1555" s="90"/>
      <c r="L1555" s="90"/>
      <c r="M1555" s="90"/>
      <c r="N1555" s="1"/>
      <c r="O1555" s="25"/>
      <c r="P1555" s="26"/>
      <c r="Q1555" s="1"/>
      <c r="R1555" s="25"/>
    </row>
    <row r="1556" spans="1:18" ht="12.75" customHeight="1">
      <c r="A1556" s="31"/>
      <c r="B1556" s="25"/>
      <c r="C1556" s="88"/>
      <c r="D1556" s="88"/>
      <c r="E1556" s="88"/>
      <c r="F1556" s="88"/>
      <c r="G1556" s="88"/>
      <c r="H1556" s="88"/>
      <c r="I1556" s="88"/>
      <c r="J1556" s="89"/>
      <c r="K1556" s="90"/>
      <c r="L1556" s="90"/>
      <c r="M1556" s="90"/>
      <c r="N1556" s="1"/>
      <c r="O1556" s="25"/>
      <c r="P1556" s="26"/>
      <c r="Q1556" s="1"/>
      <c r="R1556" s="25"/>
    </row>
    <row r="1557" spans="1:18" ht="12.75" customHeight="1">
      <c r="A1557" s="31"/>
      <c r="B1557" s="25"/>
      <c r="C1557" s="88"/>
      <c r="D1557" s="88"/>
      <c r="E1557" s="88"/>
      <c r="F1557" s="88"/>
      <c r="G1557" s="88"/>
      <c r="H1557" s="88"/>
      <c r="I1557" s="88"/>
      <c r="J1557" s="89"/>
      <c r="K1557" s="90"/>
      <c r="L1557" s="90"/>
      <c r="M1557" s="90"/>
      <c r="N1557" s="1"/>
      <c r="O1557" s="25"/>
      <c r="P1557" s="26"/>
      <c r="Q1557" s="1"/>
      <c r="R1557" s="25"/>
    </row>
    <row r="1558" spans="1:18" ht="12.75" customHeight="1">
      <c r="A1558" s="31"/>
      <c r="B1558" s="25"/>
      <c r="C1558" s="88"/>
      <c r="D1558" s="88"/>
      <c r="E1558" s="88"/>
      <c r="F1558" s="88"/>
      <c r="G1558" s="88"/>
      <c r="H1558" s="88"/>
      <c r="I1558" s="88"/>
      <c r="J1558" s="89"/>
      <c r="K1558" s="90"/>
      <c r="L1558" s="90"/>
      <c r="M1558" s="90"/>
      <c r="N1558" s="1"/>
      <c r="O1558" s="25"/>
      <c r="P1558" s="26"/>
      <c r="Q1558" s="1"/>
      <c r="R1558" s="25"/>
    </row>
    <row r="1559" spans="1:18" ht="12.75" customHeight="1">
      <c r="A1559" s="31"/>
      <c r="B1559" s="25"/>
      <c r="C1559" s="88"/>
      <c r="D1559" s="88"/>
      <c r="E1559" s="88"/>
      <c r="F1559" s="88"/>
      <c r="G1559" s="88"/>
      <c r="H1559" s="88"/>
      <c r="I1559" s="88"/>
      <c r="J1559" s="89"/>
      <c r="K1559" s="90"/>
      <c r="L1559" s="90"/>
      <c r="M1559" s="90"/>
      <c r="N1559" s="1"/>
      <c r="O1559" s="25"/>
      <c r="P1559" s="26"/>
      <c r="Q1559" s="1"/>
      <c r="R1559" s="25"/>
    </row>
    <row r="1560" spans="1:18" ht="12.75" customHeight="1">
      <c r="A1560" s="31"/>
      <c r="B1560" s="25"/>
      <c r="C1560" s="88"/>
      <c r="D1560" s="88"/>
      <c r="E1560" s="88"/>
      <c r="F1560" s="88"/>
      <c r="G1560" s="88"/>
      <c r="H1560" s="88"/>
      <c r="I1560" s="88"/>
      <c r="J1560" s="89"/>
      <c r="K1560" s="90"/>
      <c r="L1560" s="90"/>
      <c r="M1560" s="90"/>
      <c r="N1560" s="1"/>
      <c r="O1560" s="25"/>
      <c r="P1560" s="26"/>
      <c r="Q1560" s="1"/>
      <c r="R1560" s="25"/>
    </row>
    <row r="1561" spans="1:18" ht="12.75" customHeight="1">
      <c r="A1561" s="31"/>
      <c r="B1561" s="25"/>
      <c r="C1561" s="88"/>
      <c r="D1561" s="88"/>
      <c r="E1561" s="88"/>
      <c r="F1561" s="88"/>
      <c r="G1561" s="88"/>
      <c r="H1561" s="88"/>
      <c r="I1561" s="88"/>
      <c r="J1561" s="89"/>
      <c r="K1561" s="90"/>
      <c r="L1561" s="90"/>
      <c r="M1561" s="90"/>
      <c r="N1561" s="1"/>
      <c r="O1561" s="25"/>
      <c r="P1561" s="26"/>
      <c r="Q1561" s="1"/>
      <c r="R1561" s="25"/>
    </row>
    <row r="1562" spans="1:18" ht="12.75" customHeight="1">
      <c r="A1562" s="31"/>
      <c r="B1562" s="25"/>
      <c r="C1562" s="88"/>
      <c r="D1562" s="88"/>
      <c r="E1562" s="88"/>
      <c r="F1562" s="88"/>
      <c r="G1562" s="88"/>
      <c r="H1562" s="88"/>
      <c r="I1562" s="88"/>
      <c r="J1562" s="89"/>
      <c r="K1562" s="90"/>
      <c r="L1562" s="90"/>
      <c r="M1562" s="90"/>
      <c r="N1562" s="1"/>
      <c r="O1562" s="25"/>
      <c r="P1562" s="26"/>
      <c r="Q1562" s="1"/>
      <c r="R1562" s="25"/>
    </row>
    <row r="1563" spans="1:18" ht="12.75" customHeight="1">
      <c r="A1563" s="31"/>
      <c r="B1563" s="25"/>
      <c r="C1563" s="88"/>
      <c r="D1563" s="88"/>
      <c r="E1563" s="88"/>
      <c r="F1563" s="88"/>
      <c r="G1563" s="88"/>
      <c r="H1563" s="88"/>
      <c r="I1563" s="88"/>
      <c r="J1563" s="89"/>
      <c r="K1563" s="90"/>
      <c r="L1563" s="90"/>
      <c r="M1563" s="90"/>
      <c r="N1563" s="1"/>
      <c r="O1563" s="25"/>
      <c r="P1563" s="26"/>
      <c r="Q1563" s="1"/>
      <c r="R1563" s="25"/>
    </row>
    <row r="1564" spans="1:18" ht="12.75" customHeight="1">
      <c r="A1564" s="31"/>
      <c r="B1564" s="25"/>
      <c r="C1564" s="88"/>
      <c r="D1564" s="88"/>
      <c r="E1564" s="88"/>
      <c r="F1564" s="88"/>
      <c r="G1564" s="88"/>
      <c r="H1564" s="88"/>
      <c r="I1564" s="88"/>
      <c r="J1564" s="89"/>
      <c r="K1564" s="90"/>
      <c r="L1564" s="90"/>
      <c r="M1564" s="90"/>
      <c r="N1564" s="1"/>
      <c r="O1564" s="25"/>
      <c r="P1564" s="26"/>
      <c r="Q1564" s="1"/>
      <c r="R1564" s="25"/>
    </row>
    <row r="1565" spans="1:18" ht="12.75" customHeight="1">
      <c r="A1565" s="31"/>
      <c r="B1565" s="25"/>
      <c r="C1565" s="88"/>
      <c r="D1565" s="88"/>
      <c r="E1565" s="88"/>
      <c r="F1565" s="88"/>
      <c r="G1565" s="88"/>
      <c r="H1565" s="88"/>
      <c r="I1565" s="88"/>
      <c r="J1565" s="89"/>
      <c r="K1565" s="90"/>
      <c r="L1565" s="90"/>
      <c r="M1565" s="90"/>
      <c r="N1565" s="1"/>
      <c r="O1565" s="25"/>
      <c r="P1565" s="26"/>
      <c r="Q1565" s="1"/>
      <c r="R1565" s="25"/>
    </row>
    <row r="1566" spans="1:18" ht="12.75" customHeight="1">
      <c r="A1566" s="31"/>
      <c r="B1566" s="25"/>
      <c r="C1566" s="88"/>
      <c r="D1566" s="88"/>
      <c r="E1566" s="88"/>
      <c r="F1566" s="88"/>
      <c r="G1566" s="88"/>
      <c r="H1566" s="88"/>
      <c r="I1566" s="88"/>
      <c r="J1566" s="89"/>
      <c r="K1566" s="90"/>
      <c r="L1566" s="90"/>
      <c r="M1566" s="90"/>
      <c r="N1566" s="1"/>
      <c r="O1566" s="25"/>
      <c r="P1566" s="26"/>
      <c r="Q1566" s="1"/>
      <c r="R1566" s="25"/>
    </row>
    <row r="1567" spans="1:18" ht="12.75" customHeight="1">
      <c r="A1567" s="31"/>
      <c r="B1567" s="25"/>
      <c r="C1567" s="88"/>
      <c r="D1567" s="88"/>
      <c r="E1567" s="88"/>
      <c r="F1567" s="88"/>
      <c r="G1567" s="88"/>
      <c r="H1567" s="88"/>
      <c r="I1567" s="88"/>
      <c r="J1567" s="89"/>
      <c r="K1567" s="90"/>
      <c r="L1567" s="90"/>
      <c r="M1567" s="90"/>
      <c r="N1567" s="1"/>
      <c r="O1567" s="25"/>
      <c r="P1567" s="26"/>
      <c r="Q1567" s="1"/>
      <c r="R1567" s="25"/>
    </row>
    <row r="1568" spans="1:18" ht="12.75" customHeight="1">
      <c r="A1568" s="31"/>
      <c r="B1568" s="25"/>
      <c r="C1568" s="88"/>
      <c r="D1568" s="88"/>
      <c r="E1568" s="88"/>
      <c r="F1568" s="88"/>
      <c r="G1568" s="88"/>
      <c r="H1568" s="88"/>
      <c r="I1568" s="88"/>
      <c r="J1568" s="89"/>
      <c r="K1568" s="90"/>
      <c r="L1568" s="90"/>
      <c r="M1568" s="90"/>
      <c r="N1568" s="1"/>
      <c r="O1568" s="25"/>
      <c r="P1568" s="26"/>
      <c r="Q1568" s="1"/>
      <c r="R1568" s="25"/>
    </row>
    <row r="1569" spans="1:18" ht="12.75" customHeight="1">
      <c r="A1569" s="31"/>
      <c r="B1569" s="25"/>
      <c r="C1569" s="88"/>
      <c r="D1569" s="88"/>
      <c r="E1569" s="88"/>
      <c r="F1569" s="88"/>
      <c r="G1569" s="88"/>
      <c r="H1569" s="88"/>
      <c r="I1569" s="88"/>
      <c r="J1569" s="89"/>
      <c r="K1569" s="90"/>
      <c r="L1569" s="90"/>
      <c r="M1569" s="90"/>
      <c r="N1569" s="1"/>
      <c r="O1569" s="25"/>
      <c r="P1569" s="26"/>
      <c r="Q1569" s="1"/>
      <c r="R1569" s="25"/>
    </row>
    <row r="1570" spans="1:18" ht="12.75" customHeight="1">
      <c r="A1570" s="31"/>
      <c r="B1570" s="25"/>
      <c r="C1570" s="88"/>
      <c r="D1570" s="88"/>
      <c r="E1570" s="88"/>
      <c r="F1570" s="88"/>
      <c r="G1570" s="88"/>
      <c r="H1570" s="88"/>
      <c r="I1570" s="88"/>
      <c r="J1570" s="89"/>
      <c r="K1570" s="90"/>
      <c r="L1570" s="90"/>
      <c r="M1570" s="90"/>
      <c r="N1570" s="1"/>
      <c r="O1570" s="25"/>
      <c r="P1570" s="26"/>
      <c r="Q1570" s="1"/>
      <c r="R1570" s="25"/>
    </row>
    <row r="1571" spans="1:18" ht="12.75" customHeight="1">
      <c r="A1571" s="31"/>
      <c r="B1571" s="25"/>
      <c r="C1571" s="88"/>
      <c r="D1571" s="88"/>
      <c r="E1571" s="88"/>
      <c r="F1571" s="88"/>
      <c r="G1571" s="88"/>
      <c r="H1571" s="88"/>
      <c r="I1571" s="88"/>
      <c r="J1571" s="89"/>
      <c r="K1571" s="90"/>
      <c r="L1571" s="90"/>
      <c r="M1571" s="90"/>
      <c r="N1571" s="1"/>
      <c r="O1571" s="25"/>
      <c r="P1571" s="26"/>
      <c r="Q1571" s="1"/>
      <c r="R1571" s="25"/>
    </row>
    <row r="1572" spans="1:18" ht="12.75" customHeight="1">
      <c r="A1572" s="31"/>
      <c r="B1572" s="25"/>
      <c r="C1572" s="88"/>
      <c r="D1572" s="88"/>
      <c r="E1572" s="88"/>
      <c r="F1572" s="88"/>
      <c r="G1572" s="88"/>
      <c r="H1572" s="88"/>
      <c r="I1572" s="88"/>
      <c r="J1572" s="89"/>
      <c r="K1572" s="90"/>
      <c r="L1572" s="90"/>
      <c r="M1572" s="90"/>
      <c r="N1572" s="1"/>
      <c r="O1572" s="25"/>
      <c r="P1572" s="26"/>
      <c r="Q1572" s="1"/>
      <c r="R1572" s="25"/>
    </row>
    <row r="1573" spans="1:18" ht="12.75" customHeight="1">
      <c r="A1573" s="31"/>
      <c r="B1573" s="25"/>
      <c r="C1573" s="88"/>
      <c r="D1573" s="88"/>
      <c r="E1573" s="88"/>
      <c r="F1573" s="88"/>
      <c r="G1573" s="88"/>
      <c r="H1573" s="88"/>
      <c r="I1573" s="88"/>
      <c r="J1573" s="89"/>
      <c r="K1573" s="90"/>
      <c r="L1573" s="90"/>
      <c r="M1573" s="90"/>
      <c r="N1573" s="1"/>
      <c r="O1573" s="25"/>
      <c r="P1573" s="26"/>
      <c r="Q1573" s="1"/>
      <c r="R1573" s="25"/>
    </row>
    <row r="1574" spans="1:18" ht="12.75" customHeight="1">
      <c r="A1574" s="31"/>
      <c r="B1574" s="25"/>
      <c r="C1574" s="88"/>
      <c r="D1574" s="88"/>
      <c r="E1574" s="88"/>
      <c r="F1574" s="88"/>
      <c r="G1574" s="88"/>
      <c r="H1574" s="88"/>
      <c r="I1574" s="88"/>
      <c r="J1574" s="89"/>
      <c r="K1574" s="90"/>
      <c r="L1574" s="90"/>
      <c r="M1574" s="90"/>
      <c r="N1574" s="1"/>
      <c r="O1574" s="25"/>
      <c r="P1574" s="26"/>
      <c r="Q1574" s="1"/>
      <c r="R1574" s="25"/>
    </row>
    <row r="1575" spans="1:18" ht="12.75" customHeight="1">
      <c r="A1575" s="31"/>
      <c r="B1575" s="25"/>
      <c r="C1575" s="88"/>
      <c r="D1575" s="88"/>
      <c r="E1575" s="88"/>
      <c r="F1575" s="88"/>
      <c r="G1575" s="88"/>
      <c r="H1575" s="88"/>
      <c r="I1575" s="88"/>
      <c r="J1575" s="89"/>
      <c r="K1575" s="90"/>
      <c r="L1575" s="90"/>
      <c r="M1575" s="90"/>
      <c r="N1575" s="1"/>
      <c r="O1575" s="25"/>
      <c r="P1575" s="26"/>
      <c r="Q1575" s="1"/>
      <c r="R1575" s="25"/>
    </row>
    <row r="1576" spans="1:18" ht="12.75" customHeight="1">
      <c r="A1576" s="31"/>
      <c r="B1576" s="25"/>
      <c r="C1576" s="88"/>
      <c r="D1576" s="88"/>
      <c r="E1576" s="88"/>
      <c r="F1576" s="88"/>
      <c r="G1576" s="88"/>
      <c r="H1576" s="88"/>
      <c r="I1576" s="88"/>
      <c r="J1576" s="89"/>
      <c r="K1576" s="90"/>
      <c r="L1576" s="90"/>
      <c r="M1576" s="90"/>
      <c r="N1576" s="1"/>
      <c r="O1576" s="25"/>
      <c r="P1576" s="26"/>
      <c r="Q1576" s="1"/>
      <c r="R1576" s="25"/>
    </row>
    <row r="1577" spans="1:18" ht="12.75" customHeight="1">
      <c r="A1577" s="31"/>
      <c r="B1577" s="25"/>
      <c r="C1577" s="88"/>
      <c r="D1577" s="88"/>
      <c r="E1577" s="88"/>
      <c r="F1577" s="88"/>
      <c r="G1577" s="88"/>
      <c r="H1577" s="88"/>
      <c r="I1577" s="88"/>
      <c r="J1577" s="89"/>
      <c r="K1577" s="90"/>
      <c r="L1577" s="90"/>
      <c r="M1577" s="90"/>
      <c r="N1577" s="1"/>
      <c r="O1577" s="25"/>
      <c r="P1577" s="26"/>
      <c r="Q1577" s="1"/>
      <c r="R1577" s="25"/>
    </row>
    <row r="1578" spans="1:18" ht="12.75" customHeight="1">
      <c r="A1578" s="31"/>
      <c r="B1578" s="25"/>
      <c r="C1578" s="88"/>
      <c r="D1578" s="88"/>
      <c r="E1578" s="88"/>
      <c r="F1578" s="88"/>
      <c r="G1578" s="88"/>
      <c r="H1578" s="88"/>
      <c r="I1578" s="88"/>
      <c r="J1578" s="89"/>
      <c r="K1578" s="90"/>
      <c r="L1578" s="90"/>
      <c r="M1578" s="90"/>
      <c r="N1578" s="1"/>
      <c r="O1578" s="25"/>
      <c r="P1578" s="26"/>
      <c r="Q1578" s="1"/>
      <c r="R1578" s="25"/>
    </row>
    <row r="1579" spans="1:18" ht="12.75" customHeight="1">
      <c r="A1579" s="31"/>
      <c r="B1579" s="25"/>
      <c r="C1579" s="88"/>
      <c r="D1579" s="88"/>
      <c r="E1579" s="88"/>
      <c r="F1579" s="88"/>
      <c r="G1579" s="88"/>
      <c r="H1579" s="88"/>
      <c r="I1579" s="88"/>
      <c r="J1579" s="89"/>
      <c r="K1579" s="90"/>
      <c r="L1579" s="90"/>
      <c r="M1579" s="90"/>
      <c r="N1579" s="1"/>
      <c r="O1579" s="25"/>
      <c r="P1579" s="26"/>
      <c r="Q1579" s="1"/>
      <c r="R1579" s="25"/>
    </row>
    <row r="1580" spans="1:18" ht="12.75" customHeight="1">
      <c r="A1580" s="31"/>
      <c r="B1580" s="25"/>
      <c r="C1580" s="88"/>
      <c r="D1580" s="88"/>
      <c r="E1580" s="88"/>
      <c r="F1580" s="88"/>
      <c r="G1580" s="88"/>
      <c r="H1580" s="88"/>
      <c r="I1580" s="88"/>
      <c r="J1580" s="89"/>
      <c r="K1580" s="90"/>
      <c r="L1580" s="90"/>
      <c r="M1580" s="90"/>
      <c r="N1580" s="1"/>
      <c r="O1580" s="25"/>
      <c r="P1580" s="26"/>
      <c r="Q1580" s="1"/>
      <c r="R1580" s="25"/>
    </row>
    <row r="1581" spans="1:18" ht="12.75" customHeight="1">
      <c r="A1581" s="31"/>
      <c r="B1581" s="25"/>
      <c r="C1581" s="88"/>
      <c r="D1581" s="88"/>
      <c r="E1581" s="88"/>
      <c r="F1581" s="88"/>
      <c r="G1581" s="88"/>
      <c r="H1581" s="88"/>
      <c r="I1581" s="88"/>
      <c r="J1581" s="89"/>
      <c r="K1581" s="90"/>
      <c r="L1581" s="90"/>
      <c r="M1581" s="90"/>
      <c r="N1581" s="1"/>
      <c r="O1581" s="25"/>
      <c r="P1581" s="26"/>
      <c r="Q1581" s="1"/>
      <c r="R1581" s="25"/>
    </row>
    <row r="1582" spans="1:18" ht="12.75" customHeight="1">
      <c r="A1582" s="31"/>
      <c r="B1582" s="25"/>
      <c r="C1582" s="88"/>
      <c r="D1582" s="88"/>
      <c r="E1582" s="88"/>
      <c r="F1582" s="88"/>
      <c r="G1582" s="88"/>
      <c r="H1582" s="88"/>
      <c r="I1582" s="88"/>
      <c r="J1582" s="89"/>
      <c r="K1582" s="90"/>
      <c r="L1582" s="90"/>
      <c r="M1582" s="90"/>
      <c r="N1582" s="1"/>
      <c r="O1582" s="25"/>
      <c r="P1582" s="26"/>
      <c r="Q1582" s="1"/>
      <c r="R1582" s="25"/>
    </row>
    <row r="1583" spans="1:18" ht="12.75" customHeight="1">
      <c r="A1583" s="31"/>
      <c r="B1583" s="25"/>
      <c r="C1583" s="88"/>
      <c r="D1583" s="88"/>
      <c r="E1583" s="88"/>
      <c r="F1583" s="88"/>
      <c r="G1583" s="88"/>
      <c r="H1583" s="88"/>
      <c r="I1583" s="88"/>
      <c r="J1583" s="89"/>
      <c r="K1583" s="90"/>
      <c r="L1583" s="90"/>
      <c r="M1583" s="90"/>
      <c r="N1583" s="1"/>
      <c r="O1583" s="25"/>
      <c r="P1583" s="26"/>
      <c r="Q1583" s="1"/>
      <c r="R1583" s="25"/>
    </row>
    <row r="1584" spans="1:18" ht="12.75" customHeight="1">
      <c r="A1584" s="31"/>
      <c r="B1584" s="25"/>
      <c r="C1584" s="88"/>
      <c r="D1584" s="88"/>
      <c r="E1584" s="88"/>
      <c r="F1584" s="88"/>
      <c r="G1584" s="88"/>
      <c r="H1584" s="88"/>
      <c r="I1584" s="88"/>
      <c r="J1584" s="89"/>
      <c r="K1584" s="90"/>
      <c r="L1584" s="90"/>
      <c r="M1584" s="90"/>
      <c r="N1584" s="1"/>
      <c r="O1584" s="25"/>
      <c r="P1584" s="26"/>
      <c r="Q1584" s="1"/>
      <c r="R1584" s="25"/>
    </row>
    <row r="1585" spans="1:18" ht="12.75" customHeight="1">
      <c r="A1585" s="31"/>
      <c r="B1585" s="25"/>
      <c r="C1585" s="88"/>
      <c r="D1585" s="88"/>
      <c r="E1585" s="88"/>
      <c r="F1585" s="88"/>
      <c r="G1585" s="88"/>
      <c r="H1585" s="88"/>
      <c r="I1585" s="88"/>
      <c r="J1585" s="89"/>
      <c r="K1585" s="90"/>
      <c r="L1585" s="90"/>
      <c r="M1585" s="90"/>
      <c r="N1585" s="1"/>
      <c r="O1585" s="25"/>
      <c r="P1585" s="26"/>
      <c r="Q1585" s="1"/>
      <c r="R1585" s="25"/>
    </row>
    <row r="1586" spans="1:18" ht="12.75" customHeight="1">
      <c r="A1586" s="31"/>
      <c r="B1586" s="25"/>
      <c r="C1586" s="88"/>
      <c r="D1586" s="88"/>
      <c r="E1586" s="88"/>
      <c r="F1586" s="88"/>
      <c r="G1586" s="88"/>
      <c r="H1586" s="88"/>
      <c r="I1586" s="88"/>
      <c r="J1586" s="89"/>
      <c r="K1586" s="90"/>
      <c r="L1586" s="90"/>
      <c r="M1586" s="90"/>
      <c r="N1586" s="1"/>
      <c r="O1586" s="25"/>
      <c r="P1586" s="26"/>
      <c r="Q1586" s="1"/>
      <c r="R1586" s="25"/>
    </row>
    <row r="1587" spans="1:18" ht="12.75" customHeight="1">
      <c r="A1587" s="31"/>
      <c r="B1587" s="25"/>
      <c r="C1587" s="88"/>
      <c r="D1587" s="88"/>
      <c r="E1587" s="88"/>
      <c r="F1587" s="88"/>
      <c r="G1587" s="88"/>
      <c r="H1587" s="88"/>
      <c r="I1587" s="88"/>
      <c r="J1587" s="89"/>
      <c r="K1587" s="90"/>
      <c r="L1587" s="90"/>
      <c r="M1587" s="90"/>
      <c r="N1587" s="1"/>
      <c r="O1587" s="25"/>
      <c r="P1587" s="26"/>
      <c r="Q1587" s="1"/>
      <c r="R1587" s="25"/>
    </row>
    <row r="1588" spans="1:18" ht="12.75" customHeight="1">
      <c r="A1588" s="31"/>
      <c r="B1588" s="25"/>
      <c r="C1588" s="88"/>
      <c r="D1588" s="88"/>
      <c r="E1588" s="88"/>
      <c r="F1588" s="88"/>
      <c r="G1588" s="88"/>
      <c r="H1588" s="88"/>
      <c r="I1588" s="88"/>
      <c r="J1588" s="89"/>
      <c r="K1588" s="90"/>
      <c r="L1588" s="90"/>
      <c r="M1588" s="90"/>
      <c r="N1588" s="1"/>
      <c r="O1588" s="25"/>
      <c r="P1588" s="26"/>
      <c r="Q1588" s="1"/>
      <c r="R1588" s="25"/>
    </row>
    <row r="1589" spans="1:18" ht="12.75" customHeight="1">
      <c r="A1589" s="31"/>
      <c r="B1589" s="25"/>
      <c r="C1589" s="88"/>
      <c r="D1589" s="88"/>
      <c r="E1589" s="88"/>
      <c r="F1589" s="88"/>
      <c r="G1589" s="88"/>
      <c r="H1589" s="88"/>
      <c r="I1589" s="88"/>
      <c r="J1589" s="89"/>
      <c r="K1589" s="90"/>
      <c r="L1589" s="90"/>
      <c r="M1589" s="90"/>
      <c r="N1589" s="1"/>
      <c r="O1589" s="25"/>
      <c r="P1589" s="26"/>
      <c r="Q1589" s="1"/>
      <c r="R1589" s="25"/>
    </row>
    <row r="1590" spans="1:18" ht="12.75" customHeight="1">
      <c r="A1590" s="31"/>
      <c r="B1590" s="25"/>
      <c r="C1590" s="88"/>
      <c r="D1590" s="88"/>
      <c r="E1590" s="88"/>
      <c r="F1590" s="88"/>
      <c r="G1590" s="88"/>
      <c r="H1590" s="88"/>
      <c r="I1590" s="88"/>
      <c r="J1590" s="89"/>
      <c r="K1590" s="90"/>
      <c r="L1590" s="90"/>
      <c r="M1590" s="90"/>
      <c r="N1590" s="1"/>
      <c r="O1590" s="25"/>
      <c r="P1590" s="26"/>
      <c r="Q1590" s="1"/>
      <c r="R1590" s="25"/>
    </row>
    <row r="1591" spans="1:18" ht="12.75" customHeight="1">
      <c r="A1591" s="31"/>
      <c r="B1591" s="25"/>
      <c r="C1591" s="88"/>
      <c r="D1591" s="88"/>
      <c r="E1591" s="88"/>
      <c r="F1591" s="88"/>
      <c r="G1591" s="88"/>
      <c r="H1591" s="88"/>
      <c r="I1591" s="88"/>
      <c r="J1591" s="89"/>
      <c r="K1591" s="90"/>
      <c r="L1591" s="90"/>
      <c r="M1591" s="90"/>
      <c r="N1591" s="1"/>
      <c r="O1591" s="25"/>
      <c r="P1591" s="26"/>
      <c r="Q1591" s="1"/>
      <c r="R1591" s="25"/>
    </row>
    <row r="1592" spans="1:18" ht="12.75" customHeight="1">
      <c r="A1592" s="31"/>
      <c r="B1592" s="25"/>
      <c r="C1592" s="88"/>
      <c r="D1592" s="88"/>
      <c r="E1592" s="88"/>
      <c r="F1592" s="88"/>
      <c r="G1592" s="88"/>
      <c r="H1592" s="88"/>
      <c r="I1592" s="88"/>
      <c r="J1592" s="89"/>
      <c r="K1592" s="90"/>
      <c r="L1592" s="90"/>
      <c r="M1592" s="90"/>
      <c r="N1592" s="1"/>
      <c r="O1592" s="25"/>
      <c r="P1592" s="26"/>
      <c r="Q1592" s="1"/>
      <c r="R1592" s="25"/>
    </row>
    <row r="1593" spans="1:18" ht="12.75" customHeight="1">
      <c r="A1593" s="31"/>
      <c r="B1593" s="25"/>
      <c r="C1593" s="88"/>
      <c r="D1593" s="88"/>
      <c r="E1593" s="88"/>
      <c r="F1593" s="88"/>
      <c r="G1593" s="88"/>
      <c r="H1593" s="88"/>
      <c r="I1593" s="88"/>
      <c r="J1593" s="89"/>
      <c r="K1593" s="90"/>
      <c r="L1593" s="90"/>
      <c r="M1593" s="90"/>
      <c r="N1593" s="1"/>
      <c r="O1593" s="25"/>
      <c r="P1593" s="26"/>
      <c r="Q1593" s="1"/>
      <c r="R1593" s="25"/>
    </row>
    <row r="1594" spans="1:18" ht="12.75" customHeight="1">
      <c r="A1594" s="31"/>
      <c r="B1594" s="25"/>
      <c r="C1594" s="88"/>
      <c r="D1594" s="88"/>
      <c r="E1594" s="88"/>
      <c r="F1594" s="88"/>
      <c r="G1594" s="88"/>
      <c r="H1594" s="88"/>
      <c r="I1594" s="88"/>
      <c r="J1594" s="89"/>
      <c r="K1594" s="90"/>
      <c r="L1594" s="90"/>
      <c r="M1594" s="90"/>
      <c r="N1594" s="1"/>
      <c r="O1594" s="25"/>
      <c r="P1594" s="26"/>
      <c r="Q1594" s="1"/>
      <c r="R1594" s="25"/>
    </row>
    <row r="1595" spans="1:18" ht="12.75" customHeight="1">
      <c r="A1595" s="31"/>
      <c r="B1595" s="25"/>
      <c r="C1595" s="88"/>
      <c r="D1595" s="88"/>
      <c r="E1595" s="88"/>
      <c r="F1595" s="88"/>
      <c r="G1595" s="88"/>
      <c r="H1595" s="88"/>
      <c r="I1595" s="88"/>
      <c r="J1595" s="89"/>
      <c r="K1595" s="90"/>
      <c r="L1595" s="90"/>
      <c r="M1595" s="90"/>
      <c r="N1595" s="1"/>
      <c r="O1595" s="25"/>
      <c r="P1595" s="26"/>
      <c r="Q1595" s="1"/>
      <c r="R1595" s="25"/>
    </row>
    <row r="1596" spans="1:18" ht="12.75" customHeight="1">
      <c r="A1596" s="31"/>
      <c r="B1596" s="25"/>
      <c r="C1596" s="88"/>
      <c r="D1596" s="88"/>
      <c r="E1596" s="88"/>
      <c r="F1596" s="88"/>
      <c r="G1596" s="88"/>
      <c r="H1596" s="88"/>
      <c r="I1596" s="88"/>
      <c r="J1596" s="89"/>
      <c r="K1596" s="90"/>
      <c r="L1596" s="90"/>
      <c r="M1596" s="90"/>
      <c r="N1596" s="1"/>
      <c r="O1596" s="25"/>
      <c r="P1596" s="26"/>
      <c r="Q1596" s="1"/>
      <c r="R1596" s="25"/>
    </row>
    <row r="1597" spans="1:18" ht="12.75" customHeight="1">
      <c r="A1597" s="31"/>
      <c r="B1597" s="25"/>
      <c r="C1597" s="88"/>
      <c r="D1597" s="88"/>
      <c r="E1597" s="88"/>
      <c r="F1597" s="88"/>
      <c r="G1597" s="88"/>
      <c r="H1597" s="88"/>
      <c r="I1597" s="88"/>
      <c r="J1597" s="89"/>
      <c r="K1597" s="90"/>
      <c r="L1597" s="90"/>
      <c r="M1597" s="90"/>
      <c r="N1597" s="1"/>
      <c r="O1597" s="25"/>
      <c r="P1597" s="26"/>
      <c r="Q1597" s="1"/>
      <c r="R1597" s="25"/>
    </row>
    <row r="1598" spans="1:18" ht="12.75" customHeight="1">
      <c r="A1598" s="31"/>
      <c r="B1598" s="25"/>
      <c r="C1598" s="88"/>
      <c r="D1598" s="88"/>
      <c r="E1598" s="88"/>
      <c r="F1598" s="88"/>
      <c r="G1598" s="88"/>
      <c r="H1598" s="88"/>
      <c r="I1598" s="88"/>
      <c r="J1598" s="89"/>
      <c r="K1598" s="90"/>
      <c r="L1598" s="90"/>
      <c r="M1598" s="90"/>
      <c r="N1598" s="1"/>
      <c r="O1598" s="25"/>
      <c r="P1598" s="26"/>
      <c r="Q1598" s="1"/>
      <c r="R1598" s="25"/>
    </row>
    <row r="1599" spans="1:18" ht="12.75" customHeight="1">
      <c r="A1599" s="31"/>
      <c r="B1599" s="25"/>
      <c r="C1599" s="88"/>
      <c r="D1599" s="88"/>
      <c r="E1599" s="88"/>
      <c r="F1599" s="88"/>
      <c r="G1599" s="88"/>
      <c r="H1599" s="88"/>
      <c r="I1599" s="88"/>
      <c r="J1599" s="89"/>
      <c r="K1599" s="90"/>
      <c r="L1599" s="90"/>
      <c r="M1599" s="90"/>
      <c r="N1599" s="1"/>
      <c r="O1599" s="25"/>
      <c r="P1599" s="26"/>
      <c r="Q1599" s="1"/>
      <c r="R1599" s="25"/>
    </row>
    <row r="1600" spans="1:18" ht="12.75" customHeight="1">
      <c r="A1600" s="31"/>
      <c r="B1600" s="25"/>
      <c r="C1600" s="88"/>
      <c r="D1600" s="88"/>
      <c r="E1600" s="88"/>
      <c r="F1600" s="88"/>
      <c r="G1600" s="88"/>
      <c r="H1600" s="88"/>
      <c r="I1600" s="88"/>
      <c r="J1600" s="89"/>
      <c r="K1600" s="90"/>
      <c r="L1600" s="90"/>
      <c r="M1600" s="90"/>
      <c r="N1600" s="1"/>
      <c r="O1600" s="25"/>
      <c r="P1600" s="26"/>
      <c r="Q1600" s="1"/>
      <c r="R1600" s="25"/>
    </row>
    <row r="1601" spans="1:18" ht="12.75" customHeight="1">
      <c r="A1601" s="31"/>
      <c r="B1601" s="25"/>
      <c r="C1601" s="88"/>
      <c r="D1601" s="88"/>
      <c r="E1601" s="88"/>
      <c r="F1601" s="88"/>
      <c r="G1601" s="88"/>
      <c r="H1601" s="88"/>
      <c r="I1601" s="88"/>
      <c r="J1601" s="89"/>
      <c r="K1601" s="90"/>
      <c r="L1601" s="90"/>
      <c r="M1601" s="90"/>
      <c r="N1601" s="1"/>
      <c r="O1601" s="25"/>
      <c r="P1601" s="26"/>
      <c r="Q1601" s="1"/>
      <c r="R1601" s="25"/>
    </row>
    <row r="1602" spans="1:18" ht="12.75" customHeight="1">
      <c r="A1602" s="31"/>
      <c r="B1602" s="25"/>
      <c r="C1602" s="88"/>
      <c r="D1602" s="88"/>
      <c r="E1602" s="88"/>
      <c r="F1602" s="88"/>
      <c r="G1602" s="88"/>
      <c r="H1602" s="88"/>
      <c r="I1602" s="88"/>
      <c r="J1602" s="89"/>
      <c r="K1602" s="90"/>
      <c r="L1602" s="90"/>
      <c r="M1602" s="90"/>
      <c r="N1602" s="1"/>
      <c r="O1602" s="25"/>
      <c r="P1602" s="26"/>
      <c r="Q1602" s="1"/>
      <c r="R1602" s="25"/>
    </row>
    <row r="1603" spans="1:18" ht="12.75" customHeight="1">
      <c r="A1603" s="31"/>
      <c r="B1603" s="25"/>
      <c r="C1603" s="88"/>
      <c r="D1603" s="88"/>
      <c r="E1603" s="88"/>
      <c r="F1603" s="88"/>
      <c r="G1603" s="88"/>
      <c r="H1603" s="88"/>
      <c r="I1603" s="88"/>
      <c r="J1603" s="89"/>
      <c r="K1603" s="90"/>
      <c r="L1603" s="90"/>
      <c r="M1603" s="90"/>
      <c r="N1603" s="1"/>
      <c r="O1603" s="25"/>
      <c r="P1603" s="26"/>
      <c r="Q1603" s="1"/>
      <c r="R1603" s="25"/>
    </row>
    <row r="1604" spans="1:18" ht="12.75" customHeight="1">
      <c r="A1604" s="31"/>
      <c r="B1604" s="25"/>
      <c r="C1604" s="88"/>
      <c r="D1604" s="88"/>
      <c r="E1604" s="88"/>
      <c r="F1604" s="88"/>
      <c r="G1604" s="88"/>
      <c r="H1604" s="88"/>
      <c r="I1604" s="88"/>
      <c r="J1604" s="89"/>
      <c r="K1604" s="90"/>
      <c r="L1604" s="90"/>
      <c r="M1604" s="90"/>
      <c r="N1604" s="1"/>
      <c r="O1604" s="25"/>
      <c r="P1604" s="26"/>
      <c r="Q1604" s="1"/>
      <c r="R1604" s="25"/>
    </row>
    <row r="1605" spans="1:18" ht="12.75" customHeight="1">
      <c r="A1605" s="31"/>
      <c r="B1605" s="25"/>
      <c r="C1605" s="88"/>
      <c r="D1605" s="88"/>
      <c r="E1605" s="88"/>
      <c r="F1605" s="88"/>
      <c r="G1605" s="88"/>
      <c r="H1605" s="88"/>
      <c r="I1605" s="88"/>
      <c r="J1605" s="89"/>
      <c r="K1605" s="90"/>
      <c r="L1605" s="90"/>
      <c r="M1605" s="90"/>
      <c r="N1605" s="1"/>
      <c r="O1605" s="25"/>
      <c r="P1605" s="26"/>
      <c r="Q1605" s="1"/>
      <c r="R1605" s="25"/>
    </row>
    <row r="1606" spans="1:18" ht="12.75" customHeight="1">
      <c r="A1606" s="31"/>
      <c r="B1606" s="25"/>
      <c r="C1606" s="88"/>
      <c r="D1606" s="88"/>
      <c r="E1606" s="88"/>
      <c r="F1606" s="88"/>
      <c r="G1606" s="88"/>
      <c r="H1606" s="88"/>
      <c r="I1606" s="88"/>
      <c r="J1606" s="89"/>
      <c r="K1606" s="90"/>
      <c r="L1606" s="90"/>
      <c r="M1606" s="90"/>
      <c r="N1606" s="1"/>
      <c r="O1606" s="25"/>
      <c r="P1606" s="26"/>
      <c r="Q1606" s="1"/>
      <c r="R1606" s="25"/>
    </row>
    <row r="1607" spans="1:18" ht="12.75" customHeight="1">
      <c r="A1607" s="31"/>
      <c r="B1607" s="25"/>
      <c r="C1607" s="88"/>
      <c r="D1607" s="88"/>
      <c r="E1607" s="88"/>
      <c r="F1607" s="88"/>
      <c r="G1607" s="88"/>
      <c r="H1607" s="88"/>
      <c r="I1607" s="88"/>
      <c r="J1607" s="89"/>
      <c r="K1607" s="90"/>
      <c r="L1607" s="90"/>
      <c r="M1607" s="90"/>
      <c r="N1607" s="1"/>
      <c r="O1607" s="25"/>
      <c r="P1607" s="26"/>
      <c r="Q1607" s="1"/>
      <c r="R1607" s="25"/>
    </row>
    <row r="1608" spans="1:18" ht="12.75" customHeight="1">
      <c r="A1608" s="31"/>
      <c r="B1608" s="25"/>
      <c r="C1608" s="88"/>
      <c r="D1608" s="88"/>
      <c r="E1608" s="88"/>
      <c r="F1608" s="88"/>
      <c r="G1608" s="88"/>
      <c r="H1608" s="88"/>
      <c r="I1608" s="88"/>
      <c r="J1608" s="89"/>
      <c r="K1608" s="90"/>
      <c r="L1608" s="90"/>
      <c r="M1608" s="90"/>
      <c r="N1608" s="1"/>
      <c r="O1608" s="25"/>
      <c r="P1608" s="26"/>
      <c r="Q1608" s="1"/>
      <c r="R1608" s="25"/>
    </row>
    <row r="1609" spans="1:18" ht="12.75" customHeight="1">
      <c r="A1609" s="31"/>
      <c r="B1609" s="25"/>
      <c r="C1609" s="88"/>
      <c r="D1609" s="88"/>
      <c r="E1609" s="88"/>
      <c r="F1609" s="88"/>
      <c r="G1609" s="88"/>
      <c r="H1609" s="88"/>
      <c r="I1609" s="88"/>
      <c r="J1609" s="89"/>
      <c r="K1609" s="90"/>
      <c r="L1609" s="90"/>
      <c r="M1609" s="90"/>
      <c r="N1609" s="1"/>
      <c r="O1609" s="25"/>
      <c r="P1609" s="26"/>
      <c r="Q1609" s="1"/>
      <c r="R1609" s="25"/>
    </row>
    <row r="1610" spans="1:18" ht="12.75" customHeight="1">
      <c r="A1610" s="31"/>
      <c r="B1610" s="25"/>
      <c r="C1610" s="88"/>
      <c r="D1610" s="88"/>
      <c r="E1610" s="88"/>
      <c r="F1610" s="88"/>
      <c r="G1610" s="88"/>
      <c r="H1610" s="88"/>
      <c r="I1610" s="88"/>
      <c r="J1610" s="89"/>
      <c r="K1610" s="90"/>
      <c r="L1610" s="90"/>
      <c r="M1610" s="90"/>
      <c r="N1610" s="1"/>
      <c r="O1610" s="25"/>
      <c r="P1610" s="26"/>
      <c r="Q1610" s="1"/>
      <c r="R1610" s="25"/>
    </row>
    <row r="1611" spans="1:18" ht="12.75" customHeight="1">
      <c r="A1611" s="31"/>
      <c r="B1611" s="25"/>
      <c r="C1611" s="88"/>
      <c r="D1611" s="88"/>
      <c r="E1611" s="88"/>
      <c r="F1611" s="88"/>
      <c r="G1611" s="88"/>
      <c r="H1611" s="88"/>
      <c r="I1611" s="88"/>
      <c r="J1611" s="89"/>
      <c r="K1611" s="90"/>
      <c r="L1611" s="90"/>
      <c r="M1611" s="90"/>
      <c r="N1611" s="1"/>
      <c r="O1611" s="25"/>
      <c r="P1611" s="26"/>
      <c r="Q1611" s="1"/>
      <c r="R1611" s="25"/>
    </row>
    <row r="1612" spans="1:18" ht="12.75" customHeight="1">
      <c r="A1612" s="31"/>
      <c r="B1612" s="25"/>
      <c r="C1612" s="88"/>
      <c r="D1612" s="88"/>
      <c r="E1612" s="88"/>
      <c r="F1612" s="88"/>
      <c r="G1612" s="88"/>
      <c r="H1612" s="88"/>
      <c r="I1612" s="88"/>
      <c r="J1612" s="89"/>
      <c r="K1612" s="90"/>
      <c r="L1612" s="90"/>
      <c r="M1612" s="90"/>
      <c r="N1612" s="1"/>
      <c r="O1612" s="25"/>
      <c r="P1612" s="26"/>
      <c r="Q1612" s="1"/>
      <c r="R1612" s="25"/>
    </row>
    <row r="1613" spans="1:18" ht="12.75" customHeight="1">
      <c r="A1613" s="31"/>
      <c r="B1613" s="25"/>
      <c r="C1613" s="88"/>
      <c r="D1613" s="88"/>
      <c r="E1613" s="88"/>
      <c r="F1613" s="88"/>
      <c r="G1613" s="88"/>
      <c r="H1613" s="88"/>
      <c r="I1613" s="88"/>
      <c r="J1613" s="89"/>
      <c r="K1613" s="90"/>
      <c r="L1613" s="90"/>
      <c r="M1613" s="90"/>
      <c r="N1613" s="1"/>
      <c r="O1613" s="25"/>
      <c r="P1613" s="26"/>
      <c r="Q1613" s="1"/>
      <c r="R1613" s="25"/>
    </row>
    <row r="1614" spans="1:18" ht="12.75" customHeight="1">
      <c r="A1614" s="31"/>
      <c r="B1614" s="25"/>
      <c r="C1614" s="88"/>
      <c r="D1614" s="88"/>
      <c r="E1614" s="88"/>
      <c r="F1614" s="88"/>
      <c r="G1614" s="88"/>
      <c r="H1614" s="88"/>
      <c r="I1614" s="88"/>
      <c r="J1614" s="89"/>
      <c r="K1614" s="90"/>
      <c r="L1614" s="90"/>
      <c r="M1614" s="90"/>
      <c r="N1614" s="1"/>
      <c r="O1614" s="25"/>
      <c r="P1614" s="26"/>
      <c r="Q1614" s="1"/>
      <c r="R1614" s="25"/>
    </row>
    <row r="1615" spans="1:18" ht="12.75" customHeight="1">
      <c r="A1615" s="31"/>
      <c r="B1615" s="25"/>
      <c r="C1615" s="88"/>
      <c r="D1615" s="88"/>
      <c r="E1615" s="88"/>
      <c r="F1615" s="88"/>
      <c r="G1615" s="88"/>
      <c r="H1615" s="88"/>
      <c r="I1615" s="88"/>
      <c r="J1615" s="89"/>
      <c r="K1615" s="90"/>
      <c r="L1615" s="90"/>
      <c r="M1615" s="90"/>
      <c r="N1615" s="1"/>
      <c r="O1615" s="25"/>
      <c r="P1615" s="26"/>
      <c r="Q1615" s="1"/>
      <c r="R1615" s="25"/>
    </row>
    <row r="1616" spans="1:18" ht="12.75" customHeight="1">
      <c r="A1616" s="31"/>
      <c r="B1616" s="25"/>
      <c r="C1616" s="88"/>
      <c r="D1616" s="88"/>
      <c r="E1616" s="88"/>
      <c r="F1616" s="88"/>
      <c r="G1616" s="88"/>
      <c r="H1616" s="88"/>
      <c r="I1616" s="88"/>
      <c r="J1616" s="89"/>
      <c r="K1616" s="90"/>
      <c r="L1616" s="90"/>
      <c r="M1616" s="90"/>
      <c r="N1616" s="1"/>
      <c r="O1616" s="25"/>
      <c r="P1616" s="26"/>
      <c r="Q1616" s="1"/>
      <c r="R1616" s="25"/>
    </row>
    <row r="1617" spans="1:18" ht="12.75" customHeight="1">
      <c r="A1617" s="31"/>
      <c r="B1617" s="25"/>
      <c r="C1617" s="88"/>
      <c r="D1617" s="88"/>
      <c r="E1617" s="88"/>
      <c r="F1617" s="88"/>
      <c r="G1617" s="88"/>
      <c r="H1617" s="88"/>
      <c r="I1617" s="88"/>
      <c r="J1617" s="89"/>
      <c r="K1617" s="90"/>
      <c r="L1617" s="90"/>
      <c r="M1617" s="90"/>
      <c r="N1617" s="1"/>
      <c r="O1617" s="25"/>
      <c r="P1617" s="26"/>
      <c r="Q1617" s="1"/>
      <c r="R1617" s="25"/>
    </row>
    <row r="1618" spans="1:18" ht="12.75" customHeight="1">
      <c r="A1618" s="31"/>
      <c r="B1618" s="25"/>
      <c r="C1618" s="88"/>
      <c r="D1618" s="88"/>
      <c r="E1618" s="88"/>
      <c r="F1618" s="88"/>
      <c r="G1618" s="88"/>
      <c r="H1618" s="88"/>
      <c r="I1618" s="88"/>
      <c r="J1618" s="89"/>
      <c r="K1618" s="90"/>
      <c r="L1618" s="90"/>
      <c r="M1618" s="90"/>
      <c r="N1618" s="1"/>
      <c r="O1618" s="25"/>
      <c r="P1618" s="26"/>
      <c r="Q1618" s="1"/>
      <c r="R1618" s="25"/>
    </row>
    <row r="1619" spans="1:18" ht="12.75" customHeight="1">
      <c r="A1619" s="31"/>
      <c r="B1619" s="25"/>
      <c r="C1619" s="88"/>
      <c r="D1619" s="88"/>
      <c r="E1619" s="88"/>
      <c r="F1619" s="88"/>
      <c r="G1619" s="88"/>
      <c r="H1619" s="88"/>
      <c r="I1619" s="88"/>
      <c r="J1619" s="89"/>
      <c r="K1619" s="90"/>
      <c r="L1619" s="90"/>
      <c r="M1619" s="90"/>
      <c r="N1619" s="1"/>
      <c r="O1619" s="25"/>
      <c r="P1619" s="26"/>
      <c r="Q1619" s="1"/>
      <c r="R1619" s="25"/>
    </row>
    <row r="1620" spans="1:18" ht="12.75" customHeight="1">
      <c r="A1620" s="31"/>
      <c r="B1620" s="25"/>
      <c r="C1620" s="88"/>
      <c r="D1620" s="88"/>
      <c r="E1620" s="88"/>
      <c r="F1620" s="88"/>
      <c r="G1620" s="88"/>
      <c r="H1620" s="88"/>
      <c r="I1620" s="88"/>
      <c r="J1620" s="89"/>
      <c r="K1620" s="90"/>
      <c r="L1620" s="90"/>
      <c r="M1620" s="90"/>
      <c r="N1620" s="1"/>
      <c r="O1620" s="25"/>
      <c r="P1620" s="26"/>
      <c r="Q1620" s="1"/>
      <c r="R1620" s="25"/>
    </row>
    <row r="1621" spans="1:18" ht="12.75" customHeight="1">
      <c r="A1621" s="31"/>
      <c r="B1621" s="25"/>
      <c r="C1621" s="88"/>
      <c r="D1621" s="88"/>
      <c r="E1621" s="88"/>
      <c r="F1621" s="88"/>
      <c r="G1621" s="88"/>
      <c r="H1621" s="88"/>
      <c r="I1621" s="88"/>
      <c r="J1621" s="89"/>
      <c r="K1621" s="90"/>
      <c r="L1621" s="90"/>
      <c r="M1621" s="90"/>
      <c r="N1621" s="1"/>
      <c r="O1621" s="25"/>
      <c r="P1621" s="26"/>
      <c r="Q1621" s="1"/>
      <c r="R1621" s="25"/>
    </row>
    <row r="1622" spans="1:18" ht="12.75" customHeight="1">
      <c r="A1622" s="31"/>
      <c r="B1622" s="25"/>
      <c r="C1622" s="88"/>
      <c r="D1622" s="88"/>
      <c r="E1622" s="88"/>
      <c r="F1622" s="88"/>
      <c r="G1622" s="88"/>
      <c r="H1622" s="88"/>
      <c r="I1622" s="88"/>
      <c r="J1622" s="89"/>
      <c r="K1622" s="90"/>
      <c r="L1622" s="90"/>
      <c r="M1622" s="90"/>
      <c r="N1622" s="1"/>
      <c r="O1622" s="25"/>
      <c r="P1622" s="26"/>
      <c r="Q1622" s="1"/>
      <c r="R1622" s="25"/>
    </row>
    <row r="1623" spans="1:18" ht="12.75" customHeight="1">
      <c r="A1623" s="31"/>
      <c r="B1623" s="25"/>
      <c r="C1623" s="88"/>
      <c r="D1623" s="88"/>
      <c r="E1623" s="88"/>
      <c r="F1623" s="88"/>
      <c r="G1623" s="88"/>
      <c r="H1623" s="88"/>
      <c r="I1623" s="88"/>
      <c r="J1623" s="89"/>
      <c r="K1623" s="90"/>
      <c r="L1623" s="90"/>
      <c r="M1623" s="90"/>
      <c r="N1623" s="1"/>
      <c r="O1623" s="25"/>
      <c r="P1623" s="26"/>
      <c r="Q1623" s="1"/>
      <c r="R1623" s="25"/>
    </row>
    <row r="1624" spans="1:18" ht="12.75" customHeight="1">
      <c r="A1624" s="31"/>
      <c r="B1624" s="25"/>
      <c r="C1624" s="88"/>
      <c r="D1624" s="88"/>
      <c r="E1624" s="88"/>
      <c r="F1624" s="88"/>
      <c r="G1624" s="88"/>
      <c r="H1624" s="88"/>
      <c r="I1624" s="88"/>
      <c r="J1624" s="89"/>
      <c r="K1624" s="90"/>
      <c r="L1624" s="90"/>
      <c r="M1624" s="90"/>
      <c r="N1624" s="1"/>
      <c r="O1624" s="25"/>
      <c r="P1624" s="26"/>
      <c r="Q1624" s="1"/>
      <c r="R1624" s="25"/>
    </row>
    <row r="1625" spans="1:18" ht="12.75" customHeight="1">
      <c r="A1625" s="31"/>
      <c r="B1625" s="25"/>
      <c r="C1625" s="88"/>
      <c r="D1625" s="88"/>
      <c r="E1625" s="88"/>
      <c r="F1625" s="88"/>
      <c r="G1625" s="88"/>
      <c r="H1625" s="88"/>
      <c r="I1625" s="88"/>
      <c r="J1625" s="89"/>
      <c r="K1625" s="90"/>
      <c r="L1625" s="90"/>
      <c r="M1625" s="90"/>
      <c r="N1625" s="1"/>
      <c r="O1625" s="25"/>
      <c r="P1625" s="26"/>
      <c r="Q1625" s="1"/>
      <c r="R1625" s="25"/>
    </row>
    <row r="1626" spans="1:18" ht="12.75" customHeight="1">
      <c r="A1626" s="31"/>
      <c r="B1626" s="25"/>
      <c r="C1626" s="88"/>
      <c r="D1626" s="88"/>
      <c r="E1626" s="88"/>
      <c r="F1626" s="88"/>
      <c r="G1626" s="88"/>
      <c r="H1626" s="88"/>
      <c r="I1626" s="88"/>
      <c r="J1626" s="89"/>
      <c r="K1626" s="90"/>
      <c r="L1626" s="90"/>
      <c r="M1626" s="90"/>
      <c r="N1626" s="1"/>
      <c r="O1626" s="25"/>
      <c r="P1626" s="26"/>
      <c r="Q1626" s="1"/>
      <c r="R1626" s="25"/>
    </row>
    <row r="1627" spans="1:18" ht="12.75" customHeight="1">
      <c r="A1627" s="31"/>
      <c r="B1627" s="25"/>
      <c r="C1627" s="88"/>
      <c r="D1627" s="88"/>
      <c r="E1627" s="88"/>
      <c r="F1627" s="88"/>
      <c r="G1627" s="88"/>
      <c r="H1627" s="88"/>
      <c r="I1627" s="88"/>
      <c r="J1627" s="89"/>
      <c r="K1627" s="90"/>
      <c r="L1627" s="90"/>
      <c r="M1627" s="90"/>
      <c r="N1627" s="1"/>
      <c r="O1627" s="25"/>
      <c r="P1627" s="26"/>
      <c r="Q1627" s="1"/>
      <c r="R1627" s="25"/>
    </row>
    <row r="1628" spans="1:18" ht="12.75" customHeight="1">
      <c r="A1628" s="31"/>
      <c r="B1628" s="25"/>
      <c r="C1628" s="88"/>
      <c r="D1628" s="88"/>
      <c r="E1628" s="88"/>
      <c r="F1628" s="88"/>
      <c r="G1628" s="88"/>
      <c r="H1628" s="88"/>
      <c r="I1628" s="88"/>
      <c r="J1628" s="89"/>
      <c r="K1628" s="90"/>
      <c r="L1628" s="90"/>
      <c r="M1628" s="90"/>
      <c r="N1628" s="1"/>
      <c r="O1628" s="25"/>
      <c r="P1628" s="26"/>
      <c r="Q1628" s="1"/>
      <c r="R1628" s="25"/>
    </row>
    <row r="1629" spans="1:18" ht="12.75" customHeight="1">
      <c r="A1629" s="31"/>
      <c r="B1629" s="25"/>
      <c r="C1629" s="88"/>
      <c r="D1629" s="88"/>
      <c r="E1629" s="88"/>
      <c r="F1629" s="88"/>
      <c r="G1629" s="88"/>
      <c r="H1629" s="88"/>
      <c r="I1629" s="88"/>
      <c r="J1629" s="89"/>
      <c r="K1629" s="90"/>
      <c r="L1629" s="90"/>
      <c r="M1629" s="90"/>
      <c r="N1629" s="1"/>
      <c r="O1629" s="25"/>
      <c r="P1629" s="26"/>
      <c r="Q1629" s="1"/>
      <c r="R1629" s="25"/>
    </row>
    <row r="1630" spans="1:18" ht="12.75" customHeight="1">
      <c r="A1630" s="31"/>
      <c r="B1630" s="25"/>
      <c r="C1630" s="88"/>
      <c r="D1630" s="88"/>
      <c r="E1630" s="88"/>
      <c r="F1630" s="88"/>
      <c r="G1630" s="88"/>
      <c r="H1630" s="88"/>
      <c r="I1630" s="88"/>
      <c r="J1630" s="89"/>
      <c r="K1630" s="90"/>
      <c r="L1630" s="90"/>
      <c r="M1630" s="90"/>
      <c r="N1630" s="1"/>
      <c r="O1630" s="25"/>
      <c r="P1630" s="26"/>
      <c r="Q1630" s="1"/>
      <c r="R1630" s="25"/>
    </row>
    <row r="1631" spans="1:18" ht="12.75" customHeight="1">
      <c r="A1631" s="31"/>
      <c r="B1631" s="25"/>
      <c r="C1631" s="88"/>
      <c r="D1631" s="88"/>
      <c r="E1631" s="88"/>
      <c r="F1631" s="88"/>
      <c r="G1631" s="88"/>
      <c r="H1631" s="88"/>
      <c r="I1631" s="88"/>
      <c r="J1631" s="89"/>
      <c r="K1631" s="90"/>
      <c r="L1631" s="90"/>
      <c r="M1631" s="90"/>
      <c r="N1631" s="1"/>
      <c r="O1631" s="25"/>
      <c r="P1631" s="26"/>
      <c r="Q1631" s="1"/>
      <c r="R1631" s="25"/>
    </row>
    <row r="1632" spans="1:18" ht="12.75" customHeight="1">
      <c r="A1632" s="31"/>
      <c r="B1632" s="25"/>
      <c r="C1632" s="88"/>
      <c r="D1632" s="88"/>
      <c r="E1632" s="88"/>
      <c r="F1632" s="88"/>
      <c r="G1632" s="88"/>
      <c r="H1632" s="88"/>
      <c r="I1632" s="88"/>
      <c r="J1632" s="89"/>
      <c r="K1632" s="90"/>
      <c r="L1632" s="90"/>
      <c r="M1632" s="90"/>
      <c r="N1632" s="1"/>
      <c r="O1632" s="25"/>
      <c r="P1632" s="26"/>
      <c r="Q1632" s="1"/>
      <c r="R1632" s="25"/>
    </row>
    <row r="1633" spans="1:18" ht="12.75" customHeight="1">
      <c r="A1633" s="31"/>
      <c r="B1633" s="25"/>
      <c r="C1633" s="88"/>
      <c r="D1633" s="88"/>
      <c r="E1633" s="88"/>
      <c r="F1633" s="88"/>
      <c r="G1633" s="88"/>
      <c r="H1633" s="88"/>
      <c r="I1633" s="88"/>
      <c r="J1633" s="89"/>
      <c r="K1633" s="90"/>
      <c r="L1633" s="90"/>
      <c r="M1633" s="90"/>
      <c r="N1633" s="1"/>
      <c r="O1633" s="25"/>
      <c r="P1633" s="26"/>
      <c r="Q1633" s="1"/>
      <c r="R1633" s="25"/>
    </row>
    <row r="1634" spans="1:18" ht="12.75" customHeight="1">
      <c r="A1634" s="31"/>
      <c r="B1634" s="25"/>
      <c r="C1634" s="88"/>
      <c r="D1634" s="88"/>
      <c r="E1634" s="88"/>
      <c r="F1634" s="88"/>
      <c r="G1634" s="88"/>
      <c r="H1634" s="88"/>
      <c r="I1634" s="88"/>
      <c r="J1634" s="89"/>
      <c r="K1634" s="90"/>
      <c r="L1634" s="90"/>
      <c r="M1634" s="90"/>
      <c r="N1634" s="1"/>
      <c r="O1634" s="25"/>
      <c r="P1634" s="26"/>
      <c r="Q1634" s="1"/>
      <c r="R1634" s="25"/>
    </row>
    <row r="1635" spans="1:18" ht="12.75" customHeight="1">
      <c r="A1635" s="31"/>
      <c r="B1635" s="25"/>
      <c r="C1635" s="88"/>
      <c r="D1635" s="88"/>
      <c r="E1635" s="88"/>
      <c r="F1635" s="88"/>
      <c r="G1635" s="88"/>
      <c r="H1635" s="88"/>
      <c r="I1635" s="88"/>
      <c r="J1635" s="89"/>
      <c r="K1635" s="90"/>
      <c r="L1635" s="90"/>
      <c r="M1635" s="90"/>
      <c r="N1635" s="1"/>
      <c r="O1635" s="25"/>
      <c r="P1635" s="26"/>
      <c r="Q1635" s="1"/>
      <c r="R1635" s="25"/>
    </row>
    <row r="1636" spans="1:18" ht="12.75" customHeight="1">
      <c r="A1636" s="31"/>
      <c r="B1636" s="25"/>
      <c r="C1636" s="88"/>
      <c r="D1636" s="88"/>
      <c r="E1636" s="88"/>
      <c r="F1636" s="88"/>
      <c r="G1636" s="88"/>
      <c r="H1636" s="88"/>
      <c r="I1636" s="88"/>
      <c r="J1636" s="89"/>
      <c r="K1636" s="90"/>
      <c r="L1636" s="90"/>
      <c r="M1636" s="90"/>
      <c r="N1636" s="1"/>
      <c r="O1636" s="25"/>
      <c r="P1636" s="26"/>
      <c r="Q1636" s="1"/>
      <c r="R1636" s="25"/>
    </row>
    <row r="1637" spans="1:18" ht="12.75" customHeight="1">
      <c r="A1637" s="31"/>
      <c r="B1637" s="25"/>
      <c r="C1637" s="88"/>
      <c r="D1637" s="88"/>
      <c r="E1637" s="88"/>
      <c r="F1637" s="88"/>
      <c r="G1637" s="88"/>
      <c r="H1637" s="88"/>
      <c r="I1637" s="88"/>
      <c r="J1637" s="89"/>
      <c r="K1637" s="90"/>
      <c r="L1637" s="90"/>
      <c r="M1637" s="90"/>
      <c r="N1637" s="1"/>
      <c r="O1637" s="25"/>
      <c r="P1637" s="26"/>
      <c r="Q1637" s="1"/>
      <c r="R1637" s="25"/>
    </row>
    <row r="1638" spans="1:18" ht="12.75" customHeight="1">
      <c r="A1638" s="31"/>
      <c r="B1638" s="25"/>
      <c r="C1638" s="88"/>
      <c r="D1638" s="88"/>
      <c r="E1638" s="88"/>
      <c r="F1638" s="88"/>
      <c r="G1638" s="88"/>
      <c r="H1638" s="88"/>
      <c r="I1638" s="88"/>
      <c r="J1638" s="89"/>
      <c r="K1638" s="90"/>
      <c r="L1638" s="90"/>
      <c r="M1638" s="90"/>
      <c r="N1638" s="1"/>
      <c r="O1638" s="25"/>
      <c r="P1638" s="26"/>
      <c r="Q1638" s="1"/>
      <c r="R1638" s="25"/>
    </row>
    <row r="1639" spans="1:18" ht="12.75" customHeight="1">
      <c r="A1639" s="31"/>
      <c r="B1639" s="25"/>
      <c r="C1639" s="88"/>
      <c r="D1639" s="88"/>
      <c r="E1639" s="88"/>
      <c r="F1639" s="88"/>
      <c r="G1639" s="88"/>
      <c r="H1639" s="88"/>
      <c r="I1639" s="88"/>
      <c r="J1639" s="89"/>
      <c r="K1639" s="90"/>
      <c r="L1639" s="90"/>
      <c r="M1639" s="90"/>
      <c r="N1639" s="1"/>
      <c r="O1639" s="25"/>
      <c r="P1639" s="26"/>
      <c r="Q1639" s="1"/>
      <c r="R1639" s="25"/>
    </row>
    <row r="1640" spans="1:18" ht="12.75" customHeight="1">
      <c r="A1640" s="31"/>
      <c r="B1640" s="25"/>
      <c r="C1640" s="88"/>
      <c r="D1640" s="88"/>
      <c r="E1640" s="88"/>
      <c r="F1640" s="88"/>
      <c r="G1640" s="88"/>
      <c r="H1640" s="88"/>
      <c r="I1640" s="88"/>
      <c r="J1640" s="89"/>
      <c r="K1640" s="90"/>
      <c r="L1640" s="90"/>
      <c r="M1640" s="90"/>
      <c r="N1640" s="1"/>
      <c r="O1640" s="25"/>
      <c r="P1640" s="26"/>
      <c r="Q1640" s="1"/>
      <c r="R1640" s="25"/>
    </row>
    <row r="1641" spans="1:18" ht="12.75" customHeight="1">
      <c r="A1641" s="31"/>
      <c r="B1641" s="25"/>
      <c r="C1641" s="88"/>
      <c r="D1641" s="88"/>
      <c r="E1641" s="88"/>
      <c r="F1641" s="88"/>
      <c r="G1641" s="88"/>
      <c r="H1641" s="88"/>
      <c r="I1641" s="88"/>
      <c r="J1641" s="89"/>
      <c r="K1641" s="90"/>
      <c r="L1641" s="90"/>
      <c r="M1641" s="90"/>
      <c r="N1641" s="1"/>
      <c r="O1641" s="25"/>
      <c r="P1641" s="26"/>
      <c r="Q1641" s="1"/>
      <c r="R1641" s="25"/>
    </row>
    <row r="1642" spans="1:18" ht="12.75" customHeight="1">
      <c r="A1642" s="31"/>
      <c r="B1642" s="25"/>
      <c r="C1642" s="88"/>
      <c r="D1642" s="88"/>
      <c r="E1642" s="88"/>
      <c r="F1642" s="88"/>
      <c r="G1642" s="88"/>
      <c r="H1642" s="88"/>
      <c r="I1642" s="88"/>
      <c r="J1642" s="89"/>
      <c r="K1642" s="90"/>
      <c r="L1642" s="90"/>
      <c r="M1642" s="90"/>
      <c r="N1642" s="1"/>
      <c r="O1642" s="25"/>
      <c r="P1642" s="26"/>
      <c r="Q1642" s="1"/>
      <c r="R1642" s="25"/>
    </row>
    <row r="1643" spans="1:18" ht="12.75" customHeight="1">
      <c r="A1643" s="31"/>
      <c r="B1643" s="25"/>
      <c r="C1643" s="88"/>
      <c r="D1643" s="88"/>
      <c r="E1643" s="88"/>
      <c r="F1643" s="88"/>
      <c r="G1643" s="88"/>
      <c r="H1643" s="88"/>
      <c r="I1643" s="88"/>
      <c r="J1643" s="89"/>
      <c r="K1643" s="90"/>
      <c r="L1643" s="90"/>
      <c r="M1643" s="90"/>
      <c r="N1643" s="1"/>
      <c r="O1643" s="25"/>
      <c r="P1643" s="26"/>
      <c r="Q1643" s="1"/>
      <c r="R1643" s="25"/>
    </row>
    <row r="1644" spans="1:18" ht="12.75" customHeight="1">
      <c r="A1644" s="31"/>
      <c r="B1644" s="25"/>
      <c r="C1644" s="88"/>
      <c r="D1644" s="88"/>
      <c r="E1644" s="88"/>
      <c r="F1644" s="88"/>
      <c r="G1644" s="88"/>
      <c r="H1644" s="88"/>
      <c r="I1644" s="88"/>
      <c r="J1644" s="89"/>
      <c r="K1644" s="90"/>
      <c r="L1644" s="90"/>
      <c r="M1644" s="90"/>
      <c r="N1644" s="1"/>
      <c r="O1644" s="25"/>
      <c r="P1644" s="26"/>
      <c r="Q1644" s="1"/>
      <c r="R1644" s="25"/>
    </row>
    <row r="1645" spans="1:18" ht="12.75" customHeight="1">
      <c r="A1645" s="31"/>
      <c r="B1645" s="25"/>
      <c r="C1645" s="88"/>
      <c r="D1645" s="88"/>
      <c r="E1645" s="88"/>
      <c r="F1645" s="88"/>
      <c r="G1645" s="88"/>
      <c r="H1645" s="88"/>
      <c r="I1645" s="88"/>
      <c r="J1645" s="89"/>
      <c r="K1645" s="90"/>
      <c r="L1645" s="90"/>
      <c r="M1645" s="90"/>
      <c r="N1645" s="1"/>
      <c r="O1645" s="25"/>
      <c r="P1645" s="26"/>
      <c r="Q1645" s="1"/>
      <c r="R1645" s="25"/>
    </row>
    <row r="1646" spans="1:18" ht="12.75" customHeight="1">
      <c r="A1646" s="31"/>
      <c r="B1646" s="25"/>
      <c r="C1646" s="88"/>
      <c r="D1646" s="88"/>
      <c r="E1646" s="88"/>
      <c r="F1646" s="88"/>
      <c r="G1646" s="88"/>
      <c r="H1646" s="88"/>
      <c r="I1646" s="88"/>
      <c r="J1646" s="89"/>
      <c r="K1646" s="90"/>
      <c r="L1646" s="90"/>
      <c r="M1646" s="90"/>
      <c r="N1646" s="1"/>
      <c r="O1646" s="25"/>
      <c r="P1646" s="26"/>
      <c r="Q1646" s="1"/>
      <c r="R1646" s="25"/>
    </row>
    <row r="1647" spans="1:18" ht="12.75" customHeight="1">
      <c r="A1647" s="31"/>
      <c r="B1647" s="25"/>
      <c r="C1647" s="88"/>
      <c r="D1647" s="88"/>
      <c r="E1647" s="88"/>
      <c r="F1647" s="88"/>
      <c r="G1647" s="88"/>
      <c r="H1647" s="88"/>
      <c r="I1647" s="88"/>
      <c r="J1647" s="89"/>
      <c r="K1647" s="90"/>
      <c r="L1647" s="90"/>
      <c r="M1647" s="90"/>
      <c r="N1647" s="1"/>
      <c r="O1647" s="25"/>
      <c r="P1647" s="26"/>
      <c r="Q1647" s="1"/>
      <c r="R1647" s="25"/>
    </row>
    <row r="1648" spans="1:18" ht="12.75" customHeight="1">
      <c r="A1648" s="31"/>
      <c r="B1648" s="25"/>
      <c r="C1648" s="88"/>
      <c r="D1648" s="88"/>
      <c r="E1648" s="88"/>
      <c r="F1648" s="88"/>
      <c r="G1648" s="88"/>
      <c r="H1648" s="88"/>
      <c r="I1648" s="88"/>
      <c r="J1648" s="89"/>
      <c r="K1648" s="90"/>
      <c r="L1648" s="90"/>
      <c r="M1648" s="90"/>
      <c r="N1648" s="1"/>
      <c r="O1648" s="25"/>
      <c r="P1648" s="26"/>
      <c r="Q1648" s="1"/>
      <c r="R1648" s="25"/>
    </row>
    <row r="1649" spans="1:18" ht="12.75" customHeight="1">
      <c r="A1649" s="31"/>
      <c r="B1649" s="25"/>
      <c r="C1649" s="88"/>
      <c r="D1649" s="88"/>
      <c r="E1649" s="88"/>
      <c r="F1649" s="88"/>
      <c r="G1649" s="88"/>
      <c r="H1649" s="88"/>
      <c r="I1649" s="88"/>
      <c r="J1649" s="89"/>
      <c r="K1649" s="90"/>
      <c r="L1649" s="90"/>
      <c r="M1649" s="90"/>
      <c r="N1649" s="1"/>
      <c r="O1649" s="25"/>
      <c r="P1649" s="26"/>
      <c r="Q1649" s="1"/>
      <c r="R1649" s="25"/>
    </row>
    <row r="1650" spans="1:18" ht="12.75" customHeight="1">
      <c r="A1650" s="31"/>
      <c r="B1650" s="25"/>
      <c r="C1650" s="88"/>
      <c r="D1650" s="88"/>
      <c r="E1650" s="88"/>
      <c r="F1650" s="88"/>
      <c r="G1650" s="88"/>
      <c r="H1650" s="88"/>
      <c r="I1650" s="88"/>
      <c r="J1650" s="89"/>
      <c r="K1650" s="90"/>
      <c r="L1650" s="90"/>
      <c r="M1650" s="90"/>
      <c r="N1650" s="1"/>
      <c r="O1650" s="25"/>
      <c r="P1650" s="26"/>
      <c r="Q1650" s="1"/>
      <c r="R1650" s="25"/>
    </row>
    <row r="1651" spans="1:18" ht="12.75" customHeight="1">
      <c r="A1651" s="31"/>
      <c r="B1651" s="25"/>
      <c r="C1651" s="88"/>
      <c r="D1651" s="88"/>
      <c r="E1651" s="88"/>
      <c r="F1651" s="88"/>
      <c r="G1651" s="88"/>
      <c r="H1651" s="88"/>
      <c r="I1651" s="88"/>
      <c r="J1651" s="89"/>
      <c r="K1651" s="90"/>
      <c r="L1651" s="90"/>
      <c r="M1651" s="90"/>
      <c r="N1651" s="1"/>
      <c r="O1651" s="25"/>
      <c r="P1651" s="26"/>
      <c r="Q1651" s="1"/>
      <c r="R1651" s="25"/>
    </row>
    <row r="1652" spans="1:18" ht="12.75" customHeight="1">
      <c r="A1652" s="31"/>
      <c r="B1652" s="25"/>
      <c r="C1652" s="88"/>
      <c r="D1652" s="88"/>
      <c r="E1652" s="88"/>
      <c r="F1652" s="88"/>
      <c r="G1652" s="88"/>
      <c r="H1652" s="88"/>
      <c r="I1652" s="88"/>
      <c r="J1652" s="89"/>
      <c r="K1652" s="90"/>
      <c r="L1652" s="90"/>
      <c r="M1652" s="90"/>
      <c r="N1652" s="1"/>
      <c r="O1652" s="25"/>
      <c r="P1652" s="26"/>
      <c r="Q1652" s="1"/>
      <c r="R1652" s="25"/>
    </row>
    <row r="1653" spans="1:18" ht="12.75" customHeight="1">
      <c r="A1653" s="31"/>
      <c r="B1653" s="25"/>
      <c r="C1653" s="88"/>
      <c r="D1653" s="88"/>
      <c r="E1653" s="88"/>
      <c r="F1653" s="88"/>
      <c r="G1653" s="88"/>
      <c r="H1653" s="88"/>
      <c r="I1653" s="88"/>
      <c r="J1653" s="89"/>
      <c r="K1653" s="90"/>
      <c r="L1653" s="90"/>
      <c r="M1653" s="90"/>
      <c r="N1653" s="1"/>
      <c r="O1653" s="25"/>
      <c r="P1653" s="26"/>
      <c r="Q1653" s="1"/>
      <c r="R1653" s="25"/>
    </row>
    <row r="1654" spans="1:18" ht="12.75" customHeight="1">
      <c r="A1654" s="31"/>
      <c r="B1654" s="25"/>
      <c r="C1654" s="88"/>
      <c r="D1654" s="88"/>
      <c r="E1654" s="88"/>
      <c r="F1654" s="88"/>
      <c r="G1654" s="88"/>
      <c r="H1654" s="88"/>
      <c r="I1654" s="88"/>
      <c r="J1654" s="89"/>
      <c r="K1654" s="90"/>
      <c r="L1654" s="90"/>
      <c r="M1654" s="90"/>
      <c r="N1654" s="1"/>
      <c r="O1654" s="25"/>
      <c r="P1654" s="26"/>
      <c r="Q1654" s="1"/>
      <c r="R1654" s="25"/>
    </row>
    <row r="1655" spans="1:18" ht="12.75" customHeight="1">
      <c r="A1655" s="31"/>
      <c r="B1655" s="25"/>
      <c r="C1655" s="88"/>
      <c r="D1655" s="88"/>
      <c r="E1655" s="88"/>
      <c r="F1655" s="88"/>
      <c r="G1655" s="88"/>
      <c r="H1655" s="88"/>
      <c r="I1655" s="88"/>
      <c r="J1655" s="89"/>
      <c r="K1655" s="90"/>
      <c r="L1655" s="90"/>
      <c r="M1655" s="90"/>
      <c r="N1655" s="1"/>
      <c r="O1655" s="25"/>
      <c r="P1655" s="26"/>
      <c r="Q1655" s="1"/>
      <c r="R1655" s="25"/>
    </row>
    <row r="1656" spans="1:18" ht="12.75" customHeight="1">
      <c r="A1656" s="31"/>
      <c r="B1656" s="25"/>
      <c r="C1656" s="88"/>
      <c r="D1656" s="88"/>
      <c r="E1656" s="88"/>
      <c r="F1656" s="88"/>
      <c r="G1656" s="88"/>
      <c r="H1656" s="88"/>
      <c r="I1656" s="88"/>
      <c r="J1656" s="89"/>
      <c r="K1656" s="90"/>
      <c r="L1656" s="90"/>
      <c r="M1656" s="90"/>
      <c r="N1656" s="1"/>
      <c r="O1656" s="25"/>
      <c r="P1656" s="26"/>
      <c r="Q1656" s="1"/>
      <c r="R1656" s="25"/>
    </row>
    <row r="1657" spans="1:18" ht="12.75" customHeight="1">
      <c r="A1657" s="31"/>
      <c r="B1657" s="25"/>
      <c r="C1657" s="88"/>
      <c r="D1657" s="88"/>
      <c r="E1657" s="88"/>
      <c r="F1657" s="88"/>
      <c r="G1657" s="88"/>
      <c r="H1657" s="88"/>
      <c r="I1657" s="88"/>
      <c r="J1657" s="89"/>
      <c r="K1657" s="90"/>
      <c r="L1657" s="90"/>
      <c r="M1657" s="90"/>
      <c r="N1657" s="1"/>
      <c r="O1657" s="25"/>
      <c r="P1657" s="26"/>
      <c r="Q1657" s="1"/>
      <c r="R1657" s="25"/>
    </row>
    <row r="1658" spans="1:18" ht="12.75" customHeight="1">
      <c r="A1658" s="31"/>
      <c r="B1658" s="25"/>
      <c r="C1658" s="88"/>
      <c r="D1658" s="88"/>
      <c r="E1658" s="88"/>
      <c r="F1658" s="88"/>
      <c r="G1658" s="88"/>
      <c r="H1658" s="88"/>
      <c r="I1658" s="88"/>
      <c r="J1658" s="89"/>
      <c r="K1658" s="90"/>
      <c r="L1658" s="90"/>
      <c r="M1658" s="90"/>
      <c r="N1658" s="1"/>
      <c r="O1658" s="25"/>
      <c r="P1658" s="26"/>
      <c r="Q1658" s="1"/>
      <c r="R1658" s="25"/>
    </row>
    <row r="1659" spans="1:18" ht="12.75" customHeight="1">
      <c r="A1659" s="31"/>
      <c r="B1659" s="25"/>
      <c r="C1659" s="88"/>
      <c r="D1659" s="88"/>
      <c r="E1659" s="88"/>
      <c r="F1659" s="88"/>
      <c r="G1659" s="88"/>
      <c r="H1659" s="88"/>
      <c r="I1659" s="88"/>
      <c r="J1659" s="89"/>
      <c r="K1659" s="90"/>
      <c r="L1659" s="90"/>
      <c r="M1659" s="90"/>
      <c r="N1659" s="1"/>
      <c r="O1659" s="25"/>
      <c r="P1659" s="26"/>
      <c r="Q1659" s="1"/>
      <c r="R1659" s="25"/>
    </row>
    <row r="1660" spans="1:18" ht="12.75" customHeight="1">
      <c r="A1660" s="31"/>
      <c r="B1660" s="25"/>
      <c r="C1660" s="88"/>
      <c r="D1660" s="88"/>
      <c r="E1660" s="88"/>
      <c r="F1660" s="88"/>
      <c r="G1660" s="88"/>
      <c r="H1660" s="88"/>
      <c r="I1660" s="88"/>
      <c r="J1660" s="89"/>
      <c r="K1660" s="90"/>
      <c r="L1660" s="90"/>
      <c r="M1660" s="90"/>
      <c r="N1660" s="1"/>
      <c r="O1660" s="25"/>
      <c r="P1660" s="26"/>
      <c r="Q1660" s="1"/>
      <c r="R1660" s="25"/>
    </row>
    <row r="1661" spans="1:18" ht="12.75" customHeight="1">
      <c r="A1661" s="31"/>
      <c r="B1661" s="25"/>
      <c r="C1661" s="88"/>
      <c r="D1661" s="88"/>
      <c r="E1661" s="88"/>
      <c r="F1661" s="88"/>
      <c r="G1661" s="88"/>
      <c r="H1661" s="88"/>
      <c r="I1661" s="88"/>
      <c r="J1661" s="89"/>
      <c r="K1661" s="90"/>
      <c r="L1661" s="90"/>
      <c r="M1661" s="90"/>
      <c r="N1661" s="1"/>
      <c r="O1661" s="25"/>
      <c r="P1661" s="26"/>
      <c r="Q1661" s="1"/>
      <c r="R1661" s="25"/>
    </row>
    <row r="1662" spans="1:18" ht="12.75" customHeight="1">
      <c r="A1662" s="31"/>
      <c r="B1662" s="25"/>
      <c r="C1662" s="88"/>
      <c r="D1662" s="88"/>
      <c r="E1662" s="88"/>
      <c r="F1662" s="88"/>
      <c r="G1662" s="88"/>
      <c r="H1662" s="88"/>
      <c r="I1662" s="88"/>
      <c r="J1662" s="89"/>
      <c r="K1662" s="90"/>
      <c r="L1662" s="90"/>
      <c r="M1662" s="90"/>
      <c r="N1662" s="1"/>
      <c r="O1662" s="25"/>
      <c r="P1662" s="26"/>
      <c r="Q1662" s="1"/>
      <c r="R1662" s="25"/>
    </row>
    <row r="1663" spans="1:18" ht="12.75" customHeight="1">
      <c r="A1663" s="31"/>
      <c r="B1663" s="25"/>
      <c r="C1663" s="88"/>
      <c r="D1663" s="88"/>
      <c r="E1663" s="88"/>
      <c r="F1663" s="88"/>
      <c r="G1663" s="88"/>
      <c r="H1663" s="88"/>
      <c r="I1663" s="88"/>
      <c r="J1663" s="89"/>
      <c r="K1663" s="90"/>
      <c r="L1663" s="90"/>
      <c r="M1663" s="90"/>
      <c r="N1663" s="1"/>
      <c r="O1663" s="25"/>
      <c r="P1663" s="26"/>
      <c r="Q1663" s="1"/>
      <c r="R1663" s="25"/>
    </row>
    <row r="1664" spans="1:18" ht="12.75" customHeight="1">
      <c r="A1664" s="31"/>
      <c r="B1664" s="25"/>
      <c r="C1664" s="88"/>
      <c r="D1664" s="88"/>
      <c r="E1664" s="88"/>
      <c r="F1664" s="88"/>
      <c r="G1664" s="88"/>
      <c r="H1664" s="88"/>
      <c r="I1664" s="88"/>
      <c r="J1664" s="89"/>
      <c r="K1664" s="90"/>
      <c r="L1664" s="90"/>
      <c r="M1664" s="90"/>
      <c r="N1664" s="1"/>
      <c r="O1664" s="25"/>
      <c r="P1664" s="26"/>
      <c r="Q1664" s="1"/>
      <c r="R1664" s="25"/>
    </row>
    <row r="1665" spans="1:18" ht="12.75" customHeight="1">
      <c r="A1665" s="31"/>
      <c r="B1665" s="25"/>
      <c r="C1665" s="88"/>
      <c r="D1665" s="88"/>
      <c r="E1665" s="88"/>
      <c r="F1665" s="88"/>
      <c r="G1665" s="88"/>
      <c r="H1665" s="88"/>
      <c r="I1665" s="88"/>
      <c r="J1665" s="89"/>
      <c r="K1665" s="90"/>
      <c r="L1665" s="90"/>
      <c r="M1665" s="90"/>
      <c r="N1665" s="1"/>
      <c r="O1665" s="25"/>
      <c r="P1665" s="26"/>
      <c r="Q1665" s="1"/>
      <c r="R1665" s="25"/>
    </row>
    <row r="1666" spans="1:18" ht="12.75" customHeight="1">
      <c r="A1666" s="31"/>
      <c r="B1666" s="25"/>
      <c r="C1666" s="88"/>
      <c r="D1666" s="88"/>
      <c r="E1666" s="88"/>
      <c r="F1666" s="88"/>
      <c r="G1666" s="88"/>
      <c r="H1666" s="88"/>
      <c r="I1666" s="88"/>
      <c r="J1666" s="89"/>
      <c r="K1666" s="90"/>
      <c r="L1666" s="90"/>
      <c r="M1666" s="90"/>
      <c r="N1666" s="1"/>
      <c r="O1666" s="25"/>
      <c r="P1666" s="26"/>
      <c r="Q1666" s="1"/>
      <c r="R1666" s="25"/>
    </row>
    <row r="1667" spans="1:18" ht="12.75" customHeight="1">
      <c r="A1667" s="31"/>
      <c r="B1667" s="25"/>
      <c r="C1667" s="88"/>
      <c r="D1667" s="88"/>
      <c r="E1667" s="88"/>
      <c r="F1667" s="88"/>
      <c r="G1667" s="88"/>
      <c r="H1667" s="88"/>
      <c r="I1667" s="88"/>
      <c r="J1667" s="89"/>
      <c r="K1667" s="90"/>
      <c r="L1667" s="90"/>
      <c r="M1667" s="90"/>
      <c r="N1667" s="1"/>
      <c r="O1667" s="25"/>
      <c r="P1667" s="26"/>
      <c r="Q1667" s="1"/>
      <c r="R1667" s="25"/>
    </row>
    <row r="1668" spans="1:18" ht="12.75" customHeight="1">
      <c r="A1668" s="31"/>
      <c r="B1668" s="25"/>
      <c r="C1668" s="88"/>
      <c r="D1668" s="88"/>
      <c r="E1668" s="88"/>
      <c r="F1668" s="88"/>
      <c r="G1668" s="88"/>
      <c r="H1668" s="88"/>
      <c r="I1668" s="88"/>
      <c r="J1668" s="89"/>
      <c r="K1668" s="90"/>
      <c r="L1668" s="90"/>
      <c r="M1668" s="90"/>
      <c r="N1668" s="1"/>
      <c r="O1668" s="25"/>
      <c r="P1668" s="26"/>
      <c r="Q1668" s="1"/>
      <c r="R1668" s="25"/>
    </row>
    <row r="1669" spans="1:18" ht="12.75" customHeight="1">
      <c r="A1669" s="31"/>
      <c r="B1669" s="25"/>
      <c r="C1669" s="88"/>
      <c r="D1669" s="88"/>
      <c r="E1669" s="88"/>
      <c r="F1669" s="88"/>
      <c r="G1669" s="88"/>
      <c r="H1669" s="88"/>
      <c r="I1669" s="88"/>
      <c r="J1669" s="89"/>
      <c r="K1669" s="90"/>
      <c r="L1669" s="90"/>
      <c r="M1669" s="90"/>
      <c r="N1669" s="1"/>
      <c r="O1669" s="25"/>
      <c r="P1669" s="26"/>
      <c r="Q1669" s="1"/>
      <c r="R1669" s="25"/>
    </row>
    <row r="1670" spans="1:18" ht="12.75" customHeight="1">
      <c r="A1670" s="31"/>
      <c r="B1670" s="25"/>
      <c r="C1670" s="88"/>
      <c r="D1670" s="88"/>
      <c r="E1670" s="88"/>
      <c r="F1670" s="88"/>
      <c r="G1670" s="88"/>
      <c r="H1670" s="88"/>
      <c r="I1670" s="88"/>
      <c r="J1670" s="89"/>
      <c r="K1670" s="90"/>
      <c r="L1670" s="90"/>
      <c r="M1670" s="90"/>
      <c r="N1670" s="1"/>
      <c r="O1670" s="25"/>
      <c r="P1670" s="26"/>
      <c r="Q1670" s="1"/>
      <c r="R1670" s="25"/>
    </row>
    <row r="1671" spans="1:18" ht="12.75" customHeight="1">
      <c r="A1671" s="31"/>
      <c r="B1671" s="25"/>
      <c r="C1671" s="88"/>
      <c r="D1671" s="88"/>
      <c r="E1671" s="88"/>
      <c r="F1671" s="88"/>
      <c r="G1671" s="88"/>
      <c r="H1671" s="88"/>
      <c r="I1671" s="88"/>
      <c r="J1671" s="89"/>
      <c r="K1671" s="90"/>
      <c r="L1671" s="90"/>
      <c r="M1671" s="90"/>
      <c r="N1671" s="1"/>
      <c r="O1671" s="25"/>
      <c r="P1671" s="26"/>
      <c r="Q1671" s="1"/>
      <c r="R1671" s="25"/>
    </row>
    <row r="1672" spans="1:18" ht="12.75" customHeight="1">
      <c r="A1672" s="31"/>
      <c r="B1672" s="25"/>
      <c r="C1672" s="88"/>
      <c r="D1672" s="88"/>
      <c r="E1672" s="88"/>
      <c r="F1672" s="88"/>
      <c r="G1672" s="88"/>
      <c r="H1672" s="88"/>
      <c r="I1672" s="88"/>
      <c r="J1672" s="89"/>
      <c r="K1672" s="90"/>
      <c r="L1672" s="90"/>
      <c r="M1672" s="90"/>
      <c r="N1672" s="1"/>
      <c r="O1672" s="25"/>
      <c r="P1672" s="26"/>
      <c r="Q1672" s="1"/>
      <c r="R1672" s="25"/>
    </row>
    <row r="1673" spans="1:18" ht="12.75" customHeight="1">
      <c r="A1673" s="31"/>
      <c r="B1673" s="25"/>
      <c r="C1673" s="88"/>
      <c r="D1673" s="88"/>
      <c r="E1673" s="88"/>
      <c r="F1673" s="88"/>
      <c r="G1673" s="88"/>
      <c r="H1673" s="88"/>
      <c r="I1673" s="88"/>
      <c r="J1673" s="89"/>
      <c r="K1673" s="90"/>
      <c r="L1673" s="90"/>
      <c r="M1673" s="90"/>
      <c r="N1673" s="1"/>
      <c r="O1673" s="25"/>
      <c r="P1673" s="26"/>
      <c r="Q1673" s="1"/>
      <c r="R1673" s="25"/>
    </row>
    <row r="1674" spans="1:18" ht="12.75" customHeight="1">
      <c r="A1674" s="31"/>
      <c r="B1674" s="25"/>
      <c r="C1674" s="88"/>
      <c r="D1674" s="88"/>
      <c r="E1674" s="88"/>
      <c r="F1674" s="88"/>
      <c r="G1674" s="88"/>
      <c r="H1674" s="88"/>
      <c r="I1674" s="88"/>
      <c r="J1674" s="89"/>
      <c r="K1674" s="90"/>
      <c r="L1674" s="90"/>
      <c r="M1674" s="90"/>
      <c r="N1674" s="1"/>
      <c r="O1674" s="25"/>
      <c r="P1674" s="26"/>
      <c r="Q1674" s="1"/>
      <c r="R1674" s="25"/>
    </row>
    <row r="1675" spans="1:18" ht="12.75" customHeight="1">
      <c r="A1675" s="31"/>
      <c r="B1675" s="25"/>
      <c r="C1675" s="88"/>
      <c r="D1675" s="88"/>
      <c r="E1675" s="88"/>
      <c r="F1675" s="88"/>
      <c r="G1675" s="88"/>
      <c r="H1675" s="88"/>
      <c r="I1675" s="88"/>
      <c r="J1675" s="89"/>
      <c r="K1675" s="90"/>
      <c r="L1675" s="90"/>
      <c r="M1675" s="90"/>
      <c r="N1675" s="1"/>
      <c r="O1675" s="25"/>
      <c r="P1675" s="26"/>
      <c r="Q1675" s="1"/>
      <c r="R1675" s="25"/>
    </row>
    <row r="1676" spans="1:18" ht="12.75" customHeight="1">
      <c r="A1676" s="31"/>
      <c r="B1676" s="25"/>
      <c r="C1676" s="88"/>
      <c r="D1676" s="88"/>
      <c r="E1676" s="88"/>
      <c r="F1676" s="88"/>
      <c r="G1676" s="88"/>
      <c r="H1676" s="88"/>
      <c r="I1676" s="88"/>
      <c r="J1676" s="89"/>
      <c r="K1676" s="90"/>
      <c r="L1676" s="90"/>
      <c r="M1676" s="90"/>
      <c r="N1676" s="1"/>
      <c r="O1676" s="25"/>
      <c r="P1676" s="26"/>
      <c r="Q1676" s="1"/>
      <c r="R1676" s="25"/>
    </row>
    <row r="1677" spans="1:18" ht="12.75" customHeight="1">
      <c r="A1677" s="31"/>
      <c r="B1677" s="25"/>
      <c r="C1677" s="88"/>
      <c r="D1677" s="88"/>
      <c r="E1677" s="88"/>
      <c r="F1677" s="88"/>
      <c r="G1677" s="88"/>
      <c r="H1677" s="88"/>
      <c r="I1677" s="88"/>
      <c r="J1677" s="89"/>
      <c r="K1677" s="90"/>
      <c r="L1677" s="90"/>
      <c r="M1677" s="90"/>
      <c r="N1677" s="1"/>
      <c r="O1677" s="25"/>
      <c r="P1677" s="26"/>
      <c r="Q1677" s="1"/>
      <c r="R1677" s="25"/>
    </row>
    <row r="1678" spans="1:18" ht="12.75" customHeight="1">
      <c r="A1678" s="31"/>
      <c r="B1678" s="25"/>
      <c r="C1678" s="88"/>
      <c r="D1678" s="88"/>
      <c r="E1678" s="88"/>
      <c r="F1678" s="88"/>
      <c r="G1678" s="88"/>
      <c r="H1678" s="88"/>
      <c r="I1678" s="88"/>
      <c r="J1678" s="89"/>
      <c r="K1678" s="90"/>
      <c r="L1678" s="90"/>
      <c r="M1678" s="90"/>
      <c r="N1678" s="1"/>
      <c r="O1678" s="25"/>
      <c r="P1678" s="26"/>
      <c r="Q1678" s="1"/>
      <c r="R1678" s="25"/>
    </row>
    <row r="1679" spans="1:18" ht="12.75" customHeight="1">
      <c r="A1679" s="31"/>
      <c r="B1679" s="25"/>
      <c r="C1679" s="88"/>
      <c r="D1679" s="88"/>
      <c r="E1679" s="88"/>
      <c r="F1679" s="88"/>
      <c r="G1679" s="88"/>
      <c r="H1679" s="88"/>
      <c r="I1679" s="88"/>
      <c r="J1679" s="89"/>
      <c r="K1679" s="90"/>
      <c r="L1679" s="90"/>
      <c r="M1679" s="90"/>
      <c r="N1679" s="1"/>
      <c r="O1679" s="25"/>
      <c r="P1679" s="26"/>
      <c r="Q1679" s="1"/>
      <c r="R1679" s="25"/>
    </row>
    <row r="1680" spans="1:18" ht="12.75" customHeight="1">
      <c r="A1680" s="31"/>
      <c r="B1680" s="25"/>
      <c r="C1680" s="88"/>
      <c r="D1680" s="88"/>
      <c r="E1680" s="88"/>
      <c r="F1680" s="88"/>
      <c r="G1680" s="88"/>
      <c r="H1680" s="88"/>
      <c r="I1680" s="88"/>
      <c r="J1680" s="89"/>
      <c r="K1680" s="90"/>
      <c r="L1680" s="90"/>
      <c r="M1680" s="90"/>
      <c r="N1680" s="1"/>
      <c r="O1680" s="25"/>
      <c r="P1680" s="26"/>
      <c r="Q1680" s="1"/>
      <c r="R1680" s="25"/>
    </row>
    <row r="1681" spans="1:18" ht="12.75" customHeight="1">
      <c r="A1681" s="31"/>
      <c r="B1681" s="25"/>
      <c r="C1681" s="88"/>
      <c r="D1681" s="88"/>
      <c r="E1681" s="88"/>
      <c r="F1681" s="88"/>
      <c r="G1681" s="88"/>
      <c r="H1681" s="88"/>
      <c r="I1681" s="88"/>
      <c r="J1681" s="89"/>
      <c r="K1681" s="90"/>
      <c r="L1681" s="90"/>
      <c r="M1681" s="90"/>
      <c r="N1681" s="1"/>
      <c r="O1681" s="25"/>
      <c r="P1681" s="26"/>
      <c r="Q1681" s="1"/>
      <c r="R1681" s="25"/>
    </row>
    <row r="1682" spans="1:18" ht="12.75" customHeight="1">
      <c r="A1682" s="31"/>
      <c r="B1682" s="25"/>
      <c r="C1682" s="88"/>
      <c r="D1682" s="88"/>
      <c r="E1682" s="88"/>
      <c r="F1682" s="88"/>
      <c r="G1682" s="88"/>
      <c r="H1682" s="88"/>
      <c r="I1682" s="88"/>
      <c r="J1682" s="89"/>
      <c r="K1682" s="90"/>
      <c r="L1682" s="90"/>
      <c r="M1682" s="90"/>
      <c r="N1682" s="1"/>
      <c r="O1682" s="25"/>
      <c r="P1682" s="26"/>
      <c r="Q1682" s="1"/>
      <c r="R1682" s="25"/>
    </row>
    <row r="1683" spans="1:18" ht="12.75" customHeight="1">
      <c r="A1683" s="31"/>
      <c r="B1683" s="25"/>
      <c r="C1683" s="88"/>
      <c r="D1683" s="88"/>
      <c r="E1683" s="88"/>
      <c r="F1683" s="88"/>
      <c r="G1683" s="88"/>
      <c r="H1683" s="88"/>
      <c r="I1683" s="88"/>
      <c r="J1683" s="89"/>
      <c r="K1683" s="90"/>
      <c r="L1683" s="90"/>
      <c r="M1683" s="90"/>
      <c r="N1683" s="1"/>
      <c r="O1683" s="25"/>
      <c r="P1683" s="26"/>
      <c r="Q1683" s="1"/>
      <c r="R1683" s="25"/>
    </row>
    <row r="1684" spans="1:18" ht="12.75" customHeight="1">
      <c r="A1684" s="31"/>
      <c r="B1684" s="25"/>
      <c r="C1684" s="88"/>
      <c r="D1684" s="88"/>
      <c r="E1684" s="88"/>
      <c r="F1684" s="88"/>
      <c r="G1684" s="88"/>
      <c r="H1684" s="88"/>
      <c r="I1684" s="88"/>
      <c r="J1684" s="89"/>
      <c r="K1684" s="90"/>
      <c r="L1684" s="90"/>
      <c r="M1684" s="90"/>
      <c r="N1684" s="1"/>
      <c r="O1684" s="25"/>
      <c r="P1684" s="26"/>
      <c r="Q1684" s="1"/>
      <c r="R1684" s="25"/>
    </row>
    <row r="1685" spans="1:18" ht="12.75" customHeight="1">
      <c r="A1685" s="31"/>
      <c r="B1685" s="25"/>
      <c r="C1685" s="88"/>
      <c r="D1685" s="88"/>
      <c r="E1685" s="88"/>
      <c r="F1685" s="88"/>
      <c r="G1685" s="88"/>
      <c r="H1685" s="88"/>
      <c r="I1685" s="88"/>
      <c r="J1685" s="89"/>
      <c r="K1685" s="90"/>
      <c r="L1685" s="90"/>
      <c r="M1685" s="90"/>
      <c r="N1685" s="1"/>
      <c r="O1685" s="25"/>
      <c r="P1685" s="26"/>
      <c r="Q1685" s="1"/>
      <c r="R1685" s="25"/>
    </row>
    <row r="1686" spans="1:18" ht="12.75" customHeight="1">
      <c r="A1686" s="31"/>
      <c r="B1686" s="25"/>
      <c r="C1686" s="88"/>
      <c r="D1686" s="88"/>
      <c r="E1686" s="88"/>
      <c r="F1686" s="88"/>
      <c r="G1686" s="88"/>
      <c r="H1686" s="88"/>
      <c r="I1686" s="88"/>
      <c r="J1686" s="89"/>
      <c r="K1686" s="90"/>
      <c r="L1686" s="90"/>
      <c r="M1686" s="90"/>
      <c r="N1686" s="1"/>
      <c r="O1686" s="25"/>
      <c r="P1686" s="26"/>
      <c r="Q1686" s="1"/>
      <c r="R1686" s="25"/>
    </row>
    <row r="1687" spans="1:18" ht="12.75" customHeight="1">
      <c r="A1687" s="31"/>
      <c r="B1687" s="25"/>
      <c r="C1687" s="88"/>
      <c r="D1687" s="88"/>
      <c r="E1687" s="88"/>
      <c r="F1687" s="88"/>
      <c r="G1687" s="88"/>
      <c r="H1687" s="88"/>
      <c r="I1687" s="88"/>
      <c r="J1687" s="89"/>
      <c r="K1687" s="90"/>
      <c r="L1687" s="90"/>
      <c r="M1687" s="90"/>
      <c r="N1687" s="1"/>
      <c r="O1687" s="25"/>
      <c r="P1687" s="26"/>
      <c r="Q1687" s="1"/>
      <c r="R1687" s="25"/>
    </row>
    <row r="1688" spans="1:18" ht="12.75" customHeight="1">
      <c r="A1688" s="31"/>
      <c r="B1688" s="25"/>
      <c r="C1688" s="88"/>
      <c r="D1688" s="88"/>
      <c r="E1688" s="88"/>
      <c r="F1688" s="88"/>
      <c r="G1688" s="88"/>
      <c r="H1688" s="88"/>
      <c r="I1688" s="88"/>
      <c r="J1688" s="89"/>
      <c r="K1688" s="90"/>
      <c r="L1688" s="90"/>
      <c r="M1688" s="90"/>
      <c r="N1688" s="1"/>
      <c r="O1688" s="25"/>
      <c r="P1688" s="26"/>
      <c r="Q1688" s="1"/>
      <c r="R1688" s="25"/>
    </row>
    <row r="1689" spans="1:18" ht="12.75" customHeight="1">
      <c r="A1689" s="31"/>
      <c r="B1689" s="25"/>
      <c r="C1689" s="88"/>
      <c r="D1689" s="88"/>
      <c r="E1689" s="88"/>
      <c r="F1689" s="88"/>
      <c r="G1689" s="88"/>
      <c r="H1689" s="88"/>
      <c r="I1689" s="88"/>
      <c r="J1689" s="89"/>
      <c r="K1689" s="90"/>
      <c r="L1689" s="90"/>
      <c r="M1689" s="90"/>
      <c r="N1689" s="1"/>
      <c r="O1689" s="25"/>
      <c r="P1689" s="26"/>
      <c r="Q1689" s="1"/>
      <c r="R1689" s="25"/>
    </row>
    <row r="1690" spans="1:18" ht="12.75" customHeight="1">
      <c r="A1690" s="31"/>
      <c r="B1690" s="25"/>
      <c r="C1690" s="88"/>
      <c r="D1690" s="88"/>
      <c r="E1690" s="88"/>
      <c r="F1690" s="88"/>
      <c r="G1690" s="88"/>
      <c r="H1690" s="88"/>
      <c r="I1690" s="88"/>
      <c r="J1690" s="89"/>
      <c r="K1690" s="90"/>
      <c r="L1690" s="90"/>
      <c r="M1690" s="90"/>
      <c r="N1690" s="1"/>
      <c r="O1690" s="25"/>
      <c r="P1690" s="26"/>
      <c r="Q1690" s="1"/>
      <c r="R1690" s="25"/>
    </row>
    <row r="1691" spans="1:18" ht="12.75" customHeight="1">
      <c r="A1691" s="31"/>
      <c r="B1691" s="25"/>
      <c r="C1691" s="88"/>
      <c r="D1691" s="88"/>
      <c r="E1691" s="88"/>
      <c r="F1691" s="88"/>
      <c r="G1691" s="88"/>
      <c r="H1691" s="88"/>
      <c r="I1691" s="88"/>
      <c r="J1691" s="89"/>
      <c r="K1691" s="90"/>
      <c r="L1691" s="90"/>
      <c r="M1691" s="90"/>
      <c r="N1691" s="1"/>
      <c r="O1691" s="25"/>
      <c r="P1691" s="26"/>
      <c r="Q1691" s="1"/>
      <c r="R1691" s="25"/>
    </row>
    <row r="1692" spans="1:18" ht="12.75" customHeight="1">
      <c r="A1692" s="31"/>
      <c r="B1692" s="25"/>
      <c r="C1692" s="88"/>
      <c r="D1692" s="88"/>
      <c r="E1692" s="88"/>
      <c r="F1692" s="88"/>
      <c r="G1692" s="88"/>
      <c r="H1692" s="88"/>
      <c r="I1692" s="88"/>
      <c r="J1692" s="89"/>
      <c r="K1692" s="90"/>
      <c r="L1692" s="90"/>
      <c r="M1692" s="90"/>
      <c r="N1692" s="1"/>
      <c r="O1692" s="25"/>
      <c r="P1692" s="26"/>
      <c r="Q1692" s="1"/>
      <c r="R1692" s="25"/>
    </row>
    <row r="1693" spans="1:18" ht="12.75" customHeight="1">
      <c r="A1693" s="31"/>
      <c r="B1693" s="25"/>
      <c r="C1693" s="88"/>
      <c r="D1693" s="88"/>
      <c r="E1693" s="88"/>
      <c r="F1693" s="88"/>
      <c r="G1693" s="88"/>
      <c r="H1693" s="88"/>
      <c r="I1693" s="88"/>
      <c r="J1693" s="89"/>
      <c r="K1693" s="90"/>
      <c r="L1693" s="90"/>
      <c r="M1693" s="90"/>
      <c r="N1693" s="1"/>
      <c r="O1693" s="25"/>
      <c r="P1693" s="26"/>
      <c r="Q1693" s="1"/>
      <c r="R1693" s="25"/>
    </row>
    <row r="1694" spans="1:18" ht="12.75" customHeight="1">
      <c r="A1694" s="31"/>
      <c r="B1694" s="25"/>
      <c r="C1694" s="88"/>
      <c r="D1694" s="88"/>
      <c r="E1694" s="88"/>
      <c r="F1694" s="88"/>
      <c r="G1694" s="88"/>
      <c r="H1694" s="88"/>
      <c r="I1694" s="88"/>
      <c r="J1694" s="89"/>
      <c r="K1694" s="90"/>
      <c r="L1694" s="90"/>
      <c r="M1694" s="90"/>
      <c r="N1694" s="1"/>
      <c r="O1694" s="25"/>
      <c r="P1694" s="26"/>
      <c r="Q1694" s="1"/>
      <c r="R1694" s="25"/>
    </row>
    <row r="1695" spans="1:18" ht="12.75" customHeight="1">
      <c r="A1695" s="31"/>
      <c r="B1695" s="25"/>
      <c r="C1695" s="88"/>
      <c r="D1695" s="88"/>
      <c r="E1695" s="88"/>
      <c r="F1695" s="88"/>
      <c r="G1695" s="88"/>
      <c r="H1695" s="88"/>
      <c r="I1695" s="88"/>
      <c r="J1695" s="89"/>
      <c r="K1695" s="90"/>
      <c r="L1695" s="90"/>
      <c r="M1695" s="90"/>
      <c r="N1695" s="1"/>
      <c r="O1695" s="25"/>
      <c r="P1695" s="26"/>
      <c r="Q1695" s="1"/>
      <c r="R1695" s="25"/>
    </row>
    <row r="1696" spans="1:18" ht="12.75" customHeight="1">
      <c r="A1696" s="31"/>
      <c r="B1696" s="25"/>
      <c r="C1696" s="88"/>
      <c r="D1696" s="88"/>
      <c r="E1696" s="88"/>
      <c r="F1696" s="88"/>
      <c r="G1696" s="88"/>
      <c r="H1696" s="88"/>
      <c r="I1696" s="88"/>
      <c r="J1696" s="89"/>
      <c r="K1696" s="90"/>
      <c r="L1696" s="90"/>
      <c r="M1696" s="90"/>
      <c r="N1696" s="1"/>
      <c r="O1696" s="25"/>
      <c r="P1696" s="26"/>
      <c r="Q1696" s="1"/>
      <c r="R1696" s="25"/>
    </row>
    <row r="1697" spans="1:18" ht="12.75" customHeight="1">
      <c r="A1697" s="31"/>
      <c r="B1697" s="25"/>
      <c r="C1697" s="88"/>
      <c r="D1697" s="88"/>
      <c r="E1697" s="88"/>
      <c r="F1697" s="88"/>
      <c r="G1697" s="88"/>
      <c r="H1697" s="88"/>
      <c r="I1697" s="88"/>
      <c r="J1697" s="89"/>
      <c r="K1697" s="90"/>
      <c r="L1697" s="90"/>
      <c r="M1697" s="90"/>
      <c r="N1697" s="1"/>
      <c r="O1697" s="25"/>
      <c r="P1697" s="26"/>
      <c r="Q1697" s="1"/>
      <c r="R1697" s="25"/>
    </row>
    <row r="1698" spans="1:18" ht="12.75" customHeight="1">
      <c r="A1698" s="31"/>
      <c r="B1698" s="25"/>
      <c r="C1698" s="88"/>
      <c r="D1698" s="88"/>
      <c r="E1698" s="88"/>
      <c r="F1698" s="88"/>
      <c r="G1698" s="88"/>
      <c r="H1698" s="88"/>
      <c r="I1698" s="88"/>
      <c r="J1698" s="89"/>
      <c r="K1698" s="90"/>
      <c r="L1698" s="90"/>
      <c r="M1698" s="90"/>
      <c r="N1698" s="1"/>
      <c r="O1698" s="25"/>
      <c r="P1698" s="26"/>
      <c r="Q1698" s="1"/>
      <c r="R1698" s="25"/>
    </row>
    <row r="1699" spans="1:18" ht="12.75" customHeight="1">
      <c r="A1699" s="31"/>
      <c r="B1699" s="25"/>
      <c r="C1699" s="88"/>
      <c r="D1699" s="88"/>
      <c r="E1699" s="88"/>
      <c r="F1699" s="88"/>
      <c r="G1699" s="88"/>
      <c r="H1699" s="88"/>
      <c r="I1699" s="88"/>
      <c r="J1699" s="89"/>
      <c r="K1699" s="90"/>
      <c r="L1699" s="90"/>
      <c r="M1699" s="90"/>
      <c r="N1699" s="1"/>
      <c r="O1699" s="25"/>
      <c r="P1699" s="26"/>
      <c r="Q1699" s="1"/>
      <c r="R1699" s="25"/>
    </row>
    <row r="1700" spans="1:18" ht="12.75" customHeight="1">
      <c r="A1700" s="31"/>
      <c r="B1700" s="25"/>
      <c r="C1700" s="88"/>
      <c r="D1700" s="88"/>
      <c r="E1700" s="88"/>
      <c r="F1700" s="88"/>
      <c r="G1700" s="88"/>
      <c r="H1700" s="88"/>
      <c r="I1700" s="88"/>
      <c r="J1700" s="89"/>
      <c r="K1700" s="90"/>
      <c r="L1700" s="90"/>
      <c r="M1700" s="90"/>
      <c r="N1700" s="1"/>
      <c r="O1700" s="25"/>
      <c r="P1700" s="26"/>
      <c r="Q1700" s="1"/>
      <c r="R1700" s="25"/>
    </row>
    <row r="1701" spans="1:18" ht="12.75" customHeight="1">
      <c r="A1701" s="31"/>
      <c r="B1701" s="25"/>
      <c r="C1701" s="88"/>
      <c r="D1701" s="88"/>
      <c r="E1701" s="88"/>
      <c r="F1701" s="88"/>
      <c r="G1701" s="88"/>
      <c r="H1701" s="88"/>
      <c r="I1701" s="88"/>
      <c r="J1701" s="89"/>
      <c r="K1701" s="90"/>
      <c r="L1701" s="90"/>
      <c r="M1701" s="90"/>
      <c r="N1701" s="1"/>
      <c r="O1701" s="25"/>
      <c r="P1701" s="26"/>
      <c r="Q1701" s="1"/>
      <c r="R1701" s="25"/>
    </row>
    <row r="1702" spans="1:18" ht="12.75" customHeight="1">
      <c r="A1702" s="31"/>
      <c r="B1702" s="25"/>
      <c r="C1702" s="88"/>
      <c r="D1702" s="88"/>
      <c r="E1702" s="88"/>
      <c r="F1702" s="88"/>
      <c r="G1702" s="88"/>
      <c r="H1702" s="88"/>
      <c r="I1702" s="88"/>
      <c r="J1702" s="89"/>
      <c r="K1702" s="90"/>
      <c r="L1702" s="90"/>
      <c r="M1702" s="90"/>
      <c r="N1702" s="1"/>
      <c r="O1702" s="25"/>
      <c r="P1702" s="26"/>
      <c r="Q1702" s="1"/>
      <c r="R1702" s="25"/>
    </row>
    <row r="1703" spans="1:18" ht="12.75" customHeight="1">
      <c r="A1703" s="31"/>
      <c r="B1703" s="25"/>
      <c r="C1703" s="88"/>
      <c r="D1703" s="88"/>
      <c r="E1703" s="88"/>
      <c r="F1703" s="88"/>
      <c r="G1703" s="88"/>
      <c r="H1703" s="88"/>
      <c r="I1703" s="88"/>
      <c r="J1703" s="89"/>
      <c r="K1703" s="90"/>
      <c r="L1703" s="90"/>
      <c r="M1703" s="90"/>
      <c r="N1703" s="1"/>
      <c r="O1703" s="25"/>
      <c r="P1703" s="26"/>
      <c r="Q1703" s="1"/>
      <c r="R1703" s="25"/>
    </row>
    <row r="1704" spans="1:18" ht="12.75" customHeight="1">
      <c r="A1704" s="31"/>
      <c r="B1704" s="25"/>
      <c r="C1704" s="88"/>
      <c r="D1704" s="88"/>
      <c r="E1704" s="88"/>
      <c r="F1704" s="88"/>
      <c r="G1704" s="88"/>
      <c r="H1704" s="88"/>
      <c r="I1704" s="88"/>
      <c r="J1704" s="89"/>
      <c r="K1704" s="90"/>
      <c r="L1704" s="90"/>
      <c r="M1704" s="90"/>
      <c r="N1704" s="1"/>
      <c r="O1704" s="25"/>
      <c r="P1704" s="26"/>
      <c r="Q1704" s="1"/>
      <c r="R1704" s="25"/>
    </row>
    <row r="1705" spans="1:18" ht="12.75" customHeight="1">
      <c r="A1705" s="31"/>
      <c r="B1705" s="25"/>
      <c r="C1705" s="88"/>
      <c r="D1705" s="88"/>
      <c r="E1705" s="88"/>
      <c r="F1705" s="88"/>
      <c r="G1705" s="88"/>
      <c r="H1705" s="88"/>
      <c r="I1705" s="88"/>
      <c r="J1705" s="89"/>
      <c r="K1705" s="90"/>
      <c r="L1705" s="90"/>
      <c r="M1705" s="90"/>
      <c r="N1705" s="1"/>
      <c r="O1705" s="25"/>
      <c r="P1705" s="26"/>
      <c r="Q1705" s="1"/>
      <c r="R1705" s="25"/>
    </row>
    <row r="1706" spans="1:18" ht="12.75" customHeight="1">
      <c r="A1706" s="31"/>
      <c r="B1706" s="25"/>
      <c r="C1706" s="88"/>
      <c r="D1706" s="88"/>
      <c r="E1706" s="88"/>
      <c r="F1706" s="88"/>
      <c r="G1706" s="88"/>
      <c r="H1706" s="88"/>
      <c r="I1706" s="88"/>
      <c r="J1706" s="89"/>
      <c r="K1706" s="90"/>
      <c r="L1706" s="90"/>
      <c r="M1706" s="90"/>
      <c r="N1706" s="1"/>
      <c r="O1706" s="25"/>
      <c r="P1706" s="26"/>
      <c r="Q1706" s="1"/>
      <c r="R1706" s="25"/>
    </row>
    <row r="1707" spans="1:18" ht="12.75" customHeight="1">
      <c r="A1707" s="31"/>
      <c r="B1707" s="25"/>
      <c r="C1707" s="88"/>
      <c r="D1707" s="88"/>
      <c r="E1707" s="88"/>
      <c r="F1707" s="88"/>
      <c r="G1707" s="88"/>
      <c r="H1707" s="88"/>
      <c r="I1707" s="88"/>
      <c r="J1707" s="89"/>
      <c r="K1707" s="90"/>
      <c r="L1707" s="90"/>
      <c r="M1707" s="90"/>
      <c r="N1707" s="1"/>
      <c r="O1707" s="25"/>
      <c r="P1707" s="26"/>
      <c r="Q1707" s="1"/>
      <c r="R1707" s="25"/>
    </row>
    <row r="1708" spans="1:18" ht="12.75" customHeight="1">
      <c r="A1708" s="31"/>
      <c r="B1708" s="25"/>
      <c r="C1708" s="88"/>
      <c r="D1708" s="88"/>
      <c r="E1708" s="88"/>
      <c r="F1708" s="88"/>
      <c r="G1708" s="88"/>
      <c r="H1708" s="88"/>
      <c r="I1708" s="88"/>
      <c r="J1708" s="89"/>
      <c r="K1708" s="90"/>
      <c r="L1708" s="90"/>
      <c r="M1708" s="90"/>
      <c r="N1708" s="1"/>
      <c r="O1708" s="25"/>
      <c r="P1708" s="26"/>
      <c r="Q1708" s="1"/>
      <c r="R1708" s="25"/>
    </row>
    <row r="1709" spans="1:18" ht="12.75" customHeight="1">
      <c r="A1709" s="31"/>
      <c r="B1709" s="25"/>
      <c r="C1709" s="88"/>
      <c r="D1709" s="88"/>
      <c r="E1709" s="88"/>
      <c r="F1709" s="88"/>
      <c r="G1709" s="88"/>
      <c r="H1709" s="88"/>
      <c r="I1709" s="88"/>
      <c r="J1709" s="89"/>
      <c r="K1709" s="90"/>
      <c r="L1709" s="90"/>
      <c r="M1709" s="90"/>
      <c r="N1709" s="1"/>
      <c r="O1709" s="25"/>
      <c r="P1709" s="26"/>
      <c r="Q1709" s="1"/>
      <c r="R1709" s="25"/>
    </row>
    <row r="1710" spans="1:18" ht="12.75" customHeight="1">
      <c r="A1710" s="31"/>
      <c r="B1710" s="25"/>
      <c r="C1710" s="88"/>
      <c r="D1710" s="88"/>
      <c r="E1710" s="88"/>
      <c r="F1710" s="88"/>
      <c r="G1710" s="88"/>
      <c r="H1710" s="88"/>
      <c r="I1710" s="88"/>
      <c r="J1710" s="89"/>
      <c r="K1710" s="90"/>
      <c r="L1710" s="90"/>
      <c r="M1710" s="90"/>
      <c r="N1710" s="1"/>
      <c r="O1710" s="25"/>
      <c r="P1710" s="26"/>
      <c r="Q1710" s="1"/>
      <c r="R1710" s="25"/>
    </row>
    <row r="1711" spans="1:18" ht="12.75" customHeight="1">
      <c r="A1711" s="31"/>
      <c r="B1711" s="25"/>
      <c r="C1711" s="88"/>
      <c r="D1711" s="88"/>
      <c r="E1711" s="88"/>
      <c r="F1711" s="88"/>
      <c r="G1711" s="88"/>
      <c r="H1711" s="88"/>
      <c r="I1711" s="88"/>
      <c r="J1711" s="89"/>
      <c r="K1711" s="90"/>
      <c r="L1711" s="90"/>
      <c r="M1711" s="90"/>
      <c r="N1711" s="1"/>
      <c r="O1711" s="25"/>
      <c r="P1711" s="26"/>
      <c r="Q1711" s="1"/>
      <c r="R1711" s="25"/>
    </row>
    <row r="1712" spans="1:18" ht="12.75" customHeight="1">
      <c r="A1712" s="31"/>
      <c r="B1712" s="25"/>
      <c r="C1712" s="88"/>
      <c r="D1712" s="88"/>
      <c r="E1712" s="88"/>
      <c r="F1712" s="88"/>
      <c r="G1712" s="88"/>
      <c r="H1712" s="88"/>
      <c r="I1712" s="88"/>
      <c r="J1712" s="89"/>
      <c r="K1712" s="90"/>
      <c r="L1712" s="90"/>
      <c r="M1712" s="90"/>
      <c r="N1712" s="1"/>
      <c r="O1712" s="25"/>
      <c r="P1712" s="26"/>
      <c r="Q1712" s="1"/>
      <c r="R1712" s="25"/>
    </row>
    <row r="1713" spans="1:18" ht="12.75" customHeight="1">
      <c r="A1713" s="31"/>
      <c r="B1713" s="25"/>
      <c r="C1713" s="88"/>
      <c r="D1713" s="88"/>
      <c r="E1713" s="88"/>
      <c r="F1713" s="88"/>
      <c r="G1713" s="88"/>
      <c r="H1713" s="88"/>
      <c r="I1713" s="88"/>
      <c r="J1713" s="89"/>
      <c r="K1713" s="90"/>
      <c r="L1713" s="90"/>
      <c r="M1713" s="90"/>
      <c r="N1713" s="1"/>
      <c r="O1713" s="25"/>
      <c r="P1713" s="26"/>
      <c r="Q1713" s="1"/>
      <c r="R1713" s="25"/>
    </row>
    <row r="1714" spans="1:18" ht="12.75" customHeight="1">
      <c r="A1714" s="31"/>
      <c r="B1714" s="25"/>
      <c r="C1714" s="88"/>
      <c r="D1714" s="88"/>
      <c r="E1714" s="88"/>
      <c r="F1714" s="88"/>
      <c r="G1714" s="88"/>
      <c r="H1714" s="88"/>
      <c r="I1714" s="88"/>
      <c r="J1714" s="89"/>
      <c r="K1714" s="90"/>
      <c r="L1714" s="90"/>
      <c r="M1714" s="90"/>
      <c r="N1714" s="1"/>
      <c r="O1714" s="25"/>
      <c r="P1714" s="26"/>
      <c r="Q1714" s="1"/>
      <c r="R1714" s="25"/>
    </row>
    <row r="1715" spans="1:18" ht="12.75" customHeight="1">
      <c r="A1715" s="31"/>
      <c r="B1715" s="25"/>
      <c r="C1715" s="88"/>
      <c r="D1715" s="88"/>
      <c r="E1715" s="88"/>
      <c r="F1715" s="88"/>
      <c r="G1715" s="88"/>
      <c r="H1715" s="88"/>
      <c r="I1715" s="88"/>
      <c r="J1715" s="89"/>
      <c r="K1715" s="90"/>
      <c r="L1715" s="90"/>
      <c r="M1715" s="90"/>
      <c r="N1715" s="1"/>
      <c r="O1715" s="25"/>
      <c r="P1715" s="26"/>
      <c r="Q1715" s="1"/>
      <c r="R1715" s="25"/>
    </row>
    <row r="1716" spans="1:18" ht="12.75" customHeight="1">
      <c r="A1716" s="31"/>
      <c r="B1716" s="25"/>
      <c r="C1716" s="88"/>
      <c r="D1716" s="88"/>
      <c r="E1716" s="88"/>
      <c r="F1716" s="88"/>
      <c r="G1716" s="88"/>
      <c r="H1716" s="88"/>
      <c r="I1716" s="88"/>
      <c r="J1716" s="89"/>
      <c r="K1716" s="90"/>
      <c r="L1716" s="90"/>
      <c r="M1716" s="90"/>
      <c r="N1716" s="1"/>
      <c r="O1716" s="25"/>
      <c r="P1716" s="26"/>
      <c r="Q1716" s="1"/>
      <c r="R1716" s="25"/>
    </row>
    <row r="1717" spans="1:18" ht="12.75" customHeight="1">
      <c r="A1717" s="31"/>
      <c r="B1717" s="25"/>
      <c r="C1717" s="88"/>
      <c r="D1717" s="88"/>
      <c r="E1717" s="88"/>
      <c r="F1717" s="88"/>
      <c r="G1717" s="88"/>
      <c r="H1717" s="88"/>
      <c r="I1717" s="88"/>
      <c r="J1717" s="89"/>
      <c r="K1717" s="90"/>
      <c r="L1717" s="90"/>
      <c r="M1717" s="90"/>
      <c r="N1717" s="1"/>
      <c r="O1717" s="25"/>
      <c r="P1717" s="26"/>
      <c r="Q1717" s="1"/>
      <c r="R1717" s="25"/>
    </row>
    <row r="1718" spans="1:18" ht="12.75" customHeight="1">
      <c r="A1718" s="31"/>
      <c r="B1718" s="25"/>
      <c r="C1718" s="88"/>
      <c r="D1718" s="88"/>
      <c r="E1718" s="88"/>
      <c r="F1718" s="88"/>
      <c r="G1718" s="88"/>
      <c r="H1718" s="88"/>
      <c r="I1718" s="88"/>
      <c r="J1718" s="89"/>
      <c r="K1718" s="90"/>
      <c r="L1718" s="90"/>
      <c r="M1718" s="90"/>
      <c r="N1718" s="1"/>
      <c r="O1718" s="25"/>
      <c r="P1718" s="26"/>
      <c r="Q1718" s="1"/>
      <c r="R1718" s="25"/>
    </row>
    <row r="1719" spans="1:18" ht="12.75" customHeight="1">
      <c r="A1719" s="31"/>
      <c r="B1719" s="25"/>
      <c r="C1719" s="88"/>
      <c r="D1719" s="88"/>
      <c r="E1719" s="88"/>
      <c r="F1719" s="88"/>
      <c r="G1719" s="88"/>
      <c r="H1719" s="88"/>
      <c r="I1719" s="88"/>
      <c r="J1719" s="89"/>
      <c r="K1719" s="90"/>
      <c r="L1719" s="90"/>
      <c r="M1719" s="90"/>
      <c r="N1719" s="1"/>
      <c r="O1719" s="25"/>
      <c r="P1719" s="26"/>
      <c r="Q1719" s="1"/>
      <c r="R1719" s="25"/>
    </row>
    <row r="1720" spans="1:18" ht="12.75" customHeight="1">
      <c r="A1720" s="31"/>
      <c r="B1720" s="25"/>
      <c r="C1720" s="88"/>
      <c r="D1720" s="88"/>
      <c r="E1720" s="88"/>
      <c r="F1720" s="88"/>
      <c r="G1720" s="88"/>
      <c r="H1720" s="88"/>
      <c r="I1720" s="88"/>
      <c r="J1720" s="89"/>
      <c r="K1720" s="90"/>
      <c r="L1720" s="90"/>
      <c r="M1720" s="90"/>
      <c r="N1720" s="1"/>
      <c r="O1720" s="25"/>
      <c r="P1720" s="26"/>
      <c r="Q1720" s="1"/>
      <c r="R1720" s="25"/>
    </row>
    <row r="1721" spans="1:18" ht="12.75" customHeight="1">
      <c r="A1721" s="31"/>
      <c r="B1721" s="25"/>
      <c r="C1721" s="88"/>
      <c r="D1721" s="88"/>
      <c r="E1721" s="88"/>
      <c r="F1721" s="88"/>
      <c r="G1721" s="88"/>
      <c r="H1721" s="88"/>
      <c r="I1721" s="88"/>
      <c r="J1721" s="89"/>
      <c r="K1721" s="90"/>
      <c r="L1721" s="90"/>
      <c r="M1721" s="90"/>
      <c r="N1721" s="1"/>
      <c r="O1721" s="25"/>
      <c r="P1721" s="26"/>
      <c r="Q1721" s="1"/>
      <c r="R1721" s="25"/>
    </row>
    <row r="1722" spans="1:18" ht="12.75" customHeight="1">
      <c r="A1722" s="31"/>
      <c r="B1722" s="25"/>
      <c r="C1722" s="88"/>
      <c r="D1722" s="88"/>
      <c r="E1722" s="88"/>
      <c r="F1722" s="88"/>
      <c r="G1722" s="88"/>
      <c r="H1722" s="88"/>
      <c r="I1722" s="88"/>
      <c r="J1722" s="89"/>
      <c r="K1722" s="90"/>
      <c r="L1722" s="90"/>
      <c r="M1722" s="90"/>
      <c r="N1722" s="1"/>
      <c r="O1722" s="25"/>
      <c r="P1722" s="26"/>
      <c r="Q1722" s="1"/>
      <c r="R1722" s="25"/>
    </row>
    <row r="1723" spans="1:18" ht="12.75" customHeight="1">
      <c r="A1723" s="31"/>
      <c r="B1723" s="25"/>
      <c r="C1723" s="88"/>
      <c r="D1723" s="88"/>
      <c r="E1723" s="88"/>
      <c r="F1723" s="88"/>
      <c r="G1723" s="88"/>
      <c r="H1723" s="88"/>
      <c r="I1723" s="88"/>
      <c r="J1723" s="89"/>
      <c r="K1723" s="90"/>
      <c r="L1723" s="90"/>
      <c r="M1723" s="90"/>
      <c r="N1723" s="1"/>
      <c r="O1723" s="25"/>
      <c r="P1723" s="26"/>
      <c r="Q1723" s="1"/>
      <c r="R1723" s="25"/>
    </row>
    <row r="1724" spans="1:18" ht="12.75" customHeight="1">
      <c r="A1724" s="31"/>
      <c r="B1724" s="25"/>
      <c r="C1724" s="88"/>
      <c r="D1724" s="88"/>
      <c r="E1724" s="88"/>
      <c r="F1724" s="88"/>
      <c r="G1724" s="88"/>
      <c r="H1724" s="88"/>
      <c r="I1724" s="88"/>
      <c r="J1724" s="89"/>
      <c r="K1724" s="90"/>
      <c r="L1724" s="90"/>
      <c r="M1724" s="90"/>
      <c r="N1724" s="1"/>
      <c r="O1724" s="25"/>
      <c r="P1724" s="26"/>
      <c r="Q1724" s="1"/>
      <c r="R1724" s="25"/>
    </row>
    <row r="1725" spans="1:18" ht="12.75" customHeight="1">
      <c r="A1725" s="31"/>
      <c r="B1725" s="25"/>
      <c r="C1725" s="88"/>
      <c r="D1725" s="88"/>
      <c r="E1725" s="88"/>
      <c r="F1725" s="88"/>
      <c r="G1725" s="88"/>
      <c r="H1725" s="88"/>
      <c r="I1725" s="88"/>
      <c r="J1725" s="89"/>
      <c r="K1725" s="90"/>
      <c r="L1725" s="90"/>
      <c r="M1725" s="90"/>
      <c r="N1725" s="1"/>
      <c r="O1725" s="25"/>
      <c r="P1725" s="26"/>
      <c r="Q1725" s="1"/>
      <c r="R1725" s="25"/>
    </row>
    <row r="1726" spans="1:18" ht="12.75" customHeight="1">
      <c r="A1726" s="31"/>
      <c r="B1726" s="25"/>
      <c r="C1726" s="88"/>
      <c r="D1726" s="88"/>
      <c r="E1726" s="88"/>
      <c r="F1726" s="88"/>
      <c r="G1726" s="88"/>
      <c r="H1726" s="88"/>
      <c r="I1726" s="88"/>
      <c r="J1726" s="89"/>
      <c r="K1726" s="90"/>
      <c r="L1726" s="90"/>
      <c r="M1726" s="90"/>
      <c r="N1726" s="1"/>
      <c r="O1726" s="25"/>
      <c r="P1726" s="26"/>
      <c r="Q1726" s="1"/>
      <c r="R1726" s="25"/>
    </row>
    <row r="1727" spans="1:18" ht="12.75" customHeight="1">
      <c r="A1727" s="31"/>
      <c r="B1727" s="25"/>
      <c r="C1727" s="88"/>
      <c r="D1727" s="88"/>
      <c r="E1727" s="88"/>
      <c r="F1727" s="88"/>
      <c r="G1727" s="88"/>
      <c r="H1727" s="88"/>
      <c r="I1727" s="88"/>
      <c r="J1727" s="89"/>
      <c r="K1727" s="90"/>
      <c r="L1727" s="90"/>
      <c r="M1727" s="90"/>
      <c r="N1727" s="1"/>
      <c r="O1727" s="25"/>
      <c r="P1727" s="26"/>
      <c r="Q1727" s="1"/>
      <c r="R1727" s="25"/>
    </row>
    <row r="1728" spans="1:18" ht="12.75" customHeight="1">
      <c r="A1728" s="31"/>
      <c r="B1728" s="25"/>
      <c r="C1728" s="88"/>
      <c r="D1728" s="88"/>
      <c r="E1728" s="88"/>
      <c r="F1728" s="88"/>
      <c r="G1728" s="88"/>
      <c r="H1728" s="88"/>
      <c r="I1728" s="88"/>
      <c r="J1728" s="89"/>
      <c r="K1728" s="90"/>
      <c r="L1728" s="90"/>
      <c r="M1728" s="90"/>
      <c r="N1728" s="1"/>
      <c r="O1728" s="25"/>
      <c r="P1728" s="26"/>
      <c r="Q1728" s="1"/>
      <c r="R1728" s="25"/>
    </row>
    <row r="1729" spans="1:18" ht="12.75" customHeight="1">
      <c r="A1729" s="31"/>
      <c r="B1729" s="25"/>
      <c r="C1729" s="88"/>
      <c r="D1729" s="88"/>
      <c r="E1729" s="88"/>
      <c r="F1729" s="88"/>
      <c r="G1729" s="88"/>
      <c r="H1729" s="88"/>
      <c r="I1729" s="88"/>
      <c r="J1729" s="89"/>
      <c r="K1729" s="90"/>
      <c r="L1729" s="90"/>
      <c r="M1729" s="90"/>
      <c r="N1729" s="1"/>
      <c r="O1729" s="25"/>
      <c r="P1729" s="26"/>
      <c r="Q1729" s="1"/>
      <c r="R1729" s="25"/>
    </row>
    <row r="1730" spans="1:18" ht="12.75" customHeight="1">
      <c r="A1730" s="31"/>
      <c r="B1730" s="25"/>
      <c r="C1730" s="88"/>
      <c r="D1730" s="88"/>
      <c r="E1730" s="88"/>
      <c r="F1730" s="88"/>
      <c r="G1730" s="88"/>
      <c r="H1730" s="88"/>
      <c r="I1730" s="88"/>
      <c r="J1730" s="89"/>
      <c r="K1730" s="90"/>
      <c r="L1730" s="90"/>
      <c r="M1730" s="90"/>
      <c r="N1730" s="1"/>
      <c r="O1730" s="25"/>
      <c r="P1730" s="26"/>
      <c r="Q1730" s="1"/>
      <c r="R1730" s="25"/>
    </row>
    <row r="1731" spans="1:18" ht="12.75" customHeight="1">
      <c r="A1731" s="31"/>
      <c r="B1731" s="25"/>
      <c r="C1731" s="88"/>
      <c r="D1731" s="88"/>
      <c r="E1731" s="88"/>
      <c r="F1731" s="88"/>
      <c r="G1731" s="88"/>
      <c r="H1731" s="88"/>
      <c r="I1731" s="88"/>
      <c r="J1731" s="89"/>
      <c r="K1731" s="90"/>
      <c r="L1731" s="90"/>
      <c r="M1731" s="90"/>
      <c r="N1731" s="1"/>
      <c r="O1731" s="25"/>
      <c r="P1731" s="26"/>
      <c r="Q1731" s="1"/>
      <c r="R1731" s="25"/>
    </row>
    <row r="1732" spans="1:18" ht="12.75" customHeight="1">
      <c r="A1732" s="31"/>
      <c r="B1732" s="25"/>
      <c r="C1732" s="88"/>
      <c r="D1732" s="88"/>
      <c r="E1732" s="88"/>
      <c r="F1732" s="88"/>
      <c r="G1732" s="88"/>
      <c r="H1732" s="88"/>
      <c r="I1732" s="88"/>
      <c r="J1732" s="89"/>
      <c r="K1732" s="90"/>
      <c r="L1732" s="90"/>
      <c r="M1732" s="90"/>
      <c r="N1732" s="1"/>
      <c r="O1732" s="25"/>
      <c r="P1732" s="26"/>
      <c r="Q1732" s="1"/>
      <c r="R1732" s="25"/>
    </row>
    <row r="1733" spans="1:18" ht="12.75" customHeight="1">
      <c r="A1733" s="31"/>
      <c r="B1733" s="25"/>
      <c r="C1733" s="88"/>
      <c r="D1733" s="88"/>
      <c r="E1733" s="88"/>
      <c r="F1733" s="88"/>
      <c r="G1733" s="88"/>
      <c r="H1733" s="88"/>
      <c r="I1733" s="88"/>
      <c r="J1733" s="89"/>
      <c r="K1733" s="90"/>
      <c r="L1733" s="90"/>
      <c r="M1733" s="90"/>
      <c r="N1733" s="1"/>
      <c r="O1733" s="25"/>
      <c r="P1733" s="26"/>
      <c r="Q1733" s="1"/>
      <c r="R1733" s="25"/>
    </row>
    <row r="1734" spans="1:18" ht="12.75" customHeight="1">
      <c r="A1734" s="31"/>
      <c r="B1734" s="25"/>
      <c r="C1734" s="88"/>
      <c r="D1734" s="88"/>
      <c r="E1734" s="88"/>
      <c r="F1734" s="88"/>
      <c r="G1734" s="88"/>
      <c r="H1734" s="88"/>
      <c r="I1734" s="88"/>
      <c r="J1734" s="89"/>
      <c r="K1734" s="90"/>
      <c r="L1734" s="90"/>
      <c r="M1734" s="90"/>
      <c r="N1734" s="1"/>
      <c r="O1734" s="25"/>
      <c r="P1734" s="26"/>
      <c r="Q1734" s="1"/>
      <c r="R1734" s="25"/>
    </row>
    <row r="1735" spans="1:18" ht="12.75" customHeight="1">
      <c r="A1735" s="31"/>
      <c r="B1735" s="25"/>
      <c r="C1735" s="88"/>
      <c r="D1735" s="88"/>
      <c r="E1735" s="88"/>
      <c r="F1735" s="88"/>
      <c r="G1735" s="88"/>
      <c r="H1735" s="88"/>
      <c r="I1735" s="88"/>
      <c r="J1735" s="89"/>
      <c r="K1735" s="90"/>
      <c r="L1735" s="90"/>
      <c r="M1735" s="90"/>
      <c r="N1735" s="1"/>
      <c r="O1735" s="25"/>
      <c r="P1735" s="26"/>
      <c r="Q1735" s="1"/>
      <c r="R1735" s="25"/>
    </row>
    <row r="1736" spans="1:18" ht="12.75" customHeight="1">
      <c r="A1736" s="31"/>
      <c r="B1736" s="25"/>
      <c r="C1736" s="88"/>
      <c r="D1736" s="88"/>
      <c r="E1736" s="88"/>
      <c r="F1736" s="88"/>
      <c r="G1736" s="88"/>
      <c r="H1736" s="88"/>
      <c r="I1736" s="88"/>
      <c r="J1736" s="89"/>
      <c r="K1736" s="90"/>
      <c r="L1736" s="90"/>
      <c r="M1736" s="90"/>
      <c r="N1736" s="1"/>
      <c r="O1736" s="25"/>
      <c r="P1736" s="26"/>
      <c r="Q1736" s="1"/>
      <c r="R1736" s="25"/>
    </row>
    <row r="1737" spans="1:18" ht="12.75" customHeight="1">
      <c r="A1737" s="31"/>
      <c r="B1737" s="25"/>
      <c r="C1737" s="88"/>
      <c r="D1737" s="88"/>
      <c r="E1737" s="88"/>
      <c r="F1737" s="88"/>
      <c r="G1737" s="88"/>
      <c r="H1737" s="88"/>
      <c r="I1737" s="88"/>
      <c r="J1737" s="89"/>
      <c r="K1737" s="90"/>
      <c r="L1737" s="90"/>
      <c r="M1737" s="90"/>
      <c r="N1737" s="1"/>
      <c r="O1737" s="25"/>
      <c r="P1737" s="26"/>
      <c r="Q1737" s="1"/>
      <c r="R1737" s="25"/>
    </row>
    <row r="1738" spans="1:18" ht="12.75" customHeight="1">
      <c r="A1738" s="31"/>
      <c r="B1738" s="25"/>
      <c r="C1738" s="88"/>
      <c r="D1738" s="88"/>
      <c r="E1738" s="88"/>
      <c r="F1738" s="88"/>
      <c r="G1738" s="88"/>
      <c r="H1738" s="88"/>
      <c r="I1738" s="88"/>
      <c r="J1738" s="89"/>
      <c r="K1738" s="90"/>
      <c r="L1738" s="90"/>
      <c r="M1738" s="90"/>
      <c r="N1738" s="1"/>
      <c r="O1738" s="25"/>
      <c r="P1738" s="26"/>
      <c r="Q1738" s="1"/>
      <c r="R1738" s="25"/>
    </row>
    <row r="1739" spans="1:18" ht="12.75" customHeight="1">
      <c r="A1739" s="31"/>
      <c r="B1739" s="25"/>
      <c r="C1739" s="88"/>
      <c r="D1739" s="88"/>
      <c r="E1739" s="88"/>
      <c r="F1739" s="88"/>
      <c r="G1739" s="88"/>
      <c r="H1739" s="88"/>
      <c r="I1739" s="88"/>
      <c r="J1739" s="89"/>
      <c r="K1739" s="90"/>
      <c r="L1739" s="90"/>
      <c r="M1739" s="90"/>
      <c r="N1739" s="1"/>
      <c r="O1739" s="25"/>
      <c r="P1739" s="26"/>
      <c r="Q1739" s="1"/>
      <c r="R1739" s="25"/>
    </row>
    <row r="1740" spans="1:18" ht="12.75" customHeight="1">
      <c r="A1740" s="31"/>
      <c r="B1740" s="25"/>
      <c r="C1740" s="88"/>
      <c r="D1740" s="88"/>
      <c r="E1740" s="88"/>
      <c r="F1740" s="88"/>
      <c r="G1740" s="88"/>
      <c r="H1740" s="88"/>
      <c r="I1740" s="88"/>
      <c r="J1740" s="89"/>
      <c r="K1740" s="90"/>
      <c r="L1740" s="90"/>
      <c r="M1740" s="90"/>
      <c r="N1740" s="1"/>
      <c r="O1740" s="25"/>
      <c r="P1740" s="26"/>
      <c r="Q1740" s="1"/>
      <c r="R1740" s="25"/>
    </row>
    <row r="1741" spans="1:18" ht="12.75" customHeight="1">
      <c r="A1741" s="31"/>
      <c r="B1741" s="25"/>
      <c r="C1741" s="88"/>
      <c r="D1741" s="88"/>
      <c r="E1741" s="88"/>
      <c r="F1741" s="88"/>
      <c r="G1741" s="88"/>
      <c r="H1741" s="88"/>
      <c r="I1741" s="88"/>
      <c r="J1741" s="89"/>
      <c r="K1741" s="90"/>
      <c r="L1741" s="90"/>
      <c r="M1741" s="90"/>
      <c r="N1741" s="1"/>
      <c r="O1741" s="25"/>
      <c r="P1741" s="26"/>
      <c r="Q1741" s="1"/>
      <c r="R1741" s="25"/>
    </row>
    <row r="1742" spans="1:18" ht="12.75" customHeight="1">
      <c r="A1742" s="31"/>
      <c r="B1742" s="25"/>
      <c r="C1742" s="88"/>
      <c r="D1742" s="88"/>
      <c r="E1742" s="88"/>
      <c r="F1742" s="88"/>
      <c r="G1742" s="88"/>
      <c r="H1742" s="88"/>
      <c r="I1742" s="88"/>
      <c r="J1742" s="89"/>
      <c r="K1742" s="90"/>
      <c r="L1742" s="90"/>
      <c r="M1742" s="90"/>
      <c r="N1742" s="1"/>
      <c r="O1742" s="25"/>
      <c r="P1742" s="26"/>
      <c r="Q1742" s="1"/>
      <c r="R1742" s="25"/>
    </row>
    <row r="1743" spans="1:18" ht="12.75" customHeight="1">
      <c r="A1743" s="31"/>
      <c r="B1743" s="25"/>
      <c r="C1743" s="88"/>
      <c r="D1743" s="88"/>
      <c r="E1743" s="88"/>
      <c r="F1743" s="88"/>
      <c r="G1743" s="88"/>
      <c r="H1743" s="88"/>
      <c r="I1743" s="88"/>
      <c r="J1743" s="89"/>
      <c r="K1743" s="90"/>
      <c r="L1743" s="90"/>
      <c r="M1743" s="90"/>
      <c r="N1743" s="1"/>
      <c r="O1743" s="25"/>
      <c r="P1743" s="26"/>
      <c r="Q1743" s="1"/>
      <c r="R1743" s="25"/>
    </row>
    <row r="1744" spans="1:18" ht="12.75" customHeight="1">
      <c r="A1744" s="31"/>
      <c r="B1744" s="25"/>
      <c r="C1744" s="88"/>
      <c r="D1744" s="88"/>
      <c r="E1744" s="88"/>
      <c r="F1744" s="88"/>
      <c r="G1744" s="88"/>
      <c r="H1744" s="88"/>
      <c r="I1744" s="88"/>
      <c r="J1744" s="89"/>
      <c r="K1744" s="90"/>
      <c r="L1744" s="90"/>
      <c r="M1744" s="90"/>
      <c r="N1744" s="1"/>
      <c r="O1744" s="25"/>
      <c r="P1744" s="26"/>
      <c r="Q1744" s="1"/>
      <c r="R1744" s="25"/>
    </row>
    <row r="1745" spans="1:18" ht="12.75" customHeight="1">
      <c r="A1745" s="31"/>
      <c r="B1745" s="25"/>
      <c r="C1745" s="88"/>
      <c r="D1745" s="88"/>
      <c r="E1745" s="88"/>
      <c r="F1745" s="88"/>
      <c r="G1745" s="88"/>
      <c r="H1745" s="88"/>
      <c r="I1745" s="88"/>
      <c r="J1745" s="89"/>
      <c r="K1745" s="90"/>
      <c r="L1745" s="90"/>
      <c r="M1745" s="90"/>
      <c r="N1745" s="1"/>
      <c r="O1745" s="25"/>
      <c r="P1745" s="26"/>
      <c r="Q1745" s="1"/>
      <c r="R1745" s="25"/>
    </row>
    <row r="1746" spans="1:18" ht="12.75" customHeight="1">
      <c r="A1746" s="31"/>
      <c r="B1746" s="25"/>
      <c r="C1746" s="88"/>
      <c r="D1746" s="88"/>
      <c r="E1746" s="88"/>
      <c r="F1746" s="88"/>
      <c r="G1746" s="88"/>
      <c r="H1746" s="88"/>
      <c r="I1746" s="88"/>
      <c r="J1746" s="89"/>
      <c r="K1746" s="90"/>
      <c r="L1746" s="90"/>
      <c r="M1746" s="90"/>
      <c r="N1746" s="1"/>
      <c r="O1746" s="25"/>
      <c r="P1746" s="26"/>
      <c r="Q1746" s="1"/>
      <c r="R1746" s="25"/>
    </row>
    <row r="1747" spans="1:18" ht="12.75" customHeight="1">
      <c r="A1747" s="31"/>
      <c r="B1747" s="25"/>
      <c r="C1747" s="88"/>
      <c r="D1747" s="88"/>
      <c r="E1747" s="88"/>
      <c r="F1747" s="88"/>
      <c r="G1747" s="88"/>
      <c r="H1747" s="88"/>
      <c r="I1747" s="88"/>
      <c r="J1747" s="89"/>
      <c r="K1747" s="90"/>
      <c r="L1747" s="90"/>
      <c r="M1747" s="90"/>
      <c r="N1747" s="1"/>
      <c r="O1747" s="25"/>
      <c r="P1747" s="26"/>
      <c r="Q1747" s="1"/>
      <c r="R1747" s="25"/>
    </row>
    <row r="1748" spans="1:18" ht="12.75" customHeight="1">
      <c r="A1748" s="31"/>
      <c r="B1748" s="25"/>
      <c r="C1748" s="88"/>
      <c r="D1748" s="88"/>
      <c r="E1748" s="88"/>
      <c r="F1748" s="88"/>
      <c r="G1748" s="88"/>
      <c r="H1748" s="88"/>
      <c r="I1748" s="88"/>
      <c r="J1748" s="89"/>
      <c r="K1748" s="90"/>
      <c r="L1748" s="90"/>
      <c r="M1748" s="90"/>
      <c r="N1748" s="1"/>
      <c r="O1748" s="25"/>
      <c r="P1748" s="26"/>
      <c r="Q1748" s="1"/>
      <c r="R1748" s="25"/>
    </row>
    <row r="1749" spans="1:18" ht="12.75" customHeight="1">
      <c r="A1749" s="31"/>
      <c r="B1749" s="25"/>
      <c r="C1749" s="88"/>
      <c r="D1749" s="88"/>
      <c r="E1749" s="88"/>
      <c r="F1749" s="88"/>
      <c r="G1749" s="88"/>
      <c r="H1749" s="88"/>
      <c r="I1749" s="88"/>
      <c r="J1749" s="89"/>
      <c r="K1749" s="90"/>
      <c r="L1749" s="90"/>
      <c r="M1749" s="90"/>
      <c r="N1749" s="1"/>
      <c r="O1749" s="25"/>
      <c r="P1749" s="26"/>
      <c r="Q1749" s="1"/>
      <c r="R1749" s="25"/>
    </row>
    <row r="1750" spans="1:18" ht="12.75" customHeight="1">
      <c r="A1750" s="31"/>
      <c r="B1750" s="25"/>
      <c r="C1750" s="88"/>
      <c r="D1750" s="88"/>
      <c r="E1750" s="88"/>
      <c r="F1750" s="88"/>
      <c r="G1750" s="88"/>
      <c r="H1750" s="88"/>
      <c r="I1750" s="88"/>
      <c r="J1750" s="89"/>
      <c r="K1750" s="90"/>
      <c r="L1750" s="90"/>
      <c r="M1750" s="90"/>
      <c r="N1750" s="1"/>
      <c r="O1750" s="25"/>
      <c r="P1750" s="26"/>
      <c r="Q1750" s="1"/>
      <c r="R1750" s="25"/>
    </row>
    <row r="1751" spans="1:18" ht="12.75" customHeight="1">
      <c r="A1751" s="31"/>
      <c r="B1751" s="25"/>
      <c r="C1751" s="88"/>
      <c r="D1751" s="88"/>
      <c r="E1751" s="88"/>
      <c r="F1751" s="88"/>
      <c r="G1751" s="88"/>
      <c r="H1751" s="88"/>
      <c r="I1751" s="88"/>
      <c r="J1751" s="89"/>
      <c r="K1751" s="90"/>
      <c r="L1751" s="90"/>
      <c r="M1751" s="90"/>
      <c r="N1751" s="1"/>
      <c r="O1751" s="25"/>
      <c r="P1751" s="26"/>
      <c r="Q1751" s="1"/>
      <c r="R1751" s="25"/>
    </row>
    <row r="1752" spans="1:18" ht="12.75" customHeight="1">
      <c r="A1752" s="31"/>
      <c r="B1752" s="25"/>
      <c r="C1752" s="88"/>
      <c r="D1752" s="88"/>
      <c r="E1752" s="88"/>
      <c r="F1752" s="88"/>
      <c r="G1752" s="88"/>
      <c r="H1752" s="88"/>
      <c r="I1752" s="88"/>
      <c r="J1752" s="89"/>
      <c r="K1752" s="90"/>
      <c r="L1752" s="90"/>
      <c r="M1752" s="90"/>
      <c r="N1752" s="1"/>
      <c r="O1752" s="25"/>
      <c r="P1752" s="26"/>
      <c r="Q1752" s="1"/>
      <c r="R1752" s="25"/>
    </row>
    <row r="1753" spans="1:18" ht="12.75" customHeight="1">
      <c r="A1753" s="31"/>
      <c r="B1753" s="25"/>
      <c r="C1753" s="88"/>
      <c r="D1753" s="88"/>
      <c r="E1753" s="88"/>
      <c r="F1753" s="88"/>
      <c r="G1753" s="88"/>
      <c r="H1753" s="88"/>
      <c r="I1753" s="88"/>
      <c r="J1753" s="89"/>
      <c r="K1753" s="90"/>
      <c r="L1753" s="90"/>
      <c r="M1753" s="90"/>
      <c r="N1753" s="1"/>
      <c r="O1753" s="25"/>
      <c r="P1753" s="26"/>
      <c r="Q1753" s="1"/>
      <c r="R1753" s="25"/>
    </row>
    <row r="1754" spans="1:18" ht="12.75" customHeight="1">
      <c r="A1754" s="31"/>
      <c r="B1754" s="25"/>
      <c r="C1754" s="88"/>
      <c r="D1754" s="88"/>
      <c r="E1754" s="88"/>
      <c r="F1754" s="88"/>
      <c r="G1754" s="88"/>
      <c r="H1754" s="88"/>
      <c r="I1754" s="88"/>
      <c r="J1754" s="89"/>
      <c r="K1754" s="90"/>
      <c r="L1754" s="90"/>
      <c r="M1754" s="90"/>
      <c r="N1754" s="1"/>
      <c r="O1754" s="25"/>
      <c r="P1754" s="26"/>
      <c r="Q1754" s="1"/>
      <c r="R1754" s="25"/>
    </row>
    <row r="1755" spans="1:18" ht="12.75" customHeight="1">
      <c r="A1755" s="31"/>
      <c r="B1755" s="25"/>
      <c r="C1755" s="88"/>
      <c r="D1755" s="88"/>
      <c r="E1755" s="88"/>
      <c r="F1755" s="88"/>
      <c r="G1755" s="88"/>
      <c r="H1755" s="88"/>
      <c r="I1755" s="88"/>
      <c r="J1755" s="89"/>
      <c r="K1755" s="90"/>
      <c r="L1755" s="90"/>
      <c r="M1755" s="90"/>
      <c r="N1755" s="1"/>
      <c r="O1755" s="25"/>
      <c r="P1755" s="26"/>
      <c r="Q1755" s="1"/>
      <c r="R1755" s="25"/>
    </row>
    <row r="1756" spans="1:18" ht="12.75" customHeight="1">
      <c r="A1756" s="31"/>
      <c r="B1756" s="25"/>
      <c r="C1756" s="88"/>
      <c r="D1756" s="88"/>
      <c r="E1756" s="88"/>
      <c r="F1756" s="88"/>
      <c r="G1756" s="88"/>
      <c r="H1756" s="88"/>
      <c r="I1756" s="88"/>
      <c r="J1756" s="89"/>
      <c r="K1756" s="90"/>
      <c r="L1756" s="90"/>
      <c r="M1756" s="90"/>
      <c r="N1756" s="1"/>
      <c r="O1756" s="25"/>
      <c r="P1756" s="26"/>
      <c r="Q1756" s="1"/>
      <c r="R1756" s="25"/>
    </row>
    <row r="1757" spans="1:18" ht="12.75" customHeight="1">
      <c r="A1757" s="31"/>
      <c r="B1757" s="25"/>
      <c r="C1757" s="88"/>
      <c r="D1757" s="88"/>
      <c r="E1757" s="88"/>
      <c r="F1757" s="88"/>
      <c r="G1757" s="88"/>
      <c r="H1757" s="88"/>
      <c r="I1757" s="88"/>
      <c r="J1757" s="89"/>
      <c r="K1757" s="90"/>
      <c r="L1757" s="90"/>
      <c r="M1757" s="90"/>
      <c r="N1757" s="1"/>
      <c r="O1757" s="25"/>
      <c r="P1757" s="26"/>
      <c r="Q1757" s="1"/>
      <c r="R1757" s="25"/>
    </row>
    <row r="1758" spans="1:18" ht="12.75" customHeight="1">
      <c r="A1758" s="31"/>
      <c r="B1758" s="25"/>
      <c r="C1758" s="88"/>
      <c r="D1758" s="88"/>
      <c r="E1758" s="88"/>
      <c r="F1758" s="88"/>
      <c r="G1758" s="88"/>
      <c r="H1758" s="88"/>
      <c r="I1758" s="88"/>
      <c r="J1758" s="89"/>
      <c r="K1758" s="90"/>
      <c r="L1758" s="90"/>
      <c r="M1758" s="90"/>
      <c r="N1758" s="1"/>
      <c r="O1758" s="25"/>
      <c r="P1758" s="26"/>
      <c r="Q1758" s="1"/>
      <c r="R1758" s="25"/>
    </row>
    <row r="1759" spans="1:18" ht="12.75" customHeight="1">
      <c r="A1759" s="31"/>
      <c r="B1759" s="25"/>
      <c r="C1759" s="88"/>
      <c r="D1759" s="88"/>
      <c r="E1759" s="88"/>
      <c r="F1759" s="88"/>
      <c r="G1759" s="88"/>
      <c r="H1759" s="88"/>
      <c r="I1759" s="88"/>
      <c r="J1759" s="89"/>
      <c r="K1759" s="90"/>
      <c r="L1759" s="90"/>
      <c r="M1759" s="90"/>
      <c r="N1759" s="1"/>
      <c r="O1759" s="25"/>
      <c r="P1759" s="26"/>
      <c r="Q1759" s="1"/>
      <c r="R1759" s="25"/>
    </row>
    <row r="1760" spans="1:18" ht="12.75" customHeight="1">
      <c r="A1760" s="31"/>
      <c r="B1760" s="25"/>
      <c r="C1760" s="88"/>
      <c r="D1760" s="88"/>
      <c r="E1760" s="88"/>
      <c r="F1760" s="88"/>
      <c r="G1760" s="88"/>
      <c r="H1760" s="88"/>
      <c r="I1760" s="88"/>
      <c r="J1760" s="89"/>
      <c r="K1760" s="90"/>
      <c r="L1760" s="90"/>
      <c r="M1760" s="90"/>
      <c r="N1760" s="1"/>
      <c r="O1760" s="25"/>
      <c r="P1760" s="26"/>
      <c r="Q1760" s="1"/>
      <c r="R1760" s="25"/>
    </row>
    <row r="1761" spans="1:18" ht="12.75" customHeight="1">
      <c r="A1761" s="31"/>
      <c r="B1761" s="25"/>
      <c r="C1761" s="88"/>
      <c r="D1761" s="88"/>
      <c r="E1761" s="88"/>
      <c r="F1761" s="88"/>
      <c r="G1761" s="88"/>
      <c r="H1761" s="88"/>
      <c r="I1761" s="88"/>
      <c r="J1761" s="89"/>
      <c r="K1761" s="90"/>
      <c r="L1761" s="90"/>
      <c r="M1761" s="90"/>
      <c r="N1761" s="1"/>
      <c r="O1761" s="25"/>
      <c r="P1761" s="26"/>
      <c r="Q1761" s="1"/>
      <c r="R1761" s="25"/>
    </row>
    <row r="1762" spans="1:18" ht="12.75" customHeight="1">
      <c r="A1762" s="31"/>
      <c r="B1762" s="25"/>
      <c r="C1762" s="88"/>
      <c r="D1762" s="88"/>
      <c r="E1762" s="88"/>
      <c r="F1762" s="88"/>
      <c r="G1762" s="88"/>
      <c r="H1762" s="88"/>
      <c r="I1762" s="88"/>
      <c r="J1762" s="89"/>
      <c r="K1762" s="90"/>
      <c r="L1762" s="90"/>
      <c r="M1762" s="90"/>
      <c r="N1762" s="1"/>
      <c r="O1762" s="25"/>
      <c r="P1762" s="26"/>
      <c r="Q1762" s="1"/>
      <c r="R1762" s="25"/>
    </row>
    <row r="1763" spans="1:18" ht="12.75" customHeight="1">
      <c r="A1763" s="31"/>
      <c r="B1763" s="25"/>
      <c r="C1763" s="88"/>
      <c r="D1763" s="88"/>
      <c r="E1763" s="88"/>
      <c r="F1763" s="88"/>
      <c r="G1763" s="88"/>
      <c r="H1763" s="88"/>
      <c r="I1763" s="88"/>
      <c r="J1763" s="89"/>
      <c r="K1763" s="90"/>
      <c r="L1763" s="90"/>
      <c r="M1763" s="90"/>
      <c r="N1763" s="1"/>
      <c r="O1763" s="25"/>
      <c r="P1763" s="26"/>
      <c r="Q1763" s="1"/>
      <c r="R1763" s="25"/>
    </row>
    <row r="1764" spans="1:18" ht="12.75" customHeight="1">
      <c r="A1764" s="31"/>
      <c r="B1764" s="25"/>
      <c r="C1764" s="88"/>
      <c r="D1764" s="88"/>
      <c r="E1764" s="88"/>
      <c r="F1764" s="88"/>
      <c r="G1764" s="88"/>
      <c r="H1764" s="88"/>
      <c r="I1764" s="88"/>
      <c r="J1764" s="89"/>
      <c r="K1764" s="90"/>
      <c r="L1764" s="90"/>
      <c r="M1764" s="90"/>
      <c r="N1764" s="1"/>
      <c r="O1764" s="25"/>
      <c r="P1764" s="26"/>
      <c r="Q1764" s="1"/>
      <c r="R1764" s="25"/>
    </row>
    <row r="1765" spans="1:18" ht="12.75" customHeight="1">
      <c r="A1765" s="31"/>
      <c r="B1765" s="25"/>
      <c r="C1765" s="88"/>
      <c r="D1765" s="88"/>
      <c r="E1765" s="88"/>
      <c r="F1765" s="88"/>
      <c r="G1765" s="88"/>
      <c r="H1765" s="88"/>
      <c r="I1765" s="88"/>
      <c r="J1765" s="89"/>
      <c r="K1765" s="90"/>
      <c r="L1765" s="90"/>
      <c r="M1765" s="90"/>
      <c r="N1765" s="1"/>
      <c r="O1765" s="25"/>
      <c r="P1765" s="26"/>
      <c r="Q1765" s="1"/>
      <c r="R1765" s="25"/>
    </row>
    <row r="1766" spans="1:18" ht="12.75" customHeight="1">
      <c r="A1766" s="31"/>
      <c r="B1766" s="25"/>
      <c r="C1766" s="88"/>
      <c r="D1766" s="88"/>
      <c r="E1766" s="88"/>
      <c r="F1766" s="88"/>
      <c r="G1766" s="88"/>
      <c r="H1766" s="88"/>
      <c r="I1766" s="88"/>
      <c r="J1766" s="89"/>
      <c r="K1766" s="90"/>
      <c r="L1766" s="90"/>
      <c r="M1766" s="90"/>
      <c r="N1766" s="1"/>
      <c r="O1766" s="25"/>
      <c r="P1766" s="26"/>
      <c r="Q1766" s="1"/>
      <c r="R1766" s="25"/>
    </row>
    <row r="1767" spans="1:18" ht="12.75" customHeight="1">
      <c r="A1767" s="31"/>
      <c r="B1767" s="25"/>
      <c r="C1767" s="88"/>
      <c r="D1767" s="88"/>
      <c r="E1767" s="88"/>
      <c r="F1767" s="88"/>
      <c r="G1767" s="88"/>
      <c r="H1767" s="88"/>
      <c r="I1767" s="88"/>
      <c r="J1767" s="89"/>
      <c r="K1767" s="90"/>
      <c r="L1767" s="90"/>
      <c r="M1767" s="90"/>
      <c r="N1767" s="1"/>
      <c r="O1767" s="25"/>
      <c r="P1767" s="26"/>
      <c r="Q1767" s="1"/>
      <c r="R1767" s="25"/>
    </row>
    <row r="1768" spans="1:18" ht="12.75" customHeight="1">
      <c r="A1768" s="31"/>
      <c r="B1768" s="25"/>
      <c r="C1768" s="88"/>
      <c r="D1768" s="88"/>
      <c r="E1768" s="88"/>
      <c r="F1768" s="88"/>
      <c r="G1768" s="88"/>
      <c r="H1768" s="88"/>
      <c r="I1768" s="88"/>
      <c r="J1768" s="89"/>
      <c r="K1768" s="90"/>
      <c r="L1768" s="90"/>
      <c r="M1768" s="90"/>
      <c r="N1768" s="1"/>
      <c r="O1768" s="25"/>
      <c r="P1768" s="26"/>
      <c r="Q1768" s="1"/>
      <c r="R1768" s="25"/>
    </row>
    <row r="1769" spans="1:18" ht="12.75" customHeight="1">
      <c r="A1769" s="31"/>
      <c r="B1769" s="25"/>
      <c r="C1769" s="88"/>
      <c r="D1769" s="88"/>
      <c r="E1769" s="88"/>
      <c r="F1769" s="88"/>
      <c r="G1769" s="88"/>
      <c r="H1769" s="88"/>
      <c r="I1769" s="88"/>
      <c r="J1769" s="89"/>
      <c r="K1769" s="90"/>
      <c r="L1769" s="90"/>
      <c r="M1769" s="90"/>
      <c r="N1769" s="1"/>
      <c r="O1769" s="25"/>
      <c r="P1769" s="26"/>
      <c r="Q1769" s="1"/>
      <c r="R1769" s="25"/>
    </row>
    <row r="1770" spans="1:18" ht="12.75" customHeight="1">
      <c r="A1770" s="31"/>
      <c r="B1770" s="25"/>
      <c r="C1770" s="88"/>
      <c r="D1770" s="88"/>
      <c r="E1770" s="88"/>
      <c r="F1770" s="88"/>
      <c r="G1770" s="88"/>
      <c r="H1770" s="88"/>
      <c r="I1770" s="88"/>
      <c r="J1770" s="89"/>
      <c r="K1770" s="90"/>
      <c r="L1770" s="90"/>
      <c r="M1770" s="90"/>
      <c r="N1770" s="1"/>
      <c r="O1770" s="25"/>
      <c r="P1770" s="26"/>
      <c r="Q1770" s="1"/>
      <c r="R1770" s="25"/>
    </row>
    <row r="1771" spans="1:18" ht="12.75" customHeight="1">
      <c r="A1771" s="31"/>
      <c r="B1771" s="25"/>
      <c r="C1771" s="88"/>
      <c r="D1771" s="88"/>
      <c r="E1771" s="88"/>
      <c r="F1771" s="88"/>
      <c r="G1771" s="88"/>
      <c r="H1771" s="88"/>
      <c r="I1771" s="88"/>
      <c r="J1771" s="89"/>
      <c r="K1771" s="90"/>
      <c r="L1771" s="90"/>
      <c r="M1771" s="90"/>
      <c r="N1771" s="1"/>
      <c r="O1771" s="25"/>
      <c r="P1771" s="26"/>
      <c r="Q1771" s="1"/>
      <c r="R1771" s="25"/>
    </row>
    <row r="1772" spans="1:18" ht="12.75" customHeight="1">
      <c r="A1772" s="31"/>
      <c r="B1772" s="25"/>
      <c r="C1772" s="88"/>
      <c r="D1772" s="88"/>
      <c r="E1772" s="88"/>
      <c r="F1772" s="88"/>
      <c r="G1772" s="88"/>
      <c r="H1772" s="88"/>
      <c r="I1772" s="88"/>
      <c r="J1772" s="89"/>
      <c r="K1772" s="90"/>
      <c r="L1772" s="90"/>
      <c r="M1772" s="90"/>
      <c r="N1772" s="1"/>
      <c r="O1772" s="25"/>
      <c r="P1772" s="26"/>
      <c r="Q1772" s="1"/>
      <c r="R1772" s="25"/>
    </row>
    <row r="1773" spans="1:18" ht="12.75" customHeight="1">
      <c r="A1773" s="31"/>
      <c r="B1773" s="25"/>
      <c r="C1773" s="88"/>
      <c r="D1773" s="88"/>
      <c r="E1773" s="88"/>
      <c r="F1773" s="88"/>
      <c r="G1773" s="88"/>
      <c r="H1773" s="88"/>
      <c r="I1773" s="88"/>
      <c r="J1773" s="89"/>
      <c r="K1773" s="90"/>
      <c r="L1773" s="90"/>
      <c r="M1773" s="90"/>
      <c r="N1773" s="1"/>
      <c r="O1773" s="25"/>
      <c r="P1773" s="26"/>
      <c r="Q1773" s="1"/>
      <c r="R1773" s="25"/>
    </row>
    <row r="1774" spans="1:18" ht="12.75" customHeight="1">
      <c r="A1774" s="31"/>
      <c r="B1774" s="25"/>
      <c r="C1774" s="88"/>
      <c r="D1774" s="88"/>
      <c r="E1774" s="88"/>
      <c r="F1774" s="88"/>
      <c r="G1774" s="88"/>
      <c r="H1774" s="88"/>
      <c r="I1774" s="88"/>
      <c r="J1774" s="89"/>
      <c r="K1774" s="90"/>
      <c r="L1774" s="90"/>
      <c r="M1774" s="90"/>
      <c r="N1774" s="1"/>
      <c r="O1774" s="25"/>
      <c r="P1774" s="26"/>
      <c r="Q1774" s="1"/>
      <c r="R1774" s="25"/>
    </row>
    <row r="1775" spans="1:18" ht="12.75" customHeight="1">
      <c r="A1775" s="31"/>
      <c r="B1775" s="25"/>
      <c r="C1775" s="88"/>
      <c r="D1775" s="88"/>
      <c r="E1775" s="88"/>
      <c r="F1775" s="88"/>
      <c r="G1775" s="88"/>
      <c r="H1775" s="88"/>
      <c r="I1775" s="88"/>
      <c r="J1775" s="89"/>
      <c r="K1775" s="90"/>
      <c r="L1775" s="90"/>
      <c r="M1775" s="90"/>
      <c r="N1775" s="1"/>
      <c r="O1775" s="25"/>
      <c r="P1775" s="26"/>
      <c r="Q1775" s="1"/>
      <c r="R1775" s="25"/>
    </row>
    <row r="1776" spans="1:18" ht="12.75" customHeight="1">
      <c r="A1776" s="31"/>
      <c r="B1776" s="25"/>
      <c r="C1776" s="88"/>
      <c r="D1776" s="88"/>
      <c r="E1776" s="88"/>
      <c r="F1776" s="88"/>
      <c r="G1776" s="88"/>
      <c r="H1776" s="88"/>
      <c r="I1776" s="88"/>
      <c r="J1776" s="89"/>
      <c r="K1776" s="90"/>
      <c r="L1776" s="90"/>
      <c r="M1776" s="90"/>
      <c r="N1776" s="1"/>
      <c r="O1776" s="25"/>
      <c r="P1776" s="26"/>
      <c r="Q1776" s="1"/>
      <c r="R1776" s="25"/>
    </row>
    <row r="1777" spans="1:18" ht="12.75" customHeight="1">
      <c r="A1777" s="31"/>
      <c r="B1777" s="25"/>
      <c r="C1777" s="88"/>
      <c r="D1777" s="88"/>
      <c r="E1777" s="88"/>
      <c r="F1777" s="88"/>
      <c r="G1777" s="88"/>
      <c r="H1777" s="88"/>
      <c r="I1777" s="88"/>
      <c r="J1777" s="89"/>
      <c r="K1777" s="90"/>
      <c r="L1777" s="90"/>
      <c r="M1777" s="90"/>
      <c r="N1777" s="1"/>
      <c r="O1777" s="25"/>
      <c r="P1777" s="26"/>
      <c r="Q1777" s="1"/>
      <c r="R1777" s="25"/>
    </row>
    <row r="1778" spans="1:18" ht="12.75" customHeight="1">
      <c r="A1778" s="31"/>
      <c r="B1778" s="25"/>
      <c r="C1778" s="88"/>
      <c r="D1778" s="88"/>
      <c r="E1778" s="88"/>
      <c r="F1778" s="88"/>
      <c r="G1778" s="88"/>
      <c r="H1778" s="88"/>
      <c r="I1778" s="88"/>
      <c r="J1778" s="89"/>
      <c r="K1778" s="90"/>
      <c r="L1778" s="90"/>
      <c r="M1778" s="90"/>
      <c r="N1778" s="1"/>
      <c r="O1778" s="25"/>
      <c r="P1778" s="26"/>
      <c r="Q1778" s="1"/>
      <c r="R1778" s="25"/>
    </row>
    <row r="1779" spans="1:18" ht="12.75" customHeight="1">
      <c r="A1779" s="31"/>
      <c r="B1779" s="25"/>
      <c r="C1779" s="88"/>
      <c r="D1779" s="88"/>
      <c r="E1779" s="88"/>
      <c r="F1779" s="88"/>
      <c r="G1779" s="88"/>
      <c r="H1779" s="88"/>
      <c r="I1779" s="88"/>
      <c r="J1779" s="89"/>
      <c r="K1779" s="90"/>
      <c r="L1779" s="90"/>
      <c r="M1779" s="90"/>
      <c r="N1779" s="1"/>
      <c r="O1779" s="25"/>
      <c r="P1779" s="26"/>
      <c r="Q1779" s="1"/>
      <c r="R1779" s="25"/>
    </row>
    <row r="1780" spans="1:18" ht="12.75" customHeight="1">
      <c r="A1780" s="31"/>
      <c r="B1780" s="25"/>
      <c r="C1780" s="88"/>
      <c r="D1780" s="88"/>
      <c r="E1780" s="88"/>
      <c r="F1780" s="88"/>
      <c r="G1780" s="88"/>
      <c r="H1780" s="88"/>
      <c r="I1780" s="88"/>
      <c r="J1780" s="89"/>
      <c r="K1780" s="90"/>
      <c r="L1780" s="90"/>
      <c r="M1780" s="90"/>
      <c r="N1780" s="1"/>
      <c r="O1780" s="25"/>
      <c r="P1780" s="26"/>
      <c r="Q1780" s="1"/>
      <c r="R1780" s="25"/>
    </row>
    <row r="1781" spans="1:18" ht="12.75" customHeight="1">
      <c r="A1781" s="31"/>
      <c r="B1781" s="25"/>
      <c r="C1781" s="88"/>
      <c r="D1781" s="88"/>
      <c r="E1781" s="88"/>
      <c r="F1781" s="88"/>
      <c r="G1781" s="88"/>
      <c r="H1781" s="88"/>
      <c r="I1781" s="88"/>
      <c r="J1781" s="89"/>
      <c r="K1781" s="90"/>
      <c r="L1781" s="90"/>
      <c r="M1781" s="90"/>
      <c r="N1781" s="1"/>
      <c r="O1781" s="25"/>
      <c r="P1781" s="26"/>
      <c r="Q1781" s="1"/>
      <c r="R1781" s="25"/>
    </row>
    <row r="1782" spans="1:18" ht="12.75" customHeight="1">
      <c r="A1782" s="31"/>
      <c r="B1782" s="25"/>
      <c r="C1782" s="88"/>
      <c r="D1782" s="88"/>
      <c r="E1782" s="88"/>
      <c r="F1782" s="88"/>
      <c r="G1782" s="88"/>
      <c r="H1782" s="88"/>
      <c r="I1782" s="88"/>
      <c r="J1782" s="89"/>
      <c r="K1782" s="90"/>
      <c r="L1782" s="90"/>
      <c r="M1782" s="90"/>
      <c r="N1782" s="1"/>
      <c r="O1782" s="25"/>
      <c r="P1782" s="26"/>
      <c r="Q1782" s="1"/>
      <c r="R1782" s="25"/>
    </row>
    <row r="1783" spans="1:18" ht="12.75" customHeight="1">
      <c r="A1783" s="31"/>
      <c r="B1783" s="25"/>
      <c r="C1783" s="88"/>
      <c r="D1783" s="88"/>
      <c r="E1783" s="88"/>
      <c r="F1783" s="88"/>
      <c r="G1783" s="88"/>
      <c r="H1783" s="88"/>
      <c r="I1783" s="88"/>
      <c r="J1783" s="89"/>
      <c r="K1783" s="90"/>
      <c r="L1783" s="90"/>
      <c r="M1783" s="90"/>
      <c r="N1783" s="1"/>
      <c r="O1783" s="25"/>
      <c r="P1783" s="26"/>
      <c r="Q1783" s="1"/>
      <c r="R1783" s="25"/>
    </row>
    <row r="1784" spans="1:18" ht="12.75" customHeight="1">
      <c r="A1784" s="31"/>
      <c r="B1784" s="25"/>
      <c r="C1784" s="88"/>
      <c r="D1784" s="88"/>
      <c r="E1784" s="88"/>
      <c r="F1784" s="88"/>
      <c r="G1784" s="88"/>
      <c r="H1784" s="88"/>
      <c r="I1784" s="88"/>
      <c r="J1784" s="89"/>
      <c r="K1784" s="90"/>
      <c r="L1784" s="90"/>
      <c r="M1784" s="90"/>
      <c r="N1784" s="1"/>
      <c r="O1784" s="25"/>
      <c r="P1784" s="26"/>
      <c r="Q1784" s="1"/>
      <c r="R1784" s="25"/>
    </row>
    <row r="1785" spans="1:18" ht="12.75" customHeight="1">
      <c r="A1785" s="31"/>
      <c r="B1785" s="25"/>
      <c r="C1785" s="88"/>
      <c r="D1785" s="88"/>
      <c r="E1785" s="88"/>
      <c r="F1785" s="88"/>
      <c r="G1785" s="88"/>
      <c r="H1785" s="88"/>
      <c r="I1785" s="88"/>
      <c r="J1785" s="89"/>
      <c r="K1785" s="90"/>
      <c r="L1785" s="90"/>
      <c r="M1785" s="90"/>
      <c r="N1785" s="1"/>
      <c r="O1785" s="25"/>
      <c r="P1785" s="26"/>
      <c r="Q1785" s="1"/>
      <c r="R1785" s="25"/>
    </row>
    <row r="1786" spans="1:18" ht="12.75" customHeight="1">
      <c r="A1786" s="31"/>
      <c r="B1786" s="25"/>
      <c r="C1786" s="88"/>
      <c r="D1786" s="88"/>
      <c r="E1786" s="88"/>
      <c r="F1786" s="88"/>
      <c r="G1786" s="88"/>
      <c r="H1786" s="88"/>
      <c r="I1786" s="88"/>
      <c r="J1786" s="89"/>
      <c r="K1786" s="90"/>
      <c r="L1786" s="90"/>
      <c r="M1786" s="90"/>
      <c r="N1786" s="1"/>
      <c r="O1786" s="25"/>
      <c r="P1786" s="26"/>
      <c r="Q1786" s="1"/>
      <c r="R1786" s="25"/>
    </row>
    <row r="1787" spans="1:18" ht="12.75" customHeight="1">
      <c r="A1787" s="31"/>
      <c r="B1787" s="25"/>
      <c r="C1787" s="88"/>
      <c r="D1787" s="88"/>
      <c r="E1787" s="88"/>
      <c r="F1787" s="88"/>
      <c r="G1787" s="88"/>
      <c r="H1787" s="88"/>
      <c r="I1787" s="88"/>
      <c r="J1787" s="89"/>
      <c r="K1787" s="90"/>
      <c r="L1787" s="90"/>
      <c r="M1787" s="90"/>
      <c r="N1787" s="1"/>
      <c r="O1787" s="25"/>
      <c r="P1787" s="26"/>
      <c r="Q1787" s="1"/>
      <c r="R1787" s="25"/>
    </row>
    <row r="1788" spans="1:18" ht="12.75" customHeight="1">
      <c r="A1788" s="31"/>
      <c r="B1788" s="25"/>
      <c r="C1788" s="88"/>
      <c r="D1788" s="88"/>
      <c r="E1788" s="88"/>
      <c r="F1788" s="88"/>
      <c r="G1788" s="88"/>
      <c r="H1788" s="88"/>
      <c r="I1788" s="88"/>
      <c r="J1788" s="89"/>
      <c r="K1788" s="90"/>
      <c r="L1788" s="90"/>
      <c r="M1788" s="90"/>
      <c r="N1788" s="1"/>
      <c r="O1788" s="25"/>
      <c r="P1788" s="26"/>
      <c r="Q1788" s="1"/>
      <c r="R1788" s="25"/>
    </row>
    <row r="1789" spans="1:18" ht="12.75" customHeight="1">
      <c r="A1789" s="31"/>
      <c r="B1789" s="25"/>
      <c r="C1789" s="88"/>
      <c r="D1789" s="88"/>
      <c r="E1789" s="88"/>
      <c r="F1789" s="88"/>
      <c r="G1789" s="88"/>
      <c r="H1789" s="88"/>
      <c r="I1789" s="88"/>
      <c r="J1789" s="89"/>
      <c r="K1789" s="90"/>
      <c r="L1789" s="90"/>
      <c r="M1789" s="90"/>
      <c r="N1789" s="1"/>
      <c r="O1789" s="25"/>
      <c r="P1789" s="26"/>
      <c r="Q1789" s="1"/>
      <c r="R1789" s="25"/>
    </row>
    <row r="1790" spans="1:18" ht="12.75" customHeight="1">
      <c r="A1790" s="31"/>
      <c r="B1790" s="25"/>
      <c r="C1790" s="88"/>
      <c r="D1790" s="88"/>
      <c r="E1790" s="88"/>
      <c r="F1790" s="88"/>
      <c r="G1790" s="88"/>
      <c r="H1790" s="88"/>
      <c r="I1790" s="88"/>
      <c r="J1790" s="89"/>
      <c r="K1790" s="90"/>
      <c r="L1790" s="90"/>
      <c r="M1790" s="90"/>
      <c r="N1790" s="1"/>
      <c r="O1790" s="25"/>
      <c r="P1790" s="26"/>
      <c r="Q1790" s="1"/>
      <c r="R1790" s="25"/>
    </row>
    <row r="1791" spans="1:18" ht="12.75" customHeight="1">
      <c r="A1791" s="31"/>
      <c r="B1791" s="25"/>
      <c r="C1791" s="88"/>
      <c r="D1791" s="88"/>
      <c r="E1791" s="88"/>
      <c r="F1791" s="88"/>
      <c r="G1791" s="88"/>
      <c r="H1791" s="88"/>
      <c r="I1791" s="88"/>
      <c r="J1791" s="89"/>
      <c r="K1791" s="90"/>
      <c r="L1791" s="90"/>
      <c r="M1791" s="90"/>
      <c r="N1791" s="1"/>
      <c r="O1791" s="25"/>
      <c r="P1791" s="26"/>
      <c r="Q1791" s="1"/>
      <c r="R1791" s="25"/>
    </row>
    <row r="1792" spans="1:18" ht="12.75" customHeight="1">
      <c r="A1792" s="31"/>
      <c r="B1792" s="25"/>
      <c r="C1792" s="88"/>
      <c r="D1792" s="88"/>
      <c r="E1792" s="88"/>
      <c r="F1792" s="88"/>
      <c r="G1792" s="88"/>
      <c r="H1792" s="88"/>
      <c r="I1792" s="88"/>
      <c r="J1792" s="89"/>
      <c r="K1792" s="90"/>
      <c r="L1792" s="90"/>
      <c r="M1792" s="90"/>
      <c r="N1792" s="1"/>
      <c r="O1792" s="25"/>
      <c r="P1792" s="26"/>
      <c r="Q1792" s="1"/>
      <c r="R1792" s="25"/>
    </row>
    <row r="1793" spans="1:18" ht="12.75" customHeight="1">
      <c r="A1793" s="31"/>
      <c r="B1793" s="25"/>
      <c r="C1793" s="88"/>
      <c r="D1793" s="88"/>
      <c r="E1793" s="88"/>
      <c r="F1793" s="88"/>
      <c r="G1793" s="88"/>
      <c r="H1793" s="88"/>
      <c r="I1793" s="88"/>
      <c r="J1793" s="89"/>
      <c r="K1793" s="90"/>
      <c r="L1793" s="90"/>
      <c r="M1793" s="90"/>
      <c r="N1793" s="1"/>
      <c r="O1793" s="25"/>
      <c r="P1793" s="26"/>
      <c r="Q1793" s="1"/>
      <c r="R1793" s="25"/>
    </row>
    <row r="1794" spans="1:18" ht="12.75" customHeight="1">
      <c r="A1794" s="31"/>
      <c r="B1794" s="25"/>
      <c r="C1794" s="88"/>
      <c r="D1794" s="88"/>
      <c r="E1794" s="88"/>
      <c r="F1794" s="88"/>
      <c r="G1794" s="88"/>
      <c r="H1794" s="88"/>
      <c r="I1794" s="88"/>
      <c r="J1794" s="89"/>
      <c r="K1794" s="90"/>
      <c r="L1794" s="90"/>
      <c r="M1794" s="90"/>
      <c r="N1794" s="1"/>
      <c r="O1794" s="25"/>
      <c r="P1794" s="26"/>
      <c r="Q1794" s="1"/>
      <c r="R1794" s="25"/>
    </row>
    <row r="1795" spans="1:18" ht="12.75" customHeight="1">
      <c r="A1795" s="31"/>
      <c r="B1795" s="25"/>
      <c r="C1795" s="88"/>
      <c r="D1795" s="88"/>
      <c r="E1795" s="88"/>
      <c r="F1795" s="88"/>
      <c r="G1795" s="88"/>
      <c r="H1795" s="88"/>
      <c r="I1795" s="88"/>
      <c r="J1795" s="89"/>
      <c r="K1795" s="90"/>
      <c r="L1795" s="90"/>
      <c r="M1795" s="90"/>
      <c r="N1795" s="1"/>
      <c r="O1795" s="25"/>
      <c r="P1795" s="26"/>
      <c r="Q1795" s="1"/>
      <c r="R1795" s="25"/>
    </row>
    <row r="1796" spans="1:18" ht="12.75" customHeight="1">
      <c r="A1796" s="31"/>
      <c r="B1796" s="25"/>
      <c r="C1796" s="88"/>
      <c r="D1796" s="88"/>
      <c r="E1796" s="88"/>
      <c r="F1796" s="88"/>
      <c r="G1796" s="88"/>
      <c r="H1796" s="88"/>
      <c r="I1796" s="88"/>
      <c r="J1796" s="89"/>
      <c r="K1796" s="90"/>
      <c r="L1796" s="90"/>
      <c r="M1796" s="90"/>
      <c r="N1796" s="1"/>
      <c r="O1796" s="25"/>
      <c r="P1796" s="26"/>
      <c r="Q1796" s="1"/>
      <c r="R1796" s="25"/>
    </row>
    <row r="1797" spans="1:18" ht="12.75" customHeight="1">
      <c r="A1797" s="31"/>
      <c r="B1797" s="25"/>
      <c r="C1797" s="88"/>
      <c r="D1797" s="88"/>
      <c r="E1797" s="88"/>
      <c r="F1797" s="88"/>
      <c r="G1797" s="88"/>
      <c r="H1797" s="88"/>
      <c r="I1797" s="88"/>
      <c r="J1797" s="89"/>
      <c r="K1797" s="90"/>
      <c r="L1797" s="90"/>
      <c r="M1797" s="90"/>
      <c r="N1797" s="1"/>
      <c r="O1797" s="25"/>
      <c r="P1797" s="26"/>
      <c r="Q1797" s="1"/>
      <c r="R1797" s="25"/>
    </row>
    <row r="1798" spans="1:18" ht="12.75" customHeight="1">
      <c r="A1798" s="31"/>
      <c r="B1798" s="25"/>
      <c r="C1798" s="88"/>
      <c r="D1798" s="88"/>
      <c r="E1798" s="88"/>
      <c r="F1798" s="88"/>
      <c r="G1798" s="88"/>
      <c r="H1798" s="88"/>
      <c r="I1798" s="88"/>
      <c r="J1798" s="89"/>
      <c r="K1798" s="90"/>
      <c r="L1798" s="90"/>
      <c r="M1798" s="90"/>
      <c r="N1798" s="1"/>
      <c r="O1798" s="25"/>
      <c r="P1798" s="26"/>
      <c r="Q1798" s="1"/>
      <c r="R1798" s="25"/>
    </row>
    <row r="1799" spans="1:18" ht="12.75" customHeight="1">
      <c r="A1799" s="31"/>
      <c r="B1799" s="25"/>
      <c r="C1799" s="88"/>
      <c r="D1799" s="88"/>
      <c r="E1799" s="88"/>
      <c r="F1799" s="88"/>
      <c r="G1799" s="88"/>
      <c r="H1799" s="88"/>
      <c r="I1799" s="88"/>
      <c r="J1799" s="89"/>
      <c r="K1799" s="90"/>
      <c r="L1799" s="90"/>
      <c r="M1799" s="90"/>
      <c r="N1799" s="1"/>
      <c r="O1799" s="25"/>
      <c r="P1799" s="26"/>
      <c r="Q1799" s="1"/>
      <c r="R1799" s="25"/>
    </row>
    <row r="1800" spans="1:18" ht="12.75" customHeight="1">
      <c r="A1800" s="31"/>
      <c r="B1800" s="25"/>
      <c r="C1800" s="88"/>
      <c r="D1800" s="88"/>
      <c r="E1800" s="88"/>
      <c r="F1800" s="88"/>
      <c r="G1800" s="88"/>
      <c r="H1800" s="88"/>
      <c r="I1800" s="88"/>
      <c r="J1800" s="89"/>
      <c r="K1800" s="90"/>
      <c r="L1800" s="90"/>
      <c r="M1800" s="90"/>
      <c r="N1800" s="1"/>
      <c r="O1800" s="25"/>
      <c r="P1800" s="26"/>
      <c r="Q1800" s="1"/>
      <c r="R1800" s="25"/>
    </row>
    <row r="1801" spans="1:18" ht="12.75" customHeight="1">
      <c r="A1801" s="31"/>
      <c r="B1801" s="25"/>
      <c r="C1801" s="88"/>
      <c r="D1801" s="88"/>
      <c r="E1801" s="88"/>
      <c r="F1801" s="88"/>
      <c r="G1801" s="88"/>
      <c r="H1801" s="88"/>
      <c r="I1801" s="88"/>
      <c r="J1801" s="89"/>
      <c r="K1801" s="90"/>
      <c r="L1801" s="90"/>
      <c r="M1801" s="90"/>
      <c r="N1801" s="1"/>
      <c r="O1801" s="25"/>
      <c r="P1801" s="26"/>
      <c r="Q1801" s="1"/>
      <c r="R1801" s="25"/>
    </row>
    <row r="1802" spans="1:18" ht="12.75" customHeight="1">
      <c r="A1802" s="31"/>
      <c r="B1802" s="25"/>
      <c r="C1802" s="88"/>
      <c r="D1802" s="88"/>
      <c r="E1802" s="88"/>
      <c r="F1802" s="88"/>
      <c r="G1802" s="88"/>
      <c r="H1802" s="88"/>
      <c r="I1802" s="88"/>
      <c r="J1802" s="89"/>
      <c r="K1802" s="90"/>
      <c r="L1802" s="90"/>
      <c r="M1802" s="90"/>
      <c r="N1802" s="1"/>
      <c r="O1802" s="25"/>
      <c r="P1802" s="26"/>
      <c r="Q1802" s="1"/>
      <c r="R1802" s="25"/>
    </row>
    <row r="1803" spans="1:18" ht="12.75" customHeight="1">
      <c r="A1803" s="31"/>
      <c r="B1803" s="25"/>
      <c r="C1803" s="88"/>
      <c r="D1803" s="88"/>
      <c r="E1803" s="88"/>
      <c r="F1803" s="88"/>
      <c r="G1803" s="88"/>
      <c r="H1803" s="88"/>
      <c r="I1803" s="88"/>
      <c r="J1803" s="89"/>
      <c r="K1803" s="90"/>
      <c r="L1803" s="90"/>
      <c r="M1803" s="90"/>
      <c r="N1803" s="1"/>
      <c r="O1803" s="25"/>
      <c r="P1803" s="26"/>
      <c r="Q1803" s="1"/>
      <c r="R1803" s="25"/>
    </row>
    <row r="1804" spans="1:18" ht="12.75" customHeight="1">
      <c r="A1804" s="31"/>
      <c r="B1804" s="25"/>
      <c r="C1804" s="88"/>
      <c r="D1804" s="88"/>
      <c r="E1804" s="88"/>
      <c r="F1804" s="88"/>
      <c r="G1804" s="88"/>
      <c r="H1804" s="88"/>
      <c r="I1804" s="88"/>
      <c r="J1804" s="89"/>
      <c r="K1804" s="90"/>
      <c r="L1804" s="90"/>
      <c r="M1804" s="90"/>
      <c r="N1804" s="1"/>
      <c r="O1804" s="25"/>
      <c r="P1804" s="26"/>
      <c r="Q1804" s="1"/>
      <c r="R1804" s="25"/>
    </row>
    <row r="1805" spans="1:18" ht="12.75" customHeight="1">
      <c r="A1805" s="31"/>
      <c r="B1805" s="25"/>
      <c r="C1805" s="88"/>
      <c r="D1805" s="88"/>
      <c r="E1805" s="88"/>
      <c r="F1805" s="88"/>
      <c r="G1805" s="88"/>
      <c r="H1805" s="88"/>
      <c r="I1805" s="88"/>
      <c r="J1805" s="89"/>
      <c r="K1805" s="90"/>
      <c r="L1805" s="90"/>
      <c r="M1805" s="90"/>
      <c r="N1805" s="1"/>
      <c r="O1805" s="25"/>
      <c r="P1805" s="26"/>
      <c r="Q1805" s="1"/>
      <c r="R1805" s="25"/>
    </row>
    <row r="1806" spans="1:18" ht="12.75" customHeight="1">
      <c r="A1806" s="31"/>
      <c r="B1806" s="25"/>
      <c r="C1806" s="88"/>
      <c r="D1806" s="88"/>
      <c r="E1806" s="88"/>
      <c r="F1806" s="88"/>
      <c r="G1806" s="88"/>
      <c r="H1806" s="88"/>
      <c r="I1806" s="88"/>
      <c r="J1806" s="89"/>
      <c r="K1806" s="90"/>
      <c r="L1806" s="90"/>
      <c r="M1806" s="90"/>
      <c r="N1806" s="1"/>
      <c r="O1806" s="25"/>
      <c r="P1806" s="26"/>
      <c r="Q1806" s="1"/>
      <c r="R1806" s="25"/>
    </row>
    <row r="1807" spans="1:18" ht="12.75" customHeight="1">
      <c r="A1807" s="31"/>
      <c r="B1807" s="25"/>
      <c r="C1807" s="88"/>
      <c r="D1807" s="88"/>
      <c r="E1807" s="88"/>
      <c r="F1807" s="88"/>
      <c r="G1807" s="88"/>
      <c r="H1807" s="88"/>
      <c r="I1807" s="88"/>
      <c r="J1807" s="89"/>
      <c r="K1807" s="90"/>
      <c r="L1807" s="90"/>
      <c r="M1807" s="90"/>
      <c r="N1807" s="1"/>
      <c r="O1807" s="25"/>
      <c r="P1807" s="26"/>
      <c r="Q1807" s="1"/>
      <c r="R1807" s="25"/>
    </row>
    <row r="1808" spans="1:18" ht="12.75" customHeight="1">
      <c r="A1808" s="31"/>
      <c r="B1808" s="25"/>
      <c r="C1808" s="88"/>
      <c r="D1808" s="88"/>
      <c r="E1808" s="88"/>
      <c r="F1808" s="88"/>
      <c r="G1808" s="88"/>
      <c r="H1808" s="88"/>
      <c r="I1808" s="88"/>
      <c r="J1808" s="89"/>
      <c r="K1808" s="90"/>
      <c r="L1808" s="90"/>
      <c r="M1808" s="90"/>
      <c r="N1808" s="1"/>
      <c r="O1808" s="25"/>
      <c r="P1808" s="26"/>
      <c r="Q1808" s="1"/>
      <c r="R1808" s="25"/>
    </row>
    <row r="1809" spans="1:18" ht="12.75" customHeight="1">
      <c r="A1809" s="31"/>
      <c r="B1809" s="25"/>
      <c r="C1809" s="88"/>
      <c r="D1809" s="88"/>
      <c r="E1809" s="88"/>
      <c r="F1809" s="88"/>
      <c r="G1809" s="88"/>
      <c r="H1809" s="88"/>
      <c r="I1809" s="88"/>
      <c r="J1809" s="89"/>
      <c r="K1809" s="90"/>
      <c r="L1809" s="90"/>
      <c r="M1809" s="90"/>
      <c r="N1809" s="1"/>
      <c r="O1809" s="25"/>
      <c r="P1809" s="26"/>
      <c r="Q1809" s="1"/>
      <c r="R1809" s="25"/>
    </row>
    <row r="1810" spans="1:18" ht="12.75" customHeight="1">
      <c r="A1810" s="31"/>
      <c r="B1810" s="25"/>
      <c r="C1810" s="88"/>
      <c r="D1810" s="88"/>
      <c r="E1810" s="88"/>
      <c r="F1810" s="88"/>
      <c r="G1810" s="88"/>
      <c r="H1810" s="88"/>
      <c r="I1810" s="88"/>
      <c r="J1810" s="89"/>
      <c r="K1810" s="90"/>
      <c r="L1810" s="90"/>
      <c r="M1810" s="90"/>
      <c r="N1810" s="1"/>
      <c r="O1810" s="25"/>
      <c r="P1810" s="26"/>
      <c r="Q1810" s="1"/>
      <c r="R1810" s="25"/>
    </row>
    <row r="1811" spans="1:18" ht="12.75" customHeight="1">
      <c r="A1811" s="31"/>
      <c r="B1811" s="25"/>
      <c r="C1811" s="88"/>
      <c r="D1811" s="88"/>
      <c r="E1811" s="88"/>
      <c r="F1811" s="88"/>
      <c r="G1811" s="88"/>
      <c r="H1811" s="88"/>
      <c r="I1811" s="88"/>
      <c r="J1811" s="89"/>
      <c r="K1811" s="90"/>
      <c r="L1811" s="90"/>
      <c r="M1811" s="90"/>
      <c r="N1811" s="1"/>
      <c r="O1811" s="25"/>
      <c r="P1811" s="26"/>
      <c r="Q1811" s="1"/>
      <c r="R1811" s="25"/>
    </row>
    <row r="1812" spans="1:18" ht="12.75" customHeight="1">
      <c r="A1812" s="31"/>
      <c r="B1812" s="25"/>
      <c r="C1812" s="88"/>
      <c r="D1812" s="88"/>
      <c r="E1812" s="88"/>
      <c r="F1812" s="88"/>
      <c r="G1812" s="88"/>
      <c r="H1812" s="88"/>
      <c r="I1812" s="88"/>
      <c r="J1812" s="89"/>
      <c r="K1812" s="90"/>
      <c r="L1812" s="90"/>
      <c r="M1812" s="90"/>
      <c r="N1812" s="1"/>
      <c r="O1812" s="25"/>
      <c r="P1812" s="26"/>
      <c r="Q1812" s="1"/>
      <c r="R1812" s="25"/>
    </row>
    <row r="1813" spans="1:18" ht="12.75" customHeight="1">
      <c r="A1813" s="31"/>
      <c r="B1813" s="25"/>
      <c r="C1813" s="88"/>
      <c r="D1813" s="88"/>
      <c r="E1813" s="88"/>
      <c r="F1813" s="88"/>
      <c r="G1813" s="88"/>
      <c r="H1813" s="88"/>
      <c r="I1813" s="88"/>
      <c r="J1813" s="89"/>
      <c r="K1813" s="90"/>
      <c r="L1813" s="90"/>
      <c r="M1813" s="90"/>
      <c r="N1813" s="1"/>
      <c r="O1813" s="25"/>
      <c r="P1813" s="26"/>
      <c r="Q1813" s="1"/>
      <c r="R1813" s="25"/>
    </row>
    <row r="1814" spans="1:18" ht="12.75" customHeight="1">
      <c r="A1814" s="31"/>
      <c r="B1814" s="25"/>
      <c r="C1814" s="88"/>
      <c r="D1814" s="88"/>
      <c r="E1814" s="88"/>
      <c r="F1814" s="88"/>
      <c r="G1814" s="88"/>
      <c r="H1814" s="88"/>
      <c r="I1814" s="88"/>
      <c r="J1814" s="89"/>
      <c r="K1814" s="90"/>
      <c r="L1814" s="90"/>
      <c r="M1814" s="90"/>
      <c r="N1814" s="1"/>
      <c r="O1814" s="25"/>
      <c r="P1814" s="26"/>
      <c r="Q1814" s="1"/>
      <c r="R1814" s="25"/>
    </row>
    <row r="1815" spans="1:18" ht="12.75" customHeight="1">
      <c r="A1815" s="31"/>
      <c r="B1815" s="25"/>
      <c r="C1815" s="88"/>
      <c r="D1815" s="88"/>
      <c r="E1815" s="88"/>
      <c r="F1815" s="88"/>
      <c r="G1815" s="88"/>
      <c r="H1815" s="88"/>
      <c r="I1815" s="88"/>
      <c r="J1815" s="89"/>
      <c r="K1815" s="90"/>
      <c r="L1815" s="90"/>
      <c r="M1815" s="90"/>
      <c r="N1815" s="1"/>
      <c r="O1815" s="25"/>
      <c r="P1815" s="26"/>
      <c r="Q1815" s="1"/>
      <c r="R1815" s="25"/>
    </row>
    <row r="1816" spans="1:18" ht="12.75" customHeight="1">
      <c r="A1816" s="31"/>
      <c r="B1816" s="25"/>
      <c r="C1816" s="88"/>
      <c r="D1816" s="88"/>
      <c r="E1816" s="88"/>
      <c r="F1816" s="88"/>
      <c r="G1816" s="88"/>
      <c r="H1816" s="88"/>
      <c r="I1816" s="88"/>
      <c r="J1816" s="89"/>
      <c r="K1816" s="90"/>
      <c r="L1816" s="90"/>
      <c r="M1816" s="90"/>
      <c r="N1816" s="1"/>
      <c r="O1816" s="25"/>
      <c r="P1816" s="26"/>
      <c r="Q1816" s="1"/>
      <c r="R1816" s="25"/>
    </row>
    <row r="1817" spans="1:18" ht="12.75" customHeight="1">
      <c r="A1817" s="31"/>
      <c r="B1817" s="25"/>
      <c r="C1817" s="88"/>
      <c r="D1817" s="88"/>
      <c r="E1817" s="88"/>
      <c r="F1817" s="88"/>
      <c r="G1817" s="88"/>
      <c r="H1817" s="88"/>
      <c r="I1817" s="88"/>
      <c r="J1817" s="89"/>
      <c r="K1817" s="90"/>
      <c r="L1817" s="90"/>
      <c r="M1817" s="90"/>
      <c r="N1817" s="1"/>
      <c r="O1817" s="25"/>
      <c r="P1817" s="26"/>
      <c r="Q1817" s="1"/>
      <c r="R1817" s="25"/>
    </row>
    <row r="1818" spans="1:18" ht="12.75" customHeight="1">
      <c r="A1818" s="31"/>
      <c r="B1818" s="25"/>
      <c r="C1818" s="88"/>
      <c r="D1818" s="88"/>
      <c r="E1818" s="88"/>
      <c r="F1818" s="88"/>
      <c r="G1818" s="88"/>
      <c r="H1818" s="88"/>
      <c r="I1818" s="88"/>
      <c r="J1818" s="89"/>
      <c r="K1818" s="90"/>
      <c r="L1818" s="90"/>
      <c r="M1818" s="90"/>
      <c r="N1818" s="1"/>
      <c r="O1818" s="25"/>
      <c r="P1818" s="26"/>
      <c r="Q1818" s="1"/>
      <c r="R1818" s="25"/>
    </row>
    <row r="1819" spans="1:18" ht="12.75" customHeight="1">
      <c r="A1819" s="31"/>
      <c r="B1819" s="25"/>
      <c r="C1819" s="88"/>
      <c r="D1819" s="88"/>
      <c r="E1819" s="88"/>
      <c r="F1819" s="88"/>
      <c r="G1819" s="88"/>
      <c r="H1819" s="88"/>
      <c r="I1819" s="88"/>
      <c r="J1819" s="89"/>
      <c r="K1819" s="90"/>
      <c r="L1819" s="90"/>
      <c r="M1819" s="90"/>
      <c r="N1819" s="1"/>
      <c r="O1819" s="25"/>
      <c r="P1819" s="26"/>
      <c r="Q1819" s="1"/>
      <c r="R1819" s="25"/>
    </row>
    <row r="1820" spans="1:18" ht="12.75" customHeight="1">
      <c r="A1820" s="31"/>
      <c r="B1820" s="25"/>
      <c r="C1820" s="88"/>
      <c r="D1820" s="88"/>
      <c r="E1820" s="88"/>
      <c r="F1820" s="88"/>
      <c r="G1820" s="88"/>
      <c r="H1820" s="88"/>
      <c r="I1820" s="88"/>
      <c r="J1820" s="89"/>
      <c r="K1820" s="90"/>
      <c r="L1820" s="90"/>
      <c r="M1820" s="90"/>
      <c r="N1820" s="1"/>
      <c r="O1820" s="25"/>
      <c r="P1820" s="26"/>
      <c r="Q1820" s="1"/>
      <c r="R1820" s="25"/>
    </row>
    <row r="1821" spans="1:18" ht="12.75" customHeight="1">
      <c r="A1821" s="31"/>
      <c r="B1821" s="25"/>
      <c r="C1821" s="88"/>
      <c r="D1821" s="88"/>
      <c r="E1821" s="88"/>
      <c r="F1821" s="88"/>
      <c r="G1821" s="88"/>
      <c r="H1821" s="88"/>
      <c r="I1821" s="88"/>
      <c r="J1821" s="89"/>
      <c r="K1821" s="90"/>
      <c r="L1821" s="90"/>
      <c r="M1821" s="90"/>
      <c r="N1821" s="1"/>
      <c r="O1821" s="25"/>
      <c r="P1821" s="26"/>
      <c r="Q1821" s="1"/>
      <c r="R1821" s="25"/>
    </row>
    <row r="1822" spans="1:18" ht="12.75" customHeight="1">
      <c r="A1822" s="31"/>
      <c r="B1822" s="25"/>
      <c r="C1822" s="88"/>
      <c r="D1822" s="88"/>
      <c r="E1822" s="88"/>
      <c r="F1822" s="88"/>
      <c r="G1822" s="88"/>
      <c r="H1822" s="88"/>
      <c r="I1822" s="88"/>
      <c r="J1822" s="89"/>
      <c r="K1822" s="90"/>
      <c r="L1822" s="90"/>
      <c r="M1822" s="90"/>
      <c r="N1822" s="1"/>
      <c r="O1822" s="25"/>
      <c r="P1822" s="26"/>
      <c r="Q1822" s="1"/>
      <c r="R1822" s="25"/>
    </row>
    <row r="1823" spans="1:18" ht="12.75" customHeight="1">
      <c r="A1823" s="31"/>
      <c r="B1823" s="25"/>
      <c r="C1823" s="88"/>
      <c r="D1823" s="88"/>
      <c r="E1823" s="88"/>
      <c r="F1823" s="88"/>
      <c r="G1823" s="88"/>
      <c r="H1823" s="88"/>
      <c r="I1823" s="88"/>
      <c r="J1823" s="89"/>
      <c r="K1823" s="90"/>
      <c r="L1823" s="90"/>
      <c r="M1823" s="90"/>
      <c r="N1823" s="1"/>
      <c r="O1823" s="25"/>
      <c r="P1823" s="26"/>
      <c r="Q1823" s="1"/>
      <c r="R1823" s="25"/>
    </row>
    <row r="1824" spans="1:18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</sheetData>
  <mergeCells count="385">
    <mergeCell ref="P965:P966"/>
    <mergeCell ref="Q965:Q966"/>
    <mergeCell ref="B984:I984"/>
    <mergeCell ref="B964:I964"/>
    <mergeCell ref="A965:A966"/>
    <mergeCell ref="B965:I965"/>
    <mergeCell ref="J965:J966"/>
    <mergeCell ref="K965:K966"/>
    <mergeCell ref="L965:L966"/>
    <mergeCell ref="M965:M966"/>
    <mergeCell ref="N965:N966"/>
    <mergeCell ref="O965:O966"/>
    <mergeCell ref="B271:I271"/>
    <mergeCell ref="B501:I501"/>
    <mergeCell ref="B478:I478"/>
    <mergeCell ref="B455:I455"/>
    <mergeCell ref="B432:I432"/>
    <mergeCell ref="B409:I409"/>
    <mergeCell ref="B386:I386"/>
    <mergeCell ref="B363:I363"/>
    <mergeCell ref="B340:I340"/>
    <mergeCell ref="B317:I317"/>
    <mergeCell ref="B274:I274"/>
    <mergeCell ref="B297:I297"/>
    <mergeCell ref="B320:I320"/>
    <mergeCell ref="B343:I343"/>
    <mergeCell ref="B366:I366"/>
    <mergeCell ref="B389:I389"/>
    <mergeCell ref="B412:I412"/>
    <mergeCell ref="B435:I435"/>
    <mergeCell ref="B458:I458"/>
    <mergeCell ref="B481:I481"/>
    <mergeCell ref="A551:A552"/>
    <mergeCell ref="B294:I294"/>
    <mergeCell ref="B504:I504"/>
    <mergeCell ref="B527:I527"/>
    <mergeCell ref="B550:I550"/>
    <mergeCell ref="B573:I573"/>
    <mergeCell ref="B596:I596"/>
    <mergeCell ref="B570:I570"/>
    <mergeCell ref="A390:A391"/>
    <mergeCell ref="B390:I390"/>
    <mergeCell ref="A436:A437"/>
    <mergeCell ref="B436:I436"/>
    <mergeCell ref="A482:A483"/>
    <mergeCell ref="B482:I482"/>
    <mergeCell ref="B938:I938"/>
    <mergeCell ref="B915:I915"/>
    <mergeCell ref="B892:I892"/>
    <mergeCell ref="B869:I869"/>
    <mergeCell ref="B846:I846"/>
    <mergeCell ref="B823:I823"/>
    <mergeCell ref="B800:I800"/>
    <mergeCell ref="B777:I777"/>
    <mergeCell ref="B754:I754"/>
    <mergeCell ref="B757:I757"/>
    <mergeCell ref="B780:I780"/>
    <mergeCell ref="B803:I803"/>
    <mergeCell ref="B826:I826"/>
    <mergeCell ref="B849:I849"/>
    <mergeCell ref="B872:I872"/>
    <mergeCell ref="B895:I895"/>
    <mergeCell ref="B918:I918"/>
    <mergeCell ref="L321:L322"/>
    <mergeCell ref="P873:P874"/>
    <mergeCell ref="Q873:Q874"/>
    <mergeCell ref="A873:A874"/>
    <mergeCell ref="B873:I873"/>
    <mergeCell ref="J873:J874"/>
    <mergeCell ref="K873:K874"/>
    <mergeCell ref="L873:L874"/>
    <mergeCell ref="M873:M874"/>
    <mergeCell ref="N873:N874"/>
    <mergeCell ref="O873:O874"/>
    <mergeCell ref="B731:I731"/>
    <mergeCell ref="B708:I708"/>
    <mergeCell ref="B685:I685"/>
    <mergeCell ref="B662:I662"/>
    <mergeCell ref="B639:I639"/>
    <mergeCell ref="A344:A345"/>
    <mergeCell ref="B344:I344"/>
    <mergeCell ref="B616:I616"/>
    <mergeCell ref="B593:I593"/>
    <mergeCell ref="B547:I547"/>
    <mergeCell ref="B524:I524"/>
    <mergeCell ref="A528:A529"/>
    <mergeCell ref="B528:I528"/>
    <mergeCell ref="J344:J345"/>
    <mergeCell ref="K344:K345"/>
    <mergeCell ref="L344:L345"/>
    <mergeCell ref="M321:M322"/>
    <mergeCell ref="N321:N322"/>
    <mergeCell ref="O321:O322"/>
    <mergeCell ref="P367:P368"/>
    <mergeCell ref="Q367:Q368"/>
    <mergeCell ref="A367:A368"/>
    <mergeCell ref="B367:I367"/>
    <mergeCell ref="J367:J368"/>
    <mergeCell ref="K367:K368"/>
    <mergeCell ref="L367:L368"/>
    <mergeCell ref="M344:M345"/>
    <mergeCell ref="N344:N345"/>
    <mergeCell ref="O344:O345"/>
    <mergeCell ref="P344:P345"/>
    <mergeCell ref="Q344:Q345"/>
    <mergeCell ref="P321:P322"/>
    <mergeCell ref="Q321:Q322"/>
    <mergeCell ref="A321:A322"/>
    <mergeCell ref="B321:I321"/>
    <mergeCell ref="J321:J322"/>
    <mergeCell ref="K321:K322"/>
    <mergeCell ref="J390:J391"/>
    <mergeCell ref="K390:K391"/>
    <mergeCell ref="L390:L391"/>
    <mergeCell ref="M367:M368"/>
    <mergeCell ref="N367:N368"/>
    <mergeCell ref="O367:O368"/>
    <mergeCell ref="P413:P414"/>
    <mergeCell ref="Q413:Q414"/>
    <mergeCell ref="A413:A414"/>
    <mergeCell ref="B413:I413"/>
    <mergeCell ref="J413:J414"/>
    <mergeCell ref="K413:K414"/>
    <mergeCell ref="L413:L414"/>
    <mergeCell ref="M390:M391"/>
    <mergeCell ref="N390:N391"/>
    <mergeCell ref="O390:O391"/>
    <mergeCell ref="P390:P391"/>
    <mergeCell ref="Q390:Q391"/>
    <mergeCell ref="J436:J437"/>
    <mergeCell ref="K436:K437"/>
    <mergeCell ref="L436:L437"/>
    <mergeCell ref="M413:M414"/>
    <mergeCell ref="N413:N414"/>
    <mergeCell ref="O413:O414"/>
    <mergeCell ref="P459:P460"/>
    <mergeCell ref="Q459:Q460"/>
    <mergeCell ref="A459:A460"/>
    <mergeCell ref="B459:I459"/>
    <mergeCell ref="J459:J460"/>
    <mergeCell ref="K459:K460"/>
    <mergeCell ref="L459:L460"/>
    <mergeCell ref="M436:M437"/>
    <mergeCell ref="N436:N437"/>
    <mergeCell ref="O436:O437"/>
    <mergeCell ref="P436:P437"/>
    <mergeCell ref="Q436:Q437"/>
    <mergeCell ref="J482:J483"/>
    <mergeCell ref="K482:K483"/>
    <mergeCell ref="L482:L483"/>
    <mergeCell ref="M459:M460"/>
    <mergeCell ref="N459:N460"/>
    <mergeCell ref="O459:O460"/>
    <mergeCell ref="Q505:Q506"/>
    <mergeCell ref="A505:A506"/>
    <mergeCell ref="B505:I505"/>
    <mergeCell ref="J505:J506"/>
    <mergeCell ref="K505:K506"/>
    <mergeCell ref="L505:L506"/>
    <mergeCell ref="M482:M483"/>
    <mergeCell ref="N482:N483"/>
    <mergeCell ref="O482:O483"/>
    <mergeCell ref="P482:P483"/>
    <mergeCell ref="Q482:Q483"/>
    <mergeCell ref="M505:M506"/>
    <mergeCell ref="N505:N506"/>
    <mergeCell ref="O505:O506"/>
    <mergeCell ref="P505:P506"/>
    <mergeCell ref="Q551:Q552"/>
    <mergeCell ref="M528:M529"/>
    <mergeCell ref="N528:N529"/>
    <mergeCell ref="O528:O529"/>
    <mergeCell ref="P528:P529"/>
    <mergeCell ref="Q528:Q529"/>
    <mergeCell ref="B551:I551"/>
    <mergeCell ref="J551:J552"/>
    <mergeCell ref="K551:K552"/>
    <mergeCell ref="L551:L552"/>
    <mergeCell ref="M551:M552"/>
    <mergeCell ref="N551:N552"/>
    <mergeCell ref="O551:O552"/>
    <mergeCell ref="P551:P552"/>
    <mergeCell ref="J528:J529"/>
    <mergeCell ref="K528:K529"/>
    <mergeCell ref="L528:L529"/>
    <mergeCell ref="Q574:Q575"/>
    <mergeCell ref="A574:A575"/>
    <mergeCell ref="B574:I574"/>
    <mergeCell ref="J574:J575"/>
    <mergeCell ref="K574:K575"/>
    <mergeCell ref="M597:M598"/>
    <mergeCell ref="N597:N598"/>
    <mergeCell ref="O597:O598"/>
    <mergeCell ref="P597:P598"/>
    <mergeCell ref="Q597:Q598"/>
    <mergeCell ref="A597:A598"/>
    <mergeCell ref="B597:I597"/>
    <mergeCell ref="J597:J598"/>
    <mergeCell ref="K597:K598"/>
    <mergeCell ref="L597:L598"/>
    <mergeCell ref="L574:L575"/>
    <mergeCell ref="M574:M575"/>
    <mergeCell ref="N574:N575"/>
    <mergeCell ref="O574:O575"/>
    <mergeCell ref="P574:P575"/>
    <mergeCell ref="M620:M621"/>
    <mergeCell ref="N620:N621"/>
    <mergeCell ref="O620:O621"/>
    <mergeCell ref="P620:P621"/>
    <mergeCell ref="Q620:Q621"/>
    <mergeCell ref="A620:A621"/>
    <mergeCell ref="B620:I620"/>
    <mergeCell ref="J620:J621"/>
    <mergeCell ref="K620:K621"/>
    <mergeCell ref="L620:L621"/>
    <mergeCell ref="B619:I619"/>
    <mergeCell ref="M804:M805"/>
    <mergeCell ref="N804:N805"/>
    <mergeCell ref="O804:O805"/>
    <mergeCell ref="P804:P805"/>
    <mergeCell ref="Q804:Q805"/>
    <mergeCell ref="A804:A805"/>
    <mergeCell ref="B804:I804"/>
    <mergeCell ref="J804:J805"/>
    <mergeCell ref="K804:K805"/>
    <mergeCell ref="L804:L805"/>
    <mergeCell ref="M643:M644"/>
    <mergeCell ref="N643:N644"/>
    <mergeCell ref="O643:O644"/>
    <mergeCell ref="P643:P644"/>
    <mergeCell ref="Q643:Q644"/>
    <mergeCell ref="A643:A644"/>
    <mergeCell ref="B643:I643"/>
    <mergeCell ref="J643:J644"/>
    <mergeCell ref="K643:K644"/>
    <mergeCell ref="L643:L644"/>
    <mergeCell ref="B642:I642"/>
    <mergeCell ref="M666:M667"/>
    <mergeCell ref="N666:N667"/>
    <mergeCell ref="M252:M253"/>
    <mergeCell ref="N252:N253"/>
    <mergeCell ref="O252:O253"/>
    <mergeCell ref="P252:P253"/>
    <mergeCell ref="Q252:Q253"/>
    <mergeCell ref="B16:I16"/>
    <mergeCell ref="A252:A253"/>
    <mergeCell ref="B252:I252"/>
    <mergeCell ref="J252:J253"/>
    <mergeCell ref="K252:K253"/>
    <mergeCell ref="L252:L253"/>
    <mergeCell ref="B251:I251"/>
    <mergeCell ref="M275:M276"/>
    <mergeCell ref="N275:N276"/>
    <mergeCell ref="O275:O276"/>
    <mergeCell ref="P275:P276"/>
    <mergeCell ref="Q275:Q276"/>
    <mergeCell ref="A275:A276"/>
    <mergeCell ref="B275:I275"/>
    <mergeCell ref="J275:J276"/>
    <mergeCell ref="K275:K276"/>
    <mergeCell ref="L275:L276"/>
    <mergeCell ref="M298:M299"/>
    <mergeCell ref="N298:N299"/>
    <mergeCell ref="O298:O299"/>
    <mergeCell ref="P298:P299"/>
    <mergeCell ref="Q298:Q299"/>
    <mergeCell ref="A298:A299"/>
    <mergeCell ref="B298:I298"/>
    <mergeCell ref="J298:J299"/>
    <mergeCell ref="K298:K299"/>
    <mergeCell ref="L298:L299"/>
    <mergeCell ref="M827:M828"/>
    <mergeCell ref="N827:N828"/>
    <mergeCell ref="O827:O828"/>
    <mergeCell ref="P827:P828"/>
    <mergeCell ref="Q827:Q828"/>
    <mergeCell ref="A827:A828"/>
    <mergeCell ref="B827:I827"/>
    <mergeCell ref="J827:J828"/>
    <mergeCell ref="K827:K828"/>
    <mergeCell ref="L827:L828"/>
    <mergeCell ref="O666:O667"/>
    <mergeCell ref="P666:P667"/>
    <mergeCell ref="Q666:Q667"/>
    <mergeCell ref="A666:A667"/>
    <mergeCell ref="B666:I666"/>
    <mergeCell ref="J666:J667"/>
    <mergeCell ref="K666:K667"/>
    <mergeCell ref="L666:L667"/>
    <mergeCell ref="B665:I665"/>
    <mergeCell ref="B688:I688"/>
    <mergeCell ref="M712:M713"/>
    <mergeCell ref="N712:N713"/>
    <mergeCell ref="O712:O713"/>
    <mergeCell ref="P712:P713"/>
    <mergeCell ref="Q712:Q713"/>
    <mergeCell ref="A712:A713"/>
    <mergeCell ref="B712:I712"/>
    <mergeCell ref="J712:J713"/>
    <mergeCell ref="K712:K713"/>
    <mergeCell ref="L712:L713"/>
    <mergeCell ref="B711:I711"/>
    <mergeCell ref="M689:M690"/>
    <mergeCell ref="N689:N690"/>
    <mergeCell ref="O689:O690"/>
    <mergeCell ref="P689:P690"/>
    <mergeCell ref="Q689:Q690"/>
    <mergeCell ref="A689:A690"/>
    <mergeCell ref="B689:I689"/>
    <mergeCell ref="J689:J690"/>
    <mergeCell ref="K689:K690"/>
    <mergeCell ref="L689:L690"/>
    <mergeCell ref="B734:I734"/>
    <mergeCell ref="M758:M759"/>
    <mergeCell ref="N758:N759"/>
    <mergeCell ref="O758:O759"/>
    <mergeCell ref="P758:P759"/>
    <mergeCell ref="Q758:Q759"/>
    <mergeCell ref="A758:A759"/>
    <mergeCell ref="B758:I758"/>
    <mergeCell ref="J758:J759"/>
    <mergeCell ref="K758:K759"/>
    <mergeCell ref="L758:L759"/>
    <mergeCell ref="M735:M736"/>
    <mergeCell ref="N735:N736"/>
    <mergeCell ref="O735:O736"/>
    <mergeCell ref="P735:P736"/>
    <mergeCell ref="Q735:Q736"/>
    <mergeCell ref="A735:A736"/>
    <mergeCell ref="B735:I735"/>
    <mergeCell ref="J735:J736"/>
    <mergeCell ref="K735:K736"/>
    <mergeCell ref="L735:L736"/>
    <mergeCell ref="M781:M782"/>
    <mergeCell ref="N781:N782"/>
    <mergeCell ref="O781:O782"/>
    <mergeCell ref="P781:P782"/>
    <mergeCell ref="Q781:Q782"/>
    <mergeCell ref="A781:A782"/>
    <mergeCell ref="B781:I781"/>
    <mergeCell ref="J781:J782"/>
    <mergeCell ref="K781:K782"/>
    <mergeCell ref="L781:L782"/>
    <mergeCell ref="P850:P851"/>
    <mergeCell ref="Q850:Q851"/>
    <mergeCell ref="A850:A851"/>
    <mergeCell ref="B850:I850"/>
    <mergeCell ref="J850:J851"/>
    <mergeCell ref="K850:K851"/>
    <mergeCell ref="L850:L851"/>
    <mergeCell ref="M850:M851"/>
    <mergeCell ref="N850:N851"/>
    <mergeCell ref="O850:O851"/>
    <mergeCell ref="P896:P897"/>
    <mergeCell ref="Q896:Q897"/>
    <mergeCell ref="A896:A897"/>
    <mergeCell ref="B896:I896"/>
    <mergeCell ref="J896:J897"/>
    <mergeCell ref="K896:K897"/>
    <mergeCell ref="L896:L897"/>
    <mergeCell ref="M896:M897"/>
    <mergeCell ref="N896:N897"/>
    <mergeCell ref="O896:O897"/>
    <mergeCell ref="P919:P920"/>
    <mergeCell ref="Q919:Q920"/>
    <mergeCell ref="A919:A920"/>
    <mergeCell ref="B919:I919"/>
    <mergeCell ref="J919:J920"/>
    <mergeCell ref="K919:K920"/>
    <mergeCell ref="L919:L920"/>
    <mergeCell ref="M919:M920"/>
    <mergeCell ref="N919:N920"/>
    <mergeCell ref="O919:O920"/>
    <mergeCell ref="P942:P943"/>
    <mergeCell ref="Q942:Q943"/>
    <mergeCell ref="B961:I961"/>
    <mergeCell ref="B941:I941"/>
    <mergeCell ref="A942:A943"/>
    <mergeCell ref="B942:I942"/>
    <mergeCell ref="J942:J943"/>
    <mergeCell ref="K942:K943"/>
    <mergeCell ref="L942:L943"/>
    <mergeCell ref="M942:M943"/>
    <mergeCell ref="N942:N943"/>
    <mergeCell ref="O942:O943"/>
  </mergeCells>
  <pageMargins left="0.7" right="0.7" top="0.75" bottom="0.75" header="0" footer="0"/>
  <pageSetup orientation="landscape" r:id="rId1"/>
  <ignoredErrors>
    <ignoredError sqref="A369 A34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AJ7602"/>
  <sheetViews>
    <sheetView topLeftCell="A778" zoomScaleNormal="100" workbookViewId="0">
      <selection activeCell="L803" sqref="L803"/>
    </sheetView>
  </sheetViews>
  <sheetFormatPr baseColWidth="10" defaultColWidth="12.5703125" defaultRowHeight="15" customHeight="1"/>
  <cols>
    <col min="1" max="1" width="8.5703125" style="157" customWidth="1"/>
    <col min="2" max="9" width="7.140625" customWidth="1"/>
    <col min="10" max="10" width="2.140625" hidden="1" customWidth="1"/>
    <col min="11" max="11" width="15.7109375" style="162" customWidth="1"/>
    <col min="12" max="18" width="12.85546875" customWidth="1"/>
    <col min="19" max="28" width="10" customWidth="1"/>
    <col min="29" max="30" width="11.42578125" customWidth="1"/>
    <col min="31" max="36" width="10" customWidth="1"/>
  </cols>
  <sheetData>
    <row r="1" spans="1:30" s="174" customFormat="1" ht="15" customHeight="1">
      <c r="J1" s="162"/>
    </row>
    <row r="2" spans="1:30" s="174" customFormat="1" ht="15" customHeight="1">
      <c r="J2" s="162"/>
    </row>
    <row r="3" spans="1:30" s="174" customFormat="1" ht="15" customHeight="1">
      <c r="J3" s="162"/>
    </row>
    <row r="4" spans="1:30" s="174" customFormat="1" ht="15" customHeight="1">
      <c r="J4" s="162"/>
    </row>
    <row r="5" spans="1:30" s="174" customFormat="1" ht="15" customHeight="1">
      <c r="J5" s="162"/>
    </row>
    <row r="6" spans="1:30" s="174" customFormat="1" ht="15" customHeight="1">
      <c r="J6" s="162"/>
    </row>
    <row r="7" spans="1:30" s="174" customFormat="1" ht="15" customHeight="1">
      <c r="J7" s="162"/>
    </row>
    <row r="8" spans="1:30" s="174" customFormat="1" ht="15" customHeight="1">
      <c r="J8" s="162"/>
    </row>
    <row r="9" spans="1:30" s="174" customFormat="1" ht="15" customHeight="1">
      <c r="J9" s="162"/>
    </row>
    <row r="10" spans="1:30" s="174" customFormat="1" ht="15" customHeight="1">
      <c r="J10" s="162"/>
    </row>
    <row r="11" spans="1:30" s="174" customFormat="1" ht="15" customHeight="1">
      <c r="J11" s="162"/>
    </row>
    <row r="12" spans="1:30" s="174" customFormat="1" ht="15" customHeight="1">
      <c r="J12" s="162"/>
    </row>
    <row r="13" spans="1:30" s="174" customFormat="1" ht="15" customHeight="1">
      <c r="J13" s="162"/>
    </row>
    <row r="14" spans="1:30" ht="12.75" customHeight="1">
      <c r="L14" s="1"/>
      <c r="M14" s="1"/>
      <c r="O14" s="1"/>
      <c r="P14" s="2"/>
      <c r="Q14" s="2"/>
      <c r="R14" s="1"/>
      <c r="V14" s="3"/>
      <c r="W14" s="3"/>
      <c r="X14" s="3"/>
      <c r="Y14" s="3"/>
      <c r="Z14" s="3"/>
      <c r="AA14" s="3"/>
      <c r="AB14" s="3"/>
      <c r="AC14" s="3"/>
      <c r="AD14" s="3"/>
    </row>
    <row r="15" spans="1:30" ht="12.75" customHeight="1">
      <c r="A15" s="158" t="s">
        <v>0</v>
      </c>
      <c r="L15" s="1"/>
      <c r="M15" s="1"/>
      <c r="O15" s="1"/>
      <c r="P15" s="2"/>
      <c r="Q15" s="2"/>
      <c r="R15" s="1"/>
      <c r="V15" s="5"/>
      <c r="W15" s="5"/>
      <c r="X15" s="5"/>
      <c r="Y15" s="5"/>
      <c r="Z15" s="5"/>
      <c r="AA15" s="5"/>
      <c r="AB15" s="5"/>
      <c r="AC15" s="3"/>
      <c r="AD15" s="3"/>
    </row>
    <row r="16" spans="1:30" ht="25.5" customHeight="1">
      <c r="B16" s="199" t="s">
        <v>1</v>
      </c>
      <c r="C16" s="200"/>
      <c r="D16" s="200"/>
      <c r="E16" s="200"/>
      <c r="F16" s="200"/>
      <c r="G16" s="200"/>
      <c r="H16" s="200"/>
      <c r="I16" s="200"/>
      <c r="J16" s="200"/>
      <c r="L16" s="7" t="s">
        <v>2</v>
      </c>
      <c r="M16" s="7" t="s">
        <v>3</v>
      </c>
      <c r="N16" s="8" t="s">
        <v>4</v>
      </c>
      <c r="O16" s="7" t="s">
        <v>5</v>
      </c>
      <c r="P16" s="9" t="s">
        <v>6</v>
      </c>
      <c r="Q16" s="9" t="s">
        <v>7</v>
      </c>
      <c r="R16" s="10" t="s">
        <v>8</v>
      </c>
      <c r="U16" s="11" t="s">
        <v>5</v>
      </c>
      <c r="V16" s="3"/>
      <c r="W16" s="3"/>
      <c r="X16" s="3"/>
      <c r="Y16" s="3"/>
      <c r="Z16" s="3"/>
      <c r="AA16" s="3"/>
      <c r="AB16" s="3"/>
      <c r="AC16" s="3"/>
      <c r="AD16" s="3"/>
    </row>
    <row r="17" spans="1:30" ht="12.75" customHeight="1">
      <c r="A17" s="159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63" t="s">
        <v>10</v>
      </c>
      <c r="L17" s="15"/>
      <c r="M17" s="16"/>
      <c r="N17" s="17"/>
      <c r="O17" s="18"/>
      <c r="P17" s="2"/>
      <c r="Q17" s="2"/>
      <c r="R17" s="1"/>
      <c r="U17" s="19" t="s">
        <v>11</v>
      </c>
      <c r="V17" s="11"/>
      <c r="W17" s="11"/>
      <c r="X17" s="11"/>
      <c r="Y17" s="11"/>
      <c r="Z17" s="11"/>
      <c r="AA17" s="11"/>
      <c r="AB17" s="11"/>
      <c r="AC17" s="3"/>
      <c r="AD17" s="3"/>
    </row>
    <row r="18" spans="1:30" ht="12.75" customHeight="1">
      <c r="A18" s="20" t="s">
        <v>12</v>
      </c>
      <c r="B18" s="13">
        <v>79</v>
      </c>
      <c r="C18" s="13"/>
      <c r="D18" s="13"/>
      <c r="E18" s="13"/>
      <c r="F18" s="13"/>
      <c r="G18" s="13"/>
      <c r="H18" s="13"/>
      <c r="I18" s="13"/>
      <c r="J18" s="13"/>
      <c r="K18" s="164"/>
      <c r="L18" s="15"/>
      <c r="M18" s="16"/>
      <c r="N18" s="17"/>
      <c r="O18" s="18"/>
      <c r="P18" s="21">
        <f>B18</f>
        <v>79</v>
      </c>
      <c r="Q18" s="2"/>
      <c r="R18" s="1"/>
      <c r="T18" s="22" t="s">
        <v>13</v>
      </c>
      <c r="U18" s="23" t="s">
        <v>12</v>
      </c>
      <c r="V18" s="23" t="s">
        <v>14</v>
      </c>
      <c r="W18" s="24"/>
      <c r="X18" s="24"/>
      <c r="Y18" s="24"/>
      <c r="Z18" s="24"/>
      <c r="AA18" s="24"/>
      <c r="AB18" s="24"/>
      <c r="AC18" s="3"/>
      <c r="AD18" s="3"/>
    </row>
    <row r="19" spans="1:30" ht="12.75" customHeight="1">
      <c r="A19" s="20" t="s">
        <v>14</v>
      </c>
      <c r="C19" s="25">
        <v>20</v>
      </c>
      <c r="K19" s="164"/>
      <c r="L19" s="1"/>
      <c r="M19" s="1"/>
      <c r="O19" s="1">
        <f>C19/B18</f>
        <v>0.25316455696202533</v>
      </c>
      <c r="P19" s="21">
        <v>53</v>
      </c>
      <c r="Q19" s="26">
        <f t="shared" ref="Q19:Q25" si="0">P19/P18</f>
        <v>0.67088607594936711</v>
      </c>
      <c r="R19" s="1">
        <f t="shared" ref="R19:R25" si="1">100%-Q19</f>
        <v>0.32911392405063289</v>
      </c>
      <c r="T19" s="27" t="s">
        <v>15</v>
      </c>
      <c r="U19" s="26">
        <f t="shared" ref="U19:U20" si="2">O19</f>
        <v>0.25316455696202533</v>
      </c>
      <c r="V19" s="3">
        <f>O37</f>
        <v>0.57627118644067798</v>
      </c>
      <c r="W19" s="3"/>
      <c r="X19" s="3"/>
      <c r="Y19" s="3"/>
      <c r="Z19" s="3"/>
      <c r="AA19" s="3"/>
      <c r="AB19" s="3"/>
      <c r="AC19" s="3"/>
      <c r="AD19" s="3"/>
    </row>
    <row r="20" spans="1:30" ht="12.75" customHeight="1">
      <c r="A20" s="20" t="s">
        <v>16</v>
      </c>
      <c r="D20" s="25">
        <v>20</v>
      </c>
      <c r="K20" s="164"/>
      <c r="L20" s="1"/>
      <c r="M20" s="1"/>
      <c r="O20" s="1">
        <f>D20/C19</f>
        <v>1</v>
      </c>
      <c r="P20" s="21">
        <v>43</v>
      </c>
      <c r="Q20" s="26">
        <f t="shared" si="0"/>
        <v>0.81132075471698117</v>
      </c>
      <c r="R20" s="1">
        <f t="shared" si="1"/>
        <v>0.18867924528301883</v>
      </c>
      <c r="T20" s="27" t="s">
        <v>17</v>
      </c>
      <c r="U20" s="26">
        <f t="shared" si="2"/>
        <v>1</v>
      </c>
      <c r="AC20" s="3"/>
      <c r="AD20" s="3"/>
    </row>
    <row r="21" spans="1:30" ht="12.75" customHeight="1">
      <c r="A21" s="31" t="s">
        <v>18</v>
      </c>
      <c r="E21" s="25">
        <v>20</v>
      </c>
      <c r="K21" s="164"/>
      <c r="L21" s="1"/>
      <c r="M21" s="1"/>
      <c r="O21" s="1">
        <f>E21/D20</f>
        <v>1</v>
      </c>
      <c r="P21" s="21">
        <v>44</v>
      </c>
      <c r="Q21" s="26">
        <f t="shared" si="0"/>
        <v>1.0232558139534884</v>
      </c>
      <c r="R21" s="1">
        <f t="shared" si="1"/>
        <v>-2.3255813953488413E-2</v>
      </c>
      <c r="T21" s="27"/>
      <c r="U21" s="26"/>
      <c r="AC21" s="3"/>
      <c r="AD21" s="3"/>
    </row>
    <row r="22" spans="1:30" ht="12.75" customHeight="1">
      <c r="A22" s="20" t="s">
        <v>20</v>
      </c>
      <c r="F22" s="25">
        <v>20</v>
      </c>
      <c r="K22" s="164"/>
      <c r="L22" s="1"/>
      <c r="M22" s="1"/>
      <c r="O22" s="1">
        <f>F22/E21</f>
        <v>1</v>
      </c>
      <c r="P22" s="21">
        <v>38</v>
      </c>
      <c r="Q22" s="26">
        <f t="shared" si="0"/>
        <v>0.86363636363636365</v>
      </c>
      <c r="R22" s="1">
        <f t="shared" si="1"/>
        <v>0.13636363636363635</v>
      </c>
      <c r="T22" s="27" t="s">
        <v>19</v>
      </c>
      <c r="U22" s="26">
        <f t="shared" ref="U22:U23" si="3">O22</f>
        <v>1</v>
      </c>
      <c r="V22" s="3">
        <f>O40</f>
        <v>0.86956521739130432</v>
      </c>
      <c r="AC22" s="3"/>
      <c r="AD22" s="3"/>
    </row>
    <row r="23" spans="1:30" ht="12.75" customHeight="1">
      <c r="A23" s="20" t="s">
        <v>21</v>
      </c>
      <c r="G23" s="25">
        <v>20</v>
      </c>
      <c r="K23" s="164"/>
      <c r="L23" s="1"/>
      <c r="M23" s="1"/>
      <c r="O23" s="1">
        <f>G23/F22</f>
        <v>1</v>
      </c>
      <c r="P23" s="21">
        <v>36</v>
      </c>
      <c r="Q23" s="26">
        <f t="shared" si="0"/>
        <v>0.94736842105263153</v>
      </c>
      <c r="R23" s="1">
        <f t="shared" si="1"/>
        <v>5.2631578947368474E-2</v>
      </c>
      <c r="T23" s="27"/>
      <c r="U23" s="26">
        <f t="shared" si="3"/>
        <v>1</v>
      </c>
      <c r="AC23" s="3"/>
      <c r="AD23" s="3"/>
    </row>
    <row r="24" spans="1:30" ht="12.75" customHeight="1">
      <c r="A24" s="20" t="s">
        <v>23</v>
      </c>
      <c r="H24" s="25">
        <v>20</v>
      </c>
      <c r="K24" s="164"/>
      <c r="L24" s="1"/>
      <c r="M24" s="1"/>
      <c r="O24" s="1">
        <f>H24/G23</f>
        <v>1</v>
      </c>
      <c r="P24" s="21">
        <v>37</v>
      </c>
      <c r="Q24" s="26">
        <f t="shared" si="0"/>
        <v>1.0277777777777777</v>
      </c>
      <c r="R24" s="1">
        <f t="shared" si="1"/>
        <v>-2.7777777777777679E-2</v>
      </c>
      <c r="T24" s="27" t="s">
        <v>30</v>
      </c>
      <c r="U24" s="26" t="s">
        <v>22</v>
      </c>
      <c r="V24" s="3" t="s">
        <v>22</v>
      </c>
      <c r="AC24" s="3"/>
      <c r="AD24" s="3"/>
    </row>
    <row r="25" spans="1:30" ht="12.75" customHeight="1">
      <c r="A25" s="20" t="s">
        <v>24</v>
      </c>
      <c r="I25" s="25">
        <v>20</v>
      </c>
      <c r="K25" s="165">
        <v>23</v>
      </c>
      <c r="L25" s="1"/>
      <c r="M25" s="1"/>
      <c r="O25" s="1">
        <f>I25/H24</f>
        <v>1</v>
      </c>
      <c r="P25" s="21">
        <v>35</v>
      </c>
      <c r="Q25" s="26">
        <f t="shared" si="0"/>
        <v>0.94594594594594594</v>
      </c>
      <c r="R25" s="1">
        <f t="shared" si="1"/>
        <v>5.4054054054054057E-2</v>
      </c>
      <c r="T25" s="27"/>
      <c r="U25" s="26"/>
      <c r="V25" s="3"/>
      <c r="AC25" s="3"/>
      <c r="AD25" s="3"/>
    </row>
    <row r="26" spans="1:30" ht="12.75" customHeight="1">
      <c r="A26" s="20" t="s">
        <v>25</v>
      </c>
      <c r="I26" s="25">
        <v>8</v>
      </c>
      <c r="K26" s="165">
        <v>2</v>
      </c>
      <c r="L26" s="1"/>
      <c r="M26" s="1"/>
      <c r="O26" s="1"/>
      <c r="P26" s="21">
        <v>11</v>
      </c>
      <c r="Q26" s="26"/>
      <c r="R26" s="1"/>
      <c r="T26" s="27"/>
      <c r="U26" s="26"/>
      <c r="V26" s="3"/>
      <c r="AC26" s="3"/>
      <c r="AD26" s="3"/>
    </row>
    <row r="27" spans="1:30" ht="12.75" customHeight="1">
      <c r="A27" s="20" t="s">
        <v>26</v>
      </c>
      <c r="I27" s="25">
        <v>7</v>
      </c>
      <c r="K27" s="165">
        <v>5</v>
      </c>
      <c r="L27" s="1"/>
      <c r="M27" s="1"/>
      <c r="O27" s="1"/>
      <c r="P27" s="21">
        <v>8</v>
      </c>
      <c r="Q27" s="26"/>
      <c r="R27" s="1"/>
      <c r="T27" s="27"/>
      <c r="U27" s="26"/>
      <c r="V27" s="3"/>
      <c r="AC27" s="3"/>
      <c r="AD27" s="3"/>
    </row>
    <row r="28" spans="1:30" ht="12.75" customHeight="1">
      <c r="A28" s="20" t="s">
        <v>27</v>
      </c>
      <c r="I28" s="25">
        <v>3</v>
      </c>
      <c r="K28" s="165"/>
      <c r="L28" s="1"/>
      <c r="M28" s="1"/>
      <c r="O28" s="1"/>
      <c r="P28" s="21">
        <v>5</v>
      </c>
      <c r="Q28" s="26"/>
      <c r="R28" s="1"/>
      <c r="T28" s="27"/>
      <c r="U28" s="26"/>
      <c r="V28" s="3"/>
      <c r="AC28" s="3"/>
      <c r="AD28" s="3"/>
    </row>
    <row r="29" spans="1:30" ht="12.75" customHeight="1">
      <c r="A29" s="20" t="s">
        <v>28</v>
      </c>
      <c r="I29" s="25">
        <v>2</v>
      </c>
      <c r="K29" s="165"/>
      <c r="L29" s="1"/>
      <c r="M29" s="1"/>
      <c r="O29" s="1"/>
      <c r="P29" s="21">
        <v>5</v>
      </c>
      <c r="Q29" s="26"/>
      <c r="R29" s="1"/>
      <c r="T29" s="27"/>
      <c r="U29" s="26"/>
      <c r="V29" s="3"/>
      <c r="AC29" s="3"/>
      <c r="AD29" s="3"/>
    </row>
    <row r="30" spans="1:30" ht="12.75" customHeight="1">
      <c r="A30" s="20" t="s">
        <v>29</v>
      </c>
      <c r="I30" s="25">
        <v>1</v>
      </c>
      <c r="K30" s="165">
        <v>1</v>
      </c>
      <c r="L30" s="1"/>
      <c r="M30" s="1"/>
      <c r="O30" s="1"/>
      <c r="P30" s="21">
        <v>1</v>
      </c>
      <c r="Q30" s="26"/>
      <c r="R30" s="1"/>
      <c r="T30" s="27"/>
      <c r="U30" s="26"/>
      <c r="V30" s="3"/>
      <c r="AC30" s="3"/>
      <c r="AD30" s="3"/>
    </row>
    <row r="31" spans="1:30" ht="12.75" customHeight="1">
      <c r="A31" s="31"/>
      <c r="K31" s="166">
        <f>SUM(K25:K30)</f>
        <v>31</v>
      </c>
      <c r="L31" s="1">
        <f>K25/B18</f>
        <v>0.29113924050632911</v>
      </c>
      <c r="M31" s="1">
        <f>K31/B18</f>
        <v>0.39240506329113922</v>
      </c>
      <c r="N31" s="1">
        <f>M31-L31</f>
        <v>0.10126582278481011</v>
      </c>
      <c r="O31" s="1"/>
      <c r="P31" s="21"/>
      <c r="Q31" s="26"/>
      <c r="R31" s="1"/>
      <c r="T31" s="27"/>
      <c r="U31" s="26"/>
      <c r="V31" s="3"/>
      <c r="AC31" s="3"/>
      <c r="AD31" s="3"/>
    </row>
    <row r="32" spans="1:30" ht="12.75" customHeight="1">
      <c r="A32" s="31"/>
      <c r="K32" s="167"/>
      <c r="L32" s="1"/>
      <c r="M32" s="1"/>
      <c r="O32" s="1"/>
      <c r="P32" s="2"/>
      <c r="Q32" s="2"/>
      <c r="R32" s="1"/>
      <c r="T32" s="27"/>
      <c r="U32" s="26"/>
      <c r="V32" s="3"/>
      <c r="AC32" s="3"/>
      <c r="AD32" s="3"/>
    </row>
    <row r="33" spans="1:30" ht="12.75" customHeight="1">
      <c r="A33" s="158" t="s">
        <v>32</v>
      </c>
      <c r="L33" s="1"/>
      <c r="M33" s="1"/>
      <c r="O33" s="1"/>
      <c r="P33" s="2"/>
      <c r="Q33" s="2"/>
      <c r="R33" s="1"/>
      <c r="T33" s="27" t="s">
        <v>31</v>
      </c>
      <c r="U33" s="26" t="s">
        <v>22</v>
      </c>
      <c r="AC33" s="3"/>
      <c r="AD33" s="3"/>
    </row>
    <row r="34" spans="1:30" ht="25.5" customHeight="1">
      <c r="B34" s="6" t="s">
        <v>1</v>
      </c>
      <c r="C34" s="6"/>
      <c r="D34" s="6"/>
      <c r="E34" s="6"/>
      <c r="F34" s="6"/>
      <c r="G34" s="6"/>
      <c r="H34" s="6"/>
      <c r="I34" s="6"/>
      <c r="J34" s="6"/>
      <c r="L34" s="7" t="s">
        <v>2</v>
      </c>
      <c r="M34" s="7" t="s">
        <v>3</v>
      </c>
      <c r="N34" s="8" t="s">
        <v>4</v>
      </c>
      <c r="O34" s="7" t="s">
        <v>5</v>
      </c>
      <c r="P34" s="9" t="s">
        <v>6</v>
      </c>
      <c r="Q34" s="9" t="s">
        <v>7</v>
      </c>
      <c r="R34" s="10" t="s">
        <v>8</v>
      </c>
      <c r="T34" s="23" t="s">
        <v>33</v>
      </c>
      <c r="U34" s="30"/>
      <c r="AC34" s="3"/>
      <c r="AD34" s="3"/>
    </row>
    <row r="35" spans="1:30" ht="12.75" customHeight="1">
      <c r="A35" s="159" t="s">
        <v>9</v>
      </c>
      <c r="B35" s="13">
        <v>1</v>
      </c>
      <c r="C35" s="13">
        <v>2</v>
      </c>
      <c r="D35" s="13">
        <v>3</v>
      </c>
      <c r="E35" s="13">
        <v>4</v>
      </c>
      <c r="F35" s="13">
        <v>5</v>
      </c>
      <c r="G35" s="13">
        <v>6</v>
      </c>
      <c r="H35" s="13">
        <v>7</v>
      </c>
      <c r="I35" s="13">
        <v>8</v>
      </c>
      <c r="J35" s="13">
        <v>9</v>
      </c>
      <c r="K35" s="163" t="s">
        <v>10</v>
      </c>
      <c r="L35" s="15"/>
      <c r="M35" s="16"/>
      <c r="N35" s="17"/>
      <c r="O35" s="18"/>
      <c r="P35" s="2"/>
      <c r="Q35" s="2"/>
      <c r="R35" s="1"/>
      <c r="T35" s="23" t="s">
        <v>34</v>
      </c>
      <c r="U35" s="30"/>
      <c r="AC35" s="3"/>
      <c r="AD35" s="3"/>
    </row>
    <row r="36" spans="1:30" ht="12.75" customHeight="1">
      <c r="A36" s="20" t="s">
        <v>14</v>
      </c>
      <c r="B36" s="25">
        <v>59</v>
      </c>
      <c r="K36" s="164"/>
      <c r="L36" s="1"/>
      <c r="M36" s="1"/>
      <c r="O36" s="1"/>
      <c r="P36" s="21">
        <f>B36</f>
        <v>59</v>
      </c>
      <c r="Q36" s="2"/>
      <c r="R36" s="1"/>
      <c r="T36" s="23" t="s">
        <v>35</v>
      </c>
      <c r="U36" s="30"/>
      <c r="AC36" s="3"/>
      <c r="AD36" s="3"/>
    </row>
    <row r="37" spans="1:30" ht="12.75" customHeight="1">
      <c r="A37" s="20" t="s">
        <v>16</v>
      </c>
      <c r="C37" s="25">
        <v>34</v>
      </c>
      <c r="K37" s="164"/>
      <c r="L37" s="1"/>
      <c r="M37" s="1"/>
      <c r="O37" s="1">
        <f>C37/B36</f>
        <v>0.57627118644067798</v>
      </c>
      <c r="P37" s="21">
        <v>34</v>
      </c>
      <c r="Q37" s="26">
        <f t="shared" ref="Q37:Q43" si="4">P37/P36</f>
        <v>0.57627118644067798</v>
      </c>
      <c r="R37" s="1">
        <f t="shared" ref="R37:R43" si="5">100%-Q37</f>
        <v>0.42372881355932202</v>
      </c>
      <c r="T37" s="31"/>
      <c r="U37" s="24"/>
      <c r="AC37" s="3"/>
      <c r="AD37" s="3"/>
    </row>
    <row r="38" spans="1:30" ht="12.75" customHeight="1">
      <c r="A38" s="31" t="s">
        <v>18</v>
      </c>
      <c r="D38" s="25">
        <v>30</v>
      </c>
      <c r="K38" s="164"/>
      <c r="L38" s="1"/>
      <c r="M38" s="1"/>
      <c r="O38" s="1">
        <f>D38/C37</f>
        <v>0.88235294117647056</v>
      </c>
      <c r="P38" s="21">
        <v>33</v>
      </c>
      <c r="Q38" s="26">
        <f t="shared" si="4"/>
        <v>0.97058823529411764</v>
      </c>
      <c r="R38" s="1">
        <f t="shared" si="5"/>
        <v>2.9411764705882359E-2</v>
      </c>
      <c r="T38" s="31"/>
      <c r="U38" s="24"/>
      <c r="AC38" s="3"/>
      <c r="AD38" s="3"/>
    </row>
    <row r="39" spans="1:30" ht="12.75" customHeight="1">
      <c r="A39" s="20" t="s">
        <v>20</v>
      </c>
      <c r="E39" s="25">
        <v>23</v>
      </c>
      <c r="K39" s="164"/>
      <c r="L39" s="1"/>
      <c r="M39" s="1"/>
      <c r="O39" s="1">
        <f>E39/D38</f>
        <v>0.76666666666666672</v>
      </c>
      <c r="P39" s="21">
        <v>27</v>
      </c>
      <c r="Q39" s="26">
        <f t="shared" si="4"/>
        <v>0.81818181818181823</v>
      </c>
      <c r="R39" s="1">
        <f t="shared" si="5"/>
        <v>0.18181818181818177</v>
      </c>
      <c r="T39" s="31"/>
      <c r="U39" s="24"/>
      <c r="AC39" s="3"/>
      <c r="AD39" s="3"/>
    </row>
    <row r="40" spans="1:30" ht="12.75" customHeight="1">
      <c r="A40" s="20" t="s">
        <v>21</v>
      </c>
      <c r="F40" s="25">
        <v>20</v>
      </c>
      <c r="K40" s="164"/>
      <c r="L40" s="1"/>
      <c r="M40" s="1"/>
      <c r="O40" s="1">
        <f>F40/E39</f>
        <v>0.86956521739130432</v>
      </c>
      <c r="P40" s="21">
        <v>26</v>
      </c>
      <c r="Q40" s="26">
        <f t="shared" si="4"/>
        <v>0.96296296296296291</v>
      </c>
      <c r="R40" s="1">
        <f t="shared" si="5"/>
        <v>3.703703703703709E-2</v>
      </c>
      <c r="T40" s="31"/>
      <c r="U40" s="24"/>
      <c r="AC40" s="3"/>
      <c r="AD40" s="3"/>
    </row>
    <row r="41" spans="1:30" ht="12.75" customHeight="1">
      <c r="A41" s="20" t="s">
        <v>23</v>
      </c>
      <c r="G41" s="25">
        <v>19</v>
      </c>
      <c r="K41" s="164"/>
      <c r="L41" s="1"/>
      <c r="M41" s="1"/>
      <c r="O41" s="1">
        <f>G41/F40</f>
        <v>0.95</v>
      </c>
      <c r="P41" s="21">
        <v>27</v>
      </c>
      <c r="Q41" s="26">
        <f t="shared" si="4"/>
        <v>1.0384615384615385</v>
      </c>
      <c r="R41" s="1">
        <f t="shared" si="5"/>
        <v>-3.8461538461538547E-2</v>
      </c>
      <c r="T41" s="31"/>
      <c r="U41" s="24"/>
      <c r="AC41" s="3"/>
      <c r="AD41" s="3"/>
    </row>
    <row r="42" spans="1:30" ht="12.75" customHeight="1">
      <c r="A42" s="20" t="s">
        <v>24</v>
      </c>
      <c r="H42" s="25">
        <v>19</v>
      </c>
      <c r="K42" s="165"/>
      <c r="L42" s="1"/>
      <c r="M42" s="1"/>
      <c r="O42" s="1">
        <f>H42/G41</f>
        <v>1</v>
      </c>
      <c r="P42" s="21">
        <v>26</v>
      </c>
      <c r="Q42" s="26">
        <f t="shared" si="4"/>
        <v>0.96296296296296291</v>
      </c>
      <c r="R42" s="1">
        <f t="shared" si="5"/>
        <v>3.703703703703709E-2</v>
      </c>
      <c r="T42" s="31"/>
      <c r="U42" s="24"/>
      <c r="AC42" s="3"/>
      <c r="AD42" s="3"/>
    </row>
    <row r="43" spans="1:30" ht="12.75" customHeight="1">
      <c r="A43" s="32" t="s">
        <v>25</v>
      </c>
      <c r="B43" s="28"/>
      <c r="C43" s="28"/>
      <c r="D43" s="28"/>
      <c r="E43" s="28"/>
      <c r="F43" s="28"/>
      <c r="G43" s="28"/>
      <c r="H43" s="28"/>
      <c r="I43" s="28">
        <v>19</v>
      </c>
      <c r="J43" s="28"/>
      <c r="K43" s="165">
        <v>12</v>
      </c>
      <c r="L43" s="1"/>
      <c r="M43" s="1"/>
      <c r="O43" s="1">
        <f>I43/H42</f>
        <v>1</v>
      </c>
      <c r="P43" s="21">
        <v>27</v>
      </c>
      <c r="Q43" s="26">
        <f t="shared" si="4"/>
        <v>1.0384615384615385</v>
      </c>
      <c r="R43" s="1">
        <f t="shared" si="5"/>
        <v>-3.8461538461538547E-2</v>
      </c>
      <c r="T43" s="31"/>
      <c r="U43" s="24"/>
      <c r="AC43" s="3"/>
      <c r="AD43" s="3"/>
    </row>
    <row r="44" spans="1:30" ht="12.75" customHeight="1">
      <c r="A44" s="20" t="s">
        <v>26</v>
      </c>
      <c r="I44" s="25">
        <v>5</v>
      </c>
      <c r="K44" s="165">
        <v>4</v>
      </c>
      <c r="L44" s="1"/>
      <c r="M44" s="1"/>
      <c r="O44" s="1"/>
      <c r="P44" s="21">
        <v>11</v>
      </c>
      <c r="Q44" s="26"/>
      <c r="R44" s="1"/>
      <c r="T44" s="31"/>
      <c r="U44" s="24"/>
      <c r="AC44" s="3"/>
      <c r="AD44" s="3"/>
    </row>
    <row r="45" spans="1:30" ht="12.75" customHeight="1">
      <c r="A45" s="20" t="s">
        <v>27</v>
      </c>
      <c r="I45" s="25">
        <v>9</v>
      </c>
      <c r="K45" s="165">
        <v>3</v>
      </c>
      <c r="L45" s="1"/>
      <c r="M45" s="1"/>
      <c r="O45" s="1"/>
      <c r="P45" s="21">
        <v>11</v>
      </c>
      <c r="Q45" s="26"/>
      <c r="R45" s="1"/>
      <c r="T45" s="31"/>
      <c r="U45" s="24"/>
      <c r="AC45" s="3"/>
      <c r="AD45" s="3"/>
    </row>
    <row r="46" spans="1:30" ht="12.75" customHeight="1">
      <c r="A46" s="20" t="s">
        <v>28</v>
      </c>
      <c r="I46" s="25">
        <v>4</v>
      </c>
      <c r="K46" s="165">
        <v>1</v>
      </c>
      <c r="L46" s="1"/>
      <c r="M46" s="1"/>
      <c r="O46" s="1"/>
      <c r="P46" s="21">
        <v>4</v>
      </c>
      <c r="Q46" s="26"/>
      <c r="R46" s="1"/>
      <c r="T46" s="31"/>
      <c r="U46" s="24"/>
      <c r="AC46" s="3"/>
      <c r="AD46" s="3"/>
    </row>
    <row r="47" spans="1:30" ht="12.75" customHeight="1">
      <c r="A47" s="20" t="s">
        <v>29</v>
      </c>
      <c r="I47" s="25">
        <v>1</v>
      </c>
      <c r="K47" s="165"/>
      <c r="L47" s="1"/>
      <c r="M47" s="1"/>
      <c r="O47" s="1"/>
      <c r="P47" s="21">
        <v>3</v>
      </c>
      <c r="Q47" s="26"/>
      <c r="R47" s="1"/>
      <c r="T47" s="31"/>
      <c r="U47" s="24"/>
      <c r="AC47" s="3"/>
      <c r="AD47" s="3"/>
    </row>
    <row r="48" spans="1:30" ht="12.75" customHeight="1">
      <c r="A48" s="20" t="s">
        <v>39</v>
      </c>
      <c r="I48" s="25">
        <v>1</v>
      </c>
      <c r="K48" s="165"/>
      <c r="L48" s="1"/>
      <c r="M48" s="1"/>
      <c r="O48" s="1"/>
      <c r="P48" s="21">
        <v>1</v>
      </c>
      <c r="Q48" s="26"/>
      <c r="R48" s="1"/>
      <c r="T48" s="31"/>
      <c r="U48" s="24"/>
      <c r="AC48" s="3"/>
      <c r="AD48" s="3"/>
    </row>
    <row r="49" spans="1:30" ht="12.75" customHeight="1">
      <c r="A49" s="20" t="s">
        <v>42</v>
      </c>
      <c r="I49" s="25">
        <v>1</v>
      </c>
      <c r="K49" s="165"/>
      <c r="L49" s="1"/>
      <c r="M49" s="1"/>
      <c r="O49" s="1"/>
      <c r="P49" s="21">
        <v>1</v>
      </c>
      <c r="Q49" s="26"/>
      <c r="R49" s="1"/>
      <c r="T49" s="31"/>
      <c r="U49" s="24"/>
      <c r="AC49" s="3"/>
      <c r="AD49" s="3"/>
    </row>
    <row r="50" spans="1:30" ht="12.75" customHeight="1">
      <c r="K50" s="166">
        <f>SUM(K43:K46)</f>
        <v>20</v>
      </c>
      <c r="L50" s="1">
        <f>K43/B36</f>
        <v>0.20338983050847459</v>
      </c>
      <c r="M50" s="1">
        <f>K50/B36</f>
        <v>0.33898305084745761</v>
      </c>
      <c r="N50" s="1">
        <f>M50-L50</f>
        <v>0.13559322033898302</v>
      </c>
      <c r="O50" s="1"/>
      <c r="P50" s="2"/>
      <c r="Q50" s="2"/>
      <c r="R50" s="1"/>
      <c r="T50" s="31"/>
      <c r="U50" s="24"/>
      <c r="AC50" s="3"/>
      <c r="AD50" s="3"/>
    </row>
    <row r="51" spans="1:30" ht="12.75" customHeight="1">
      <c r="A51" s="158" t="s">
        <v>36</v>
      </c>
      <c r="L51" s="1"/>
      <c r="M51" s="1"/>
      <c r="O51" s="1"/>
      <c r="P51" s="2"/>
      <c r="Q51" s="2"/>
      <c r="R51" s="1"/>
      <c r="U51" s="3"/>
      <c r="AC51" s="3"/>
      <c r="AD51" s="3"/>
    </row>
    <row r="52" spans="1:30" ht="25.5" customHeight="1">
      <c r="B52" s="6" t="s">
        <v>1</v>
      </c>
      <c r="C52" s="6"/>
      <c r="D52" s="6"/>
      <c r="E52" s="6"/>
      <c r="F52" s="6"/>
      <c r="G52" s="6"/>
      <c r="H52" s="6"/>
      <c r="I52" s="6"/>
      <c r="J52" s="6"/>
      <c r="L52" s="7" t="s">
        <v>2</v>
      </c>
      <c r="M52" s="7" t="s">
        <v>3</v>
      </c>
      <c r="N52" s="8" t="s">
        <v>4</v>
      </c>
      <c r="O52" s="7" t="s">
        <v>5</v>
      </c>
      <c r="P52" s="9" t="s">
        <v>6</v>
      </c>
      <c r="Q52" s="9" t="s">
        <v>7</v>
      </c>
      <c r="R52" s="10" t="s">
        <v>8</v>
      </c>
      <c r="T52" s="33"/>
      <c r="U52" s="11"/>
      <c r="AC52" s="3"/>
      <c r="AD52" s="3"/>
    </row>
    <row r="53" spans="1:30" ht="12.75" customHeight="1">
      <c r="A53" s="159" t="s">
        <v>9</v>
      </c>
      <c r="B53" s="13">
        <v>1</v>
      </c>
      <c r="C53" s="13">
        <v>2</v>
      </c>
      <c r="D53" s="13">
        <v>3</v>
      </c>
      <c r="E53" s="13">
        <v>4</v>
      </c>
      <c r="F53" s="13">
        <v>5</v>
      </c>
      <c r="G53" s="13">
        <v>6</v>
      </c>
      <c r="H53" s="13">
        <v>7</v>
      </c>
      <c r="I53" s="13">
        <v>8</v>
      </c>
      <c r="J53" s="13">
        <v>9</v>
      </c>
      <c r="K53" s="163" t="s">
        <v>10</v>
      </c>
      <c r="L53" s="15"/>
      <c r="M53" s="16"/>
      <c r="N53" s="17"/>
      <c r="O53" s="18"/>
      <c r="P53" s="2"/>
      <c r="Q53" s="2"/>
      <c r="R53" s="1"/>
      <c r="U53" s="3"/>
      <c r="AC53" s="3"/>
      <c r="AD53" s="3"/>
    </row>
    <row r="54" spans="1:30" ht="12.75" customHeight="1">
      <c r="A54" s="20" t="s">
        <v>16</v>
      </c>
      <c r="B54" s="25">
        <v>53</v>
      </c>
      <c r="K54" s="164"/>
      <c r="L54" s="1"/>
      <c r="M54" s="1"/>
      <c r="O54" s="1"/>
      <c r="P54" s="21">
        <f>B54</f>
        <v>53</v>
      </c>
      <c r="Q54" s="2"/>
      <c r="R54" s="1"/>
      <c r="T54" s="34"/>
      <c r="U54" s="11" t="s">
        <v>37</v>
      </c>
      <c r="AC54" s="3"/>
      <c r="AD54" s="3"/>
    </row>
    <row r="55" spans="1:30" ht="12.75" customHeight="1">
      <c r="A55" s="31" t="s">
        <v>18</v>
      </c>
      <c r="C55" s="25">
        <v>32</v>
      </c>
      <c r="K55" s="164"/>
      <c r="L55" s="1"/>
      <c r="M55" s="1"/>
      <c r="O55" s="1">
        <f>C55/B54</f>
        <v>0.60377358490566035</v>
      </c>
      <c r="P55" s="21">
        <v>32</v>
      </c>
      <c r="Q55" s="26">
        <f t="shared" ref="Q55:Q61" si="6">P55/P54</f>
        <v>0.60377358490566035</v>
      </c>
      <c r="R55" s="1">
        <f t="shared" ref="R55:R61" si="7">100%-Q55</f>
        <v>0.39622641509433965</v>
      </c>
      <c r="U55" s="19" t="s">
        <v>11</v>
      </c>
      <c r="AC55" s="3"/>
      <c r="AD55" s="3"/>
    </row>
    <row r="56" spans="1:30" ht="12.75" customHeight="1">
      <c r="A56" s="20" t="s">
        <v>20</v>
      </c>
      <c r="D56" s="25">
        <v>22</v>
      </c>
      <c r="K56" s="164"/>
      <c r="L56" s="1"/>
      <c r="M56" s="1"/>
      <c r="O56" s="1">
        <f>D56/C55</f>
        <v>0.6875</v>
      </c>
      <c r="P56" s="21">
        <v>26</v>
      </c>
      <c r="Q56" s="26">
        <f t="shared" si="6"/>
        <v>0.8125</v>
      </c>
      <c r="R56" s="1">
        <f t="shared" si="7"/>
        <v>0.1875</v>
      </c>
      <c r="T56" s="22" t="s">
        <v>13</v>
      </c>
      <c r="U56" s="23" t="s">
        <v>12</v>
      </c>
      <c r="V56" s="23" t="s">
        <v>14</v>
      </c>
      <c r="AC56" s="3"/>
      <c r="AD56" s="3"/>
    </row>
    <row r="57" spans="1:30" ht="12.75" customHeight="1">
      <c r="A57" s="20" t="s">
        <v>21</v>
      </c>
      <c r="E57" s="25">
        <v>19</v>
      </c>
      <c r="K57" s="164"/>
      <c r="L57" s="1"/>
      <c r="M57" s="1"/>
      <c r="O57" s="1">
        <f>E57/D56</f>
        <v>0.86363636363636365</v>
      </c>
      <c r="P57" s="21">
        <v>24</v>
      </c>
      <c r="Q57" s="26">
        <f t="shared" si="6"/>
        <v>0.92307692307692313</v>
      </c>
      <c r="R57" s="1">
        <f t="shared" si="7"/>
        <v>7.6923076923076872E-2</v>
      </c>
      <c r="T57" s="22"/>
      <c r="U57" s="23"/>
      <c r="V57" s="23"/>
      <c r="AC57" s="3"/>
      <c r="AD57" s="3"/>
    </row>
    <row r="58" spans="1:30" ht="12.75" customHeight="1">
      <c r="A58" s="20" t="s">
        <v>23</v>
      </c>
      <c r="F58" s="25">
        <v>15</v>
      </c>
      <c r="K58" s="164"/>
      <c r="L58" s="1"/>
      <c r="M58" s="1"/>
      <c r="O58" s="1">
        <f>F58/E57</f>
        <v>0.78947368421052633</v>
      </c>
      <c r="P58" s="21">
        <v>20</v>
      </c>
      <c r="Q58" s="26">
        <f t="shared" si="6"/>
        <v>0.83333333333333337</v>
      </c>
      <c r="R58" s="1">
        <f t="shared" si="7"/>
        <v>0.16666666666666663</v>
      </c>
      <c r="T58" s="27" t="s">
        <v>15</v>
      </c>
      <c r="U58" s="26">
        <f>Q19</f>
        <v>0.67088607594936711</v>
      </c>
      <c r="V58" s="26">
        <f>Q37</f>
        <v>0.57627118644067798</v>
      </c>
      <c r="AC58" s="3"/>
      <c r="AD58" s="3"/>
    </row>
    <row r="59" spans="1:30" ht="12.75" customHeight="1">
      <c r="A59" s="20" t="s">
        <v>24</v>
      </c>
      <c r="G59" s="25">
        <v>15</v>
      </c>
      <c r="K59" s="164"/>
      <c r="L59" s="1"/>
      <c r="M59" s="1"/>
      <c r="O59" s="1">
        <f>G59/F58</f>
        <v>1</v>
      </c>
      <c r="P59" s="21">
        <v>20</v>
      </c>
      <c r="Q59" s="26">
        <f t="shared" si="6"/>
        <v>1</v>
      </c>
      <c r="R59" s="1">
        <f t="shared" si="7"/>
        <v>0</v>
      </c>
      <c r="T59" s="27"/>
      <c r="U59" s="26"/>
      <c r="V59" s="26"/>
      <c r="AC59" s="3"/>
      <c r="AD59" s="3"/>
    </row>
    <row r="60" spans="1:30" ht="12.75" customHeight="1">
      <c r="A60" s="20" t="s">
        <v>25</v>
      </c>
      <c r="H60" s="25">
        <v>14</v>
      </c>
      <c r="K60" s="164"/>
      <c r="L60" s="1"/>
      <c r="M60" s="1"/>
      <c r="O60" s="1">
        <f>H60/G59</f>
        <v>0.93333333333333335</v>
      </c>
      <c r="P60" s="21">
        <v>21</v>
      </c>
      <c r="Q60" s="26">
        <f t="shared" si="6"/>
        <v>1.05</v>
      </c>
      <c r="R60" s="1">
        <f t="shared" si="7"/>
        <v>-5.0000000000000044E-2</v>
      </c>
      <c r="T60" s="27"/>
      <c r="U60" s="26"/>
      <c r="V60" s="26"/>
      <c r="AC60" s="3"/>
      <c r="AD60" s="3"/>
    </row>
    <row r="61" spans="1:30" ht="12.75" customHeight="1">
      <c r="A61" s="32" t="s">
        <v>26</v>
      </c>
      <c r="B61" s="28"/>
      <c r="C61" s="28"/>
      <c r="D61" s="28"/>
      <c r="E61" s="28"/>
      <c r="F61" s="28"/>
      <c r="G61" s="28"/>
      <c r="H61" s="28"/>
      <c r="I61" s="28">
        <v>14</v>
      </c>
      <c r="J61" s="28"/>
      <c r="K61" s="164">
        <v>10</v>
      </c>
      <c r="L61" s="91"/>
      <c r="M61" s="1"/>
      <c r="O61" s="1">
        <f>I61/H60</f>
        <v>1</v>
      </c>
      <c r="P61" s="21">
        <v>21</v>
      </c>
      <c r="Q61" s="26">
        <f t="shared" si="6"/>
        <v>1</v>
      </c>
      <c r="R61" s="1">
        <f t="shared" si="7"/>
        <v>0</v>
      </c>
      <c r="T61" s="27"/>
      <c r="U61" s="26"/>
      <c r="V61" s="26"/>
      <c r="AC61" s="3"/>
      <c r="AD61" s="3"/>
    </row>
    <row r="62" spans="1:30" ht="12.75" customHeight="1">
      <c r="A62" s="20" t="s">
        <v>27</v>
      </c>
      <c r="I62" s="25">
        <v>9</v>
      </c>
      <c r="K62" s="165">
        <v>5</v>
      </c>
      <c r="L62" s="1"/>
      <c r="M62" s="1"/>
      <c r="O62" s="1"/>
      <c r="P62" s="21">
        <v>11</v>
      </c>
      <c r="Q62" s="26"/>
      <c r="R62" s="1"/>
      <c r="T62" s="27"/>
      <c r="U62" s="26"/>
      <c r="V62" s="26"/>
      <c r="AC62" s="3"/>
      <c r="AD62" s="3"/>
    </row>
    <row r="63" spans="1:30" ht="12.75" customHeight="1">
      <c r="A63" s="20" t="s">
        <v>28</v>
      </c>
      <c r="I63" s="25">
        <v>4</v>
      </c>
      <c r="K63" s="165">
        <v>2</v>
      </c>
      <c r="L63" s="1"/>
      <c r="M63" s="1"/>
      <c r="O63" s="1"/>
      <c r="P63" s="21">
        <v>4</v>
      </c>
      <c r="Q63" s="26"/>
      <c r="R63" s="1"/>
      <c r="T63" s="27"/>
      <c r="U63" s="26"/>
      <c r="V63" s="26"/>
      <c r="AC63" s="3"/>
      <c r="AD63" s="3"/>
    </row>
    <row r="64" spans="1:30" ht="12.75" customHeight="1">
      <c r="A64" s="20" t="s">
        <v>29</v>
      </c>
      <c r="I64" s="25">
        <v>1</v>
      </c>
      <c r="K64" s="165">
        <v>1</v>
      </c>
      <c r="L64" s="1"/>
      <c r="M64" s="1"/>
      <c r="O64" s="1"/>
      <c r="P64" s="21">
        <v>2</v>
      </c>
      <c r="Q64" s="26"/>
      <c r="R64" s="1"/>
      <c r="T64" s="27"/>
      <c r="U64" s="26"/>
      <c r="V64" s="26"/>
      <c r="AC64" s="3"/>
      <c r="AD64" s="3"/>
    </row>
    <row r="65" spans="1:30" ht="12.75" customHeight="1">
      <c r="A65" s="20" t="s">
        <v>39</v>
      </c>
      <c r="I65" s="25">
        <v>1</v>
      </c>
      <c r="K65" s="165"/>
      <c r="L65" s="1"/>
      <c r="M65" s="1"/>
      <c r="O65" s="1"/>
      <c r="P65" s="21">
        <v>1</v>
      </c>
      <c r="Q65" s="26"/>
      <c r="R65" s="1"/>
      <c r="T65" s="27"/>
      <c r="U65" s="26"/>
      <c r="V65" s="26"/>
      <c r="AC65" s="3"/>
      <c r="AD65" s="3"/>
    </row>
    <row r="66" spans="1:30" ht="12.75" customHeight="1">
      <c r="A66" s="20" t="s">
        <v>42</v>
      </c>
      <c r="I66" s="25">
        <v>1</v>
      </c>
      <c r="K66" s="165"/>
      <c r="L66" s="1"/>
      <c r="M66" s="1"/>
      <c r="O66" s="1"/>
      <c r="P66" s="21">
        <v>1</v>
      </c>
      <c r="Q66" s="26"/>
      <c r="R66" s="1"/>
      <c r="T66" s="27"/>
      <c r="U66" s="26"/>
      <c r="V66" s="26"/>
      <c r="AC66" s="3"/>
      <c r="AD66" s="3"/>
    </row>
    <row r="67" spans="1:30" ht="12.75" customHeight="1">
      <c r="A67" s="31" t="s">
        <v>43</v>
      </c>
      <c r="I67" s="25">
        <v>1</v>
      </c>
      <c r="K67" s="165"/>
      <c r="L67" s="1"/>
      <c r="M67" s="1"/>
      <c r="O67" s="1"/>
      <c r="P67" s="21">
        <v>1</v>
      </c>
      <c r="Q67" s="26"/>
      <c r="R67" s="1"/>
      <c r="T67" s="27"/>
      <c r="U67" s="26"/>
      <c r="V67" s="26"/>
      <c r="AC67" s="3"/>
      <c r="AD67" s="3"/>
    </row>
    <row r="68" spans="1:30" ht="12.75" customHeight="1">
      <c r="A68" s="31" t="s">
        <v>44</v>
      </c>
      <c r="I68" s="25">
        <v>1</v>
      </c>
      <c r="K68" s="165">
        <v>1</v>
      </c>
      <c r="L68" s="1"/>
      <c r="M68" s="1"/>
      <c r="O68" s="1"/>
      <c r="P68" s="21">
        <v>1</v>
      </c>
      <c r="Q68" s="26"/>
      <c r="R68" s="1"/>
      <c r="T68" s="27"/>
      <c r="U68" s="26"/>
      <c r="V68" s="26"/>
      <c r="AC68" s="3"/>
      <c r="AD68" s="3"/>
    </row>
    <row r="69" spans="1:30" ht="12.75" customHeight="1">
      <c r="K69" s="166">
        <f>SUM(K61:K68)</f>
        <v>19</v>
      </c>
      <c r="L69" s="1">
        <f>K61/B54</f>
        <v>0.18867924528301888</v>
      </c>
      <c r="M69" s="1">
        <f>K69/B54</f>
        <v>0.35849056603773582</v>
      </c>
      <c r="N69" s="1">
        <f>M69-L69</f>
        <v>0.16981132075471694</v>
      </c>
      <c r="O69" s="1"/>
      <c r="P69" s="2"/>
      <c r="Q69" s="2"/>
      <c r="R69" s="1"/>
      <c r="T69" s="27" t="s">
        <v>17</v>
      </c>
      <c r="U69" s="26">
        <f t="shared" ref="U69:U73" si="8">Q20</f>
        <v>0.81132075471698117</v>
      </c>
      <c r="AC69" s="3"/>
      <c r="AD69" s="3"/>
    </row>
    <row r="70" spans="1:30" ht="12.75" customHeight="1">
      <c r="A70" s="158" t="s">
        <v>38</v>
      </c>
      <c r="L70" s="1"/>
      <c r="M70" s="1"/>
      <c r="O70" s="1"/>
      <c r="P70" s="2"/>
      <c r="Q70" s="2"/>
      <c r="R70" s="1"/>
      <c r="T70" s="27" t="s">
        <v>19</v>
      </c>
      <c r="U70" s="26">
        <f t="shared" si="8"/>
        <v>1.0232558139534884</v>
      </c>
      <c r="V70" s="26">
        <f>Q39</f>
        <v>0.81818181818181823</v>
      </c>
      <c r="AC70" s="3"/>
      <c r="AD70" s="3"/>
    </row>
    <row r="71" spans="1:30" ht="25.5" customHeight="1">
      <c r="B71" s="6" t="s">
        <v>1</v>
      </c>
      <c r="C71" s="6"/>
      <c r="D71" s="6"/>
      <c r="E71" s="6"/>
      <c r="F71" s="6"/>
      <c r="G71" s="6"/>
      <c r="H71" s="6"/>
      <c r="I71" s="6"/>
      <c r="J71" s="6"/>
      <c r="L71" s="7" t="s">
        <v>2</v>
      </c>
      <c r="M71" s="7" t="s">
        <v>3</v>
      </c>
      <c r="N71" s="8" t="s">
        <v>4</v>
      </c>
      <c r="O71" s="7" t="s">
        <v>5</v>
      </c>
      <c r="P71" s="9" t="s">
        <v>6</v>
      </c>
      <c r="Q71" s="9" t="s">
        <v>7</v>
      </c>
      <c r="R71" s="10" t="s">
        <v>8</v>
      </c>
      <c r="T71" s="27" t="s">
        <v>31</v>
      </c>
      <c r="U71" s="26">
        <f t="shared" si="8"/>
        <v>0.86363636363636365</v>
      </c>
      <c r="AC71" s="3"/>
      <c r="AD71" s="3"/>
    </row>
    <row r="72" spans="1:30" ht="12.75" customHeight="1">
      <c r="A72" s="159" t="s">
        <v>9</v>
      </c>
      <c r="B72" s="13">
        <v>1</v>
      </c>
      <c r="C72" s="13">
        <v>2</v>
      </c>
      <c r="D72" s="13">
        <v>3</v>
      </c>
      <c r="E72" s="13">
        <v>4</v>
      </c>
      <c r="F72" s="13">
        <v>5</v>
      </c>
      <c r="G72" s="13">
        <v>6</v>
      </c>
      <c r="H72" s="13">
        <v>7</v>
      </c>
      <c r="I72" s="13">
        <v>8</v>
      </c>
      <c r="J72" s="13">
        <v>9</v>
      </c>
      <c r="K72" s="163" t="s">
        <v>10</v>
      </c>
      <c r="L72" s="15"/>
      <c r="M72" s="16"/>
      <c r="N72" s="17"/>
      <c r="O72" s="18"/>
      <c r="P72" s="2"/>
      <c r="Q72" s="2"/>
      <c r="R72" s="1"/>
      <c r="T72" s="27" t="s">
        <v>33</v>
      </c>
      <c r="U72" s="26">
        <f t="shared" si="8"/>
        <v>0.94736842105263153</v>
      </c>
      <c r="V72" s="26">
        <f>Q50</f>
        <v>0</v>
      </c>
      <c r="AC72" s="3"/>
      <c r="AD72" s="3"/>
    </row>
    <row r="73" spans="1:30" ht="12.75" customHeight="1">
      <c r="A73" s="20" t="s">
        <v>18</v>
      </c>
      <c r="B73" s="25">
        <v>17</v>
      </c>
      <c r="K73" s="164"/>
      <c r="L73" s="1"/>
      <c r="M73" s="1"/>
      <c r="O73" s="1"/>
      <c r="P73" s="21">
        <f>B73</f>
        <v>17</v>
      </c>
      <c r="Q73" s="2"/>
      <c r="R73" s="1"/>
      <c r="T73" s="23" t="s">
        <v>34</v>
      </c>
      <c r="U73" s="26">
        <f t="shared" si="8"/>
        <v>1.0277777777777777</v>
      </c>
      <c r="AC73" s="3"/>
      <c r="AD73" s="3"/>
    </row>
    <row r="74" spans="1:30" ht="12.75" customHeight="1">
      <c r="A74" s="20" t="s">
        <v>20</v>
      </c>
      <c r="C74" s="25">
        <v>14</v>
      </c>
      <c r="K74" s="164"/>
      <c r="L74" s="1"/>
      <c r="M74" s="1"/>
      <c r="O74" s="1">
        <f>C74/B73</f>
        <v>0.82352941176470584</v>
      </c>
      <c r="P74" s="21">
        <v>14</v>
      </c>
      <c r="Q74" s="26">
        <f t="shared" ref="Q74:Q80" si="9">P74/P73</f>
        <v>0.82352941176470584</v>
      </c>
      <c r="R74" s="1">
        <f t="shared" ref="R74:R80" si="10">100%-Q74</f>
        <v>0.17647058823529416</v>
      </c>
      <c r="T74" s="23" t="s">
        <v>35</v>
      </c>
      <c r="U74" s="26"/>
      <c r="AC74" s="3"/>
      <c r="AD74" s="3"/>
    </row>
    <row r="75" spans="1:30" ht="12.75" customHeight="1">
      <c r="A75" s="20" t="s">
        <v>21</v>
      </c>
      <c r="D75" s="25">
        <v>14</v>
      </c>
      <c r="K75" s="164"/>
      <c r="L75" s="1"/>
      <c r="M75" s="1"/>
      <c r="O75" s="1">
        <f>D75/C74</f>
        <v>1</v>
      </c>
      <c r="P75" s="21">
        <v>14</v>
      </c>
      <c r="Q75" s="26">
        <f t="shared" si="9"/>
        <v>1</v>
      </c>
      <c r="R75" s="1">
        <f t="shared" si="10"/>
        <v>0</v>
      </c>
      <c r="T75" s="23"/>
      <c r="U75" s="26"/>
      <c r="AC75" s="3"/>
      <c r="AD75" s="3"/>
    </row>
    <row r="76" spans="1:30" ht="12.75" customHeight="1">
      <c r="A76" s="20" t="s">
        <v>23</v>
      </c>
      <c r="E76" s="25">
        <v>13</v>
      </c>
      <c r="K76" s="164"/>
      <c r="L76" s="1"/>
      <c r="M76" s="1"/>
      <c r="O76" s="1">
        <f>E76/D75</f>
        <v>0.9285714285714286</v>
      </c>
      <c r="P76" s="21">
        <v>13</v>
      </c>
      <c r="Q76" s="26">
        <f t="shared" si="9"/>
        <v>0.9285714285714286</v>
      </c>
      <c r="R76" s="1">
        <f t="shared" si="10"/>
        <v>7.1428571428571397E-2</v>
      </c>
      <c r="T76" s="20"/>
      <c r="U76" s="26"/>
      <c r="AC76" s="3"/>
      <c r="AD76" s="3"/>
    </row>
    <row r="77" spans="1:30" ht="12.75" customHeight="1">
      <c r="A77" s="20" t="s">
        <v>24</v>
      </c>
      <c r="F77" s="25">
        <v>11</v>
      </c>
      <c r="K77" s="164"/>
      <c r="L77" s="1"/>
      <c r="M77" s="1"/>
      <c r="O77" s="1">
        <f>F77/E76</f>
        <v>0.84615384615384615</v>
      </c>
      <c r="P77" s="21">
        <v>13</v>
      </c>
      <c r="Q77" s="26">
        <f t="shared" si="9"/>
        <v>1</v>
      </c>
      <c r="R77" s="1">
        <f t="shared" si="10"/>
        <v>0</v>
      </c>
      <c r="T77" s="20"/>
      <c r="U77" s="3"/>
      <c r="AC77" s="3"/>
      <c r="AD77" s="3"/>
    </row>
    <row r="78" spans="1:30" ht="12.75" customHeight="1">
      <c r="A78" s="20" t="s">
        <v>25</v>
      </c>
      <c r="G78" s="25">
        <v>11</v>
      </c>
      <c r="K78" s="164"/>
      <c r="L78" s="1"/>
      <c r="M78" s="1"/>
      <c r="O78" s="1">
        <f>G78/F77</f>
        <v>1</v>
      </c>
      <c r="P78" s="21">
        <v>13</v>
      </c>
      <c r="Q78" s="26">
        <f t="shared" si="9"/>
        <v>1</v>
      </c>
      <c r="R78" s="1">
        <f t="shared" si="10"/>
        <v>0</v>
      </c>
      <c r="T78" s="20"/>
      <c r="U78" s="3"/>
      <c r="AC78" s="3"/>
      <c r="AD78" s="3"/>
    </row>
    <row r="79" spans="1:30" ht="12.75" customHeight="1">
      <c r="A79" s="20" t="s">
        <v>26</v>
      </c>
      <c r="H79" s="25">
        <v>8</v>
      </c>
      <c r="K79" s="164"/>
      <c r="L79" s="1"/>
      <c r="M79" s="1"/>
      <c r="O79" s="1">
        <f>H79/G78</f>
        <v>0.72727272727272729</v>
      </c>
      <c r="P79" s="21">
        <v>11</v>
      </c>
      <c r="Q79" s="26">
        <f t="shared" si="9"/>
        <v>0.84615384615384615</v>
      </c>
      <c r="R79" s="1">
        <f t="shared" si="10"/>
        <v>0.15384615384615385</v>
      </c>
      <c r="T79" s="20"/>
      <c r="U79" s="3"/>
      <c r="AC79" s="3"/>
      <c r="AD79" s="3"/>
    </row>
    <row r="80" spans="1:30" ht="12.75" customHeight="1">
      <c r="A80" s="32" t="s">
        <v>27</v>
      </c>
      <c r="B80" s="28"/>
      <c r="C80" s="28"/>
      <c r="D80" s="28"/>
      <c r="E80" s="28"/>
      <c r="F80" s="28"/>
      <c r="G80" s="28"/>
      <c r="H80" s="28"/>
      <c r="I80" s="28">
        <v>8</v>
      </c>
      <c r="K80" s="165">
        <v>6</v>
      </c>
      <c r="L80" s="1"/>
      <c r="M80" s="1"/>
      <c r="O80" s="1">
        <f>I80/H79</f>
        <v>1</v>
      </c>
      <c r="P80" s="21">
        <v>11</v>
      </c>
      <c r="Q80" s="26">
        <f t="shared" si="9"/>
        <v>1</v>
      </c>
      <c r="R80" s="1">
        <f t="shared" si="10"/>
        <v>0</v>
      </c>
      <c r="T80" s="20"/>
      <c r="U80" s="3"/>
      <c r="AC80" s="3"/>
      <c r="AD80" s="3"/>
    </row>
    <row r="81" spans="1:30" ht="12.75" customHeight="1">
      <c r="A81" s="20" t="s">
        <v>28</v>
      </c>
      <c r="I81" s="25">
        <v>2</v>
      </c>
      <c r="K81" s="165">
        <v>1</v>
      </c>
      <c r="L81" s="1"/>
      <c r="M81" s="1"/>
      <c r="O81" s="1"/>
      <c r="P81" s="21">
        <v>4</v>
      </c>
      <c r="Q81" s="26"/>
      <c r="R81" s="1"/>
      <c r="T81" s="20"/>
      <c r="U81" s="3"/>
      <c r="AC81" s="3"/>
      <c r="AD81" s="3"/>
    </row>
    <row r="82" spans="1:30" ht="12.75" customHeight="1">
      <c r="A82" s="20" t="s">
        <v>29</v>
      </c>
      <c r="I82" s="25">
        <v>2</v>
      </c>
      <c r="K82" s="165">
        <v>1</v>
      </c>
      <c r="L82" s="1"/>
      <c r="M82" s="1"/>
      <c r="O82" s="1"/>
      <c r="P82" s="21">
        <v>2</v>
      </c>
      <c r="Q82" s="26"/>
      <c r="R82" s="1"/>
      <c r="T82" s="20"/>
      <c r="U82" s="3"/>
      <c r="AC82" s="3"/>
      <c r="AD82" s="3"/>
    </row>
    <row r="83" spans="1:30" ht="12.75" customHeight="1">
      <c r="A83" s="20" t="s">
        <v>39</v>
      </c>
      <c r="I83" s="25">
        <v>1</v>
      </c>
      <c r="K83" s="165"/>
      <c r="L83" s="1"/>
      <c r="M83" s="1"/>
      <c r="O83" s="1"/>
      <c r="P83" s="21">
        <v>1</v>
      </c>
      <c r="Q83" s="26"/>
      <c r="R83" s="1"/>
      <c r="T83" s="20"/>
      <c r="U83" s="3"/>
      <c r="AC83" s="3"/>
      <c r="AD83" s="3"/>
    </row>
    <row r="84" spans="1:30" ht="12.75" customHeight="1">
      <c r="A84" s="20" t="s">
        <v>42</v>
      </c>
      <c r="I84" s="25">
        <v>1</v>
      </c>
      <c r="K84" s="165"/>
      <c r="L84" s="1"/>
      <c r="M84" s="1"/>
      <c r="O84" s="1"/>
      <c r="P84" s="21">
        <v>1</v>
      </c>
      <c r="Q84" s="26"/>
      <c r="R84" s="1"/>
      <c r="T84" s="20"/>
      <c r="U84" s="3"/>
      <c r="AC84" s="3"/>
      <c r="AD84" s="3"/>
    </row>
    <row r="85" spans="1:30" ht="12.75" customHeight="1">
      <c r="A85" s="31" t="s">
        <v>43</v>
      </c>
      <c r="I85" s="25">
        <v>1</v>
      </c>
      <c r="K85" s="165"/>
      <c r="L85" s="1"/>
      <c r="M85" s="1"/>
      <c r="O85" s="1"/>
      <c r="P85" s="21">
        <v>1</v>
      </c>
      <c r="Q85" s="26"/>
      <c r="R85" s="1"/>
      <c r="T85" s="20"/>
      <c r="U85" s="3"/>
      <c r="AC85" s="3"/>
      <c r="AD85" s="3"/>
    </row>
    <row r="86" spans="1:30" ht="12.75" customHeight="1">
      <c r="K86" s="166">
        <f>SUM(K80:K82)</f>
        <v>8</v>
      </c>
      <c r="L86" s="1">
        <f>K80/B73</f>
        <v>0.35294117647058826</v>
      </c>
      <c r="M86" s="1">
        <f>K86/B73</f>
        <v>0.47058823529411764</v>
      </c>
      <c r="N86" s="1">
        <f>M86-L86</f>
        <v>0.11764705882352938</v>
      </c>
      <c r="O86" s="1"/>
      <c r="P86" s="2"/>
      <c r="Q86" s="2"/>
      <c r="R86" s="1"/>
      <c r="T86" s="20"/>
      <c r="U86" s="3"/>
      <c r="AC86" s="3"/>
      <c r="AD86" s="3"/>
    </row>
    <row r="87" spans="1:30" ht="12.75" customHeight="1">
      <c r="A87" s="158" t="s">
        <v>40</v>
      </c>
      <c r="L87" s="1"/>
      <c r="M87" s="1"/>
      <c r="O87" s="1"/>
      <c r="P87" s="2"/>
      <c r="Q87" s="2"/>
      <c r="R87" s="1"/>
      <c r="T87" s="20"/>
      <c r="U87" s="3"/>
      <c r="AC87" s="3"/>
      <c r="AD87" s="3"/>
    </row>
    <row r="88" spans="1:30" ht="25.5" customHeight="1">
      <c r="B88" s="6" t="s">
        <v>1</v>
      </c>
      <c r="C88" s="6"/>
      <c r="D88" s="6"/>
      <c r="E88" s="6"/>
      <c r="F88" s="6"/>
      <c r="G88" s="6"/>
      <c r="H88" s="6"/>
      <c r="I88" s="6"/>
      <c r="J88" s="6"/>
      <c r="L88" s="7" t="s">
        <v>2</v>
      </c>
      <c r="M88" s="7" t="s">
        <v>3</v>
      </c>
      <c r="N88" s="8" t="s">
        <v>4</v>
      </c>
      <c r="O88" s="7" t="s">
        <v>5</v>
      </c>
      <c r="P88" s="9" t="s">
        <v>6</v>
      </c>
      <c r="Q88" s="9" t="s">
        <v>7</v>
      </c>
      <c r="R88" s="10" t="s">
        <v>8</v>
      </c>
      <c r="AC88" s="3"/>
      <c r="AD88" s="3"/>
    </row>
    <row r="89" spans="1:30" ht="12.75" customHeight="1">
      <c r="A89" s="159" t="s">
        <v>9</v>
      </c>
      <c r="B89" s="13">
        <v>1</v>
      </c>
      <c r="C89" s="13">
        <v>2</v>
      </c>
      <c r="D89" s="13">
        <v>3</v>
      </c>
      <c r="E89" s="13">
        <v>4</v>
      </c>
      <c r="F89" s="13">
        <v>5</v>
      </c>
      <c r="G89" s="13">
        <v>6</v>
      </c>
      <c r="H89" s="13">
        <v>7</v>
      </c>
      <c r="I89" s="13">
        <v>8</v>
      </c>
      <c r="J89" s="13">
        <v>9</v>
      </c>
      <c r="K89" s="163" t="s">
        <v>10</v>
      </c>
      <c r="L89" s="15"/>
      <c r="M89" s="16"/>
      <c r="N89" s="17"/>
      <c r="O89" s="18"/>
      <c r="P89" s="2"/>
      <c r="Q89" s="2"/>
      <c r="R89" s="1"/>
      <c r="U89" s="3"/>
      <c r="AC89" s="3"/>
      <c r="AD89" s="3"/>
    </row>
    <row r="90" spans="1:30" ht="12.75" customHeight="1">
      <c r="A90" s="20" t="s">
        <v>20</v>
      </c>
      <c r="B90" s="25">
        <v>15</v>
      </c>
      <c r="K90" s="164"/>
      <c r="L90" s="1"/>
      <c r="M90" s="1"/>
      <c r="O90" s="1"/>
      <c r="P90" s="21">
        <f>B90</f>
        <v>15</v>
      </c>
      <c r="Q90" s="2"/>
      <c r="R90" s="1"/>
      <c r="T90" s="33"/>
      <c r="U90" s="11"/>
      <c r="AC90" s="3"/>
      <c r="AD90" s="3"/>
    </row>
    <row r="91" spans="1:30" ht="12.75" customHeight="1">
      <c r="A91" s="20" t="s">
        <v>21</v>
      </c>
      <c r="C91" s="25">
        <v>15</v>
      </c>
      <c r="K91" s="164"/>
      <c r="L91" s="1"/>
      <c r="M91" s="1"/>
      <c r="O91" s="1">
        <f>C91/B90</f>
        <v>1</v>
      </c>
      <c r="P91" s="21">
        <v>15</v>
      </c>
      <c r="Q91" s="26">
        <f t="shared" ref="Q91:Q97" si="11">P91/P90</f>
        <v>1</v>
      </c>
      <c r="R91" s="1">
        <f t="shared" ref="R91:R97" si="12">100%-Q91</f>
        <v>0</v>
      </c>
      <c r="U91" s="3"/>
      <c r="AC91" s="3"/>
      <c r="AD91" s="3"/>
    </row>
    <row r="92" spans="1:30" ht="12.75" customHeight="1">
      <c r="A92" s="20" t="s">
        <v>23</v>
      </c>
      <c r="D92" s="25">
        <v>11</v>
      </c>
      <c r="K92" s="164"/>
      <c r="L92" s="1"/>
      <c r="M92" s="1"/>
      <c r="O92" s="1">
        <f>D92/C91</f>
        <v>0.73333333333333328</v>
      </c>
      <c r="P92" s="21">
        <v>12</v>
      </c>
      <c r="Q92" s="26">
        <f t="shared" si="11"/>
        <v>0.8</v>
      </c>
      <c r="R92" s="1">
        <f t="shared" si="12"/>
        <v>0.19999999999999996</v>
      </c>
      <c r="T92" s="34"/>
      <c r="U92" s="11" t="s">
        <v>41</v>
      </c>
      <c r="AC92" s="3"/>
      <c r="AD92" s="3"/>
    </row>
    <row r="93" spans="1:30" ht="12.75" customHeight="1">
      <c r="A93" s="20" t="s">
        <v>24</v>
      </c>
      <c r="E93" s="25">
        <v>11</v>
      </c>
      <c r="K93" s="164"/>
      <c r="L93" s="1"/>
      <c r="M93" s="1"/>
      <c r="O93" s="1">
        <f>E93/D92</f>
        <v>1</v>
      </c>
      <c r="P93" s="21">
        <v>12</v>
      </c>
      <c r="Q93" s="26">
        <f t="shared" si="11"/>
        <v>1</v>
      </c>
      <c r="R93" s="1">
        <f t="shared" si="12"/>
        <v>0</v>
      </c>
      <c r="U93" s="19" t="s">
        <v>11</v>
      </c>
      <c r="AC93" s="3"/>
      <c r="AD93" s="3"/>
    </row>
    <row r="94" spans="1:30" ht="12.75" customHeight="1">
      <c r="A94" s="20" t="s">
        <v>25</v>
      </c>
      <c r="F94" s="25">
        <v>10</v>
      </c>
      <c r="K94" s="164"/>
      <c r="L94" s="1"/>
      <c r="M94" s="1"/>
      <c r="O94" s="1">
        <f>F94/E93</f>
        <v>0.90909090909090906</v>
      </c>
      <c r="P94" s="21">
        <v>12</v>
      </c>
      <c r="Q94" s="26">
        <f t="shared" si="11"/>
        <v>1</v>
      </c>
      <c r="R94" s="1">
        <f t="shared" si="12"/>
        <v>0</v>
      </c>
      <c r="T94" s="22" t="s">
        <v>13</v>
      </c>
      <c r="U94" s="23" t="s">
        <v>12</v>
      </c>
      <c r="V94" s="23" t="s">
        <v>14</v>
      </c>
      <c r="AC94" s="3"/>
      <c r="AD94" s="3"/>
    </row>
    <row r="95" spans="1:30" ht="12.75" customHeight="1">
      <c r="A95" s="20" t="s">
        <v>26</v>
      </c>
      <c r="G95" s="25">
        <v>10</v>
      </c>
      <c r="K95" s="164"/>
      <c r="L95" s="1"/>
      <c r="M95" s="1"/>
      <c r="O95" s="1">
        <f>G95/F94</f>
        <v>1</v>
      </c>
      <c r="P95" s="21">
        <v>12</v>
      </c>
      <c r="Q95" s="26">
        <f t="shared" si="11"/>
        <v>1</v>
      </c>
      <c r="R95" s="1">
        <f t="shared" si="12"/>
        <v>0</v>
      </c>
      <c r="T95" s="22"/>
      <c r="U95" s="35"/>
      <c r="V95" s="35"/>
      <c r="AC95" s="3"/>
      <c r="AD95" s="3"/>
    </row>
    <row r="96" spans="1:30" ht="12.75" customHeight="1">
      <c r="A96" s="20" t="s">
        <v>27</v>
      </c>
      <c r="H96" s="25">
        <v>9</v>
      </c>
      <c r="K96" s="164"/>
      <c r="L96" s="1"/>
      <c r="M96" s="1"/>
      <c r="O96" s="1">
        <f>H96/G95</f>
        <v>0.9</v>
      </c>
      <c r="P96" s="21">
        <v>11</v>
      </c>
      <c r="Q96" s="26">
        <f t="shared" si="11"/>
        <v>0.91666666666666663</v>
      </c>
      <c r="R96" s="1">
        <f t="shared" si="12"/>
        <v>8.333333333333337E-2</v>
      </c>
      <c r="T96" s="22"/>
      <c r="U96" s="35"/>
      <c r="V96" s="35"/>
      <c r="AC96" s="3"/>
      <c r="AD96" s="3"/>
    </row>
    <row r="97" spans="1:30" ht="12.75" customHeight="1">
      <c r="A97" s="32" t="s">
        <v>28</v>
      </c>
      <c r="B97" s="28"/>
      <c r="C97" s="28"/>
      <c r="D97" s="28"/>
      <c r="E97" s="28"/>
      <c r="F97" s="28"/>
      <c r="G97" s="28"/>
      <c r="H97" s="28"/>
      <c r="I97" s="28">
        <v>8</v>
      </c>
      <c r="K97" s="165">
        <v>4</v>
      </c>
      <c r="L97" s="1"/>
      <c r="M97" s="1"/>
      <c r="O97" s="1">
        <f>I97/H96</f>
        <v>0.88888888888888884</v>
      </c>
      <c r="P97" s="21">
        <v>10</v>
      </c>
      <c r="Q97" s="26">
        <f t="shared" si="11"/>
        <v>0.90909090909090906</v>
      </c>
      <c r="R97" s="1">
        <f t="shared" si="12"/>
        <v>9.0909090909090939E-2</v>
      </c>
      <c r="T97" s="22"/>
      <c r="U97" s="35"/>
      <c r="V97" s="35"/>
      <c r="AC97" s="3"/>
      <c r="AD97" s="3"/>
    </row>
    <row r="98" spans="1:30" ht="12.75" customHeight="1">
      <c r="A98" s="20" t="s">
        <v>29</v>
      </c>
      <c r="I98" s="25">
        <v>5</v>
      </c>
      <c r="K98" s="165">
        <v>4</v>
      </c>
      <c r="L98" s="1"/>
      <c r="M98" s="1"/>
      <c r="O98" s="1"/>
      <c r="P98" s="21">
        <v>6</v>
      </c>
      <c r="Q98" s="26"/>
      <c r="R98" s="1"/>
      <c r="T98" s="22"/>
      <c r="U98" s="35"/>
      <c r="V98" s="35"/>
      <c r="AC98" s="3"/>
      <c r="AD98" s="3"/>
    </row>
    <row r="99" spans="1:30" ht="12.75" customHeight="1">
      <c r="A99" s="20" t="s">
        <v>39</v>
      </c>
      <c r="I99" s="25">
        <v>1</v>
      </c>
      <c r="K99" s="165">
        <v>1</v>
      </c>
      <c r="L99" s="1"/>
      <c r="M99" s="1"/>
      <c r="O99" s="1"/>
      <c r="P99" s="21">
        <v>2</v>
      </c>
      <c r="Q99" s="26"/>
      <c r="R99" s="1"/>
      <c r="T99" s="22"/>
      <c r="U99" s="35"/>
      <c r="V99" s="35"/>
      <c r="AC99" s="3"/>
      <c r="AD99" s="3"/>
    </row>
    <row r="100" spans="1:30" ht="12.75" customHeight="1">
      <c r="A100" s="20" t="s">
        <v>42</v>
      </c>
      <c r="I100" s="25">
        <v>1</v>
      </c>
      <c r="K100" s="165"/>
      <c r="L100" s="1"/>
      <c r="M100" s="1"/>
      <c r="O100" s="1"/>
      <c r="P100" s="21">
        <v>1</v>
      </c>
      <c r="Q100" s="26"/>
      <c r="R100" s="1"/>
      <c r="T100" s="22"/>
      <c r="U100" s="35"/>
      <c r="V100" s="35"/>
      <c r="AC100" s="3"/>
      <c r="AD100" s="3"/>
    </row>
    <row r="101" spans="1:30" ht="12.75" customHeight="1">
      <c r="A101" s="31" t="s">
        <v>43</v>
      </c>
      <c r="I101" s="25">
        <v>1</v>
      </c>
      <c r="K101" s="165">
        <v>1</v>
      </c>
      <c r="L101" s="1"/>
      <c r="M101" s="1"/>
      <c r="O101" s="1"/>
      <c r="P101" s="21">
        <v>1</v>
      </c>
      <c r="Q101" s="26"/>
      <c r="R101" s="1"/>
      <c r="T101" s="22"/>
      <c r="U101" s="35"/>
      <c r="V101" s="35"/>
      <c r="AC101" s="3"/>
      <c r="AD101" s="3"/>
    </row>
    <row r="102" spans="1:30" ht="12.75" customHeight="1">
      <c r="K102" s="166">
        <f>SUM(K97:K101)</f>
        <v>10</v>
      </c>
      <c r="L102" s="1">
        <f>K97/B90</f>
        <v>0.26666666666666666</v>
      </c>
      <c r="M102" s="1">
        <f>K102/B90</f>
        <v>0.66666666666666663</v>
      </c>
      <c r="N102" s="1">
        <f>M102-L102</f>
        <v>0.39999999999999997</v>
      </c>
      <c r="O102" s="1"/>
      <c r="P102" s="2"/>
      <c r="Q102" s="2"/>
      <c r="R102" s="1"/>
      <c r="T102" s="27" t="s">
        <v>15</v>
      </c>
      <c r="U102" s="26">
        <f t="shared" ref="U102:U107" si="13">R19</f>
        <v>0.32911392405063289</v>
      </c>
      <c r="V102" s="1">
        <f>R37</f>
        <v>0.42372881355932202</v>
      </c>
      <c r="AC102" s="3"/>
      <c r="AD102" s="3"/>
    </row>
    <row r="103" spans="1:30" ht="12.75" customHeight="1">
      <c r="A103" s="158" t="s">
        <v>46</v>
      </c>
      <c r="L103" s="1"/>
      <c r="M103" s="1"/>
      <c r="O103" s="1"/>
      <c r="P103" s="2"/>
      <c r="Q103" s="2"/>
      <c r="R103" s="1"/>
      <c r="T103" s="27" t="s">
        <v>17</v>
      </c>
      <c r="U103" s="26">
        <f t="shared" si="13"/>
        <v>0.18867924528301883</v>
      </c>
      <c r="AC103" s="3"/>
      <c r="AD103" s="3"/>
    </row>
    <row r="104" spans="1:30" ht="25.5" customHeight="1">
      <c r="B104" s="6" t="s">
        <v>1</v>
      </c>
      <c r="C104" s="6"/>
      <c r="D104" s="6"/>
      <c r="E104" s="6"/>
      <c r="F104" s="6"/>
      <c r="G104" s="6"/>
      <c r="H104" s="6"/>
      <c r="I104" s="6"/>
      <c r="J104" s="6"/>
      <c r="L104" s="7" t="s">
        <v>2</v>
      </c>
      <c r="M104" s="7" t="s">
        <v>3</v>
      </c>
      <c r="N104" s="8" t="s">
        <v>4</v>
      </c>
      <c r="O104" s="7" t="s">
        <v>5</v>
      </c>
      <c r="P104" s="9" t="s">
        <v>6</v>
      </c>
      <c r="Q104" s="9" t="s">
        <v>7</v>
      </c>
      <c r="R104" s="10" t="s">
        <v>8</v>
      </c>
      <c r="T104" s="27" t="s">
        <v>19</v>
      </c>
      <c r="U104" s="26">
        <f t="shared" si="13"/>
        <v>-2.3255813953488413E-2</v>
      </c>
      <c r="V104" s="1">
        <f>R39</f>
        <v>0.18181818181818177</v>
      </c>
      <c r="AC104" s="3"/>
      <c r="AD104" s="3"/>
    </row>
    <row r="105" spans="1:30" ht="12.75" customHeight="1">
      <c r="A105" s="159" t="s">
        <v>9</v>
      </c>
      <c r="B105" s="13">
        <v>1</v>
      </c>
      <c r="C105" s="13">
        <v>2</v>
      </c>
      <c r="D105" s="13">
        <v>3</v>
      </c>
      <c r="E105" s="13">
        <v>4</v>
      </c>
      <c r="F105" s="13">
        <v>5</v>
      </c>
      <c r="G105" s="13">
        <v>6</v>
      </c>
      <c r="H105" s="13">
        <v>7</v>
      </c>
      <c r="I105" s="13">
        <v>8</v>
      </c>
      <c r="J105" s="13">
        <v>9</v>
      </c>
      <c r="K105" s="163" t="s">
        <v>10</v>
      </c>
      <c r="L105" s="15"/>
      <c r="M105" s="16"/>
      <c r="N105" s="17"/>
      <c r="O105" s="18"/>
      <c r="P105" s="2"/>
      <c r="Q105" s="2"/>
      <c r="R105" s="1"/>
      <c r="T105" s="27" t="s">
        <v>31</v>
      </c>
      <c r="U105" s="26">
        <f t="shared" si="13"/>
        <v>0.13636363636363635</v>
      </c>
      <c r="AC105" s="3"/>
      <c r="AD105" s="3"/>
    </row>
    <row r="106" spans="1:30" ht="12.75" customHeight="1">
      <c r="A106" s="20" t="s">
        <v>21</v>
      </c>
      <c r="B106" s="25">
        <v>14</v>
      </c>
      <c r="K106" s="165"/>
      <c r="L106" s="1"/>
      <c r="M106" s="1"/>
      <c r="O106" s="1"/>
      <c r="P106" s="21">
        <f>B106</f>
        <v>14</v>
      </c>
      <c r="Q106" s="2"/>
      <c r="R106" s="1"/>
      <c r="T106" s="27" t="s">
        <v>33</v>
      </c>
      <c r="U106" s="26">
        <f t="shared" si="13"/>
        <v>5.2631578947368474E-2</v>
      </c>
      <c r="V106" s="1">
        <f>R50</f>
        <v>0</v>
      </c>
      <c r="AC106" s="3"/>
      <c r="AD106" s="3"/>
    </row>
    <row r="107" spans="1:30" ht="12.75" customHeight="1">
      <c r="A107" s="20" t="s">
        <v>23</v>
      </c>
      <c r="C107" s="25">
        <v>13</v>
      </c>
      <c r="K107" s="165"/>
      <c r="L107" s="1"/>
      <c r="M107" s="1"/>
      <c r="O107" s="1">
        <f>C107/B106</f>
        <v>0.9285714285714286</v>
      </c>
      <c r="P107" s="21">
        <v>13</v>
      </c>
      <c r="Q107" s="26">
        <f t="shared" ref="Q107:Q113" si="14">P107/P106</f>
        <v>0.9285714285714286</v>
      </c>
      <c r="R107" s="1">
        <f t="shared" ref="R107:R113" si="15">100%-Q107</f>
        <v>7.1428571428571397E-2</v>
      </c>
      <c r="T107" s="23" t="s">
        <v>34</v>
      </c>
      <c r="U107" s="26">
        <f t="shared" si="13"/>
        <v>-2.7777777777777679E-2</v>
      </c>
      <c r="AC107" s="3"/>
      <c r="AD107" s="3"/>
    </row>
    <row r="108" spans="1:30" ht="12.75" customHeight="1">
      <c r="A108" s="20" t="s">
        <v>24</v>
      </c>
      <c r="D108" s="25">
        <v>12</v>
      </c>
      <c r="K108" s="165"/>
      <c r="L108" s="1"/>
      <c r="M108" s="1"/>
      <c r="O108" s="1">
        <f>D108/C107</f>
        <v>0.92307692307692313</v>
      </c>
      <c r="P108" s="21">
        <v>12</v>
      </c>
      <c r="Q108" s="26">
        <f t="shared" si="14"/>
        <v>0.92307692307692313</v>
      </c>
      <c r="R108" s="1">
        <f t="shared" si="15"/>
        <v>7.6923076923076872E-2</v>
      </c>
      <c r="T108" s="23" t="s">
        <v>35</v>
      </c>
      <c r="U108" s="26"/>
      <c r="AC108" s="3"/>
      <c r="AD108" s="3"/>
    </row>
    <row r="109" spans="1:30" ht="12.75" customHeight="1">
      <c r="A109" s="20" t="s">
        <v>25</v>
      </c>
      <c r="E109" s="25">
        <v>10</v>
      </c>
      <c r="K109" s="165"/>
      <c r="L109" s="1"/>
      <c r="M109" s="1"/>
      <c r="O109" s="1">
        <f>E109/D108</f>
        <v>0.83333333333333337</v>
      </c>
      <c r="P109" s="21">
        <v>10</v>
      </c>
      <c r="Q109" s="26">
        <f t="shared" si="14"/>
        <v>0.83333333333333337</v>
      </c>
      <c r="R109" s="1">
        <f t="shared" si="15"/>
        <v>0.16666666666666663</v>
      </c>
      <c r="T109" s="23"/>
      <c r="U109" s="26"/>
      <c r="AC109" s="3"/>
      <c r="AD109" s="3"/>
    </row>
    <row r="110" spans="1:30" ht="12.75" customHeight="1">
      <c r="A110" s="20" t="s">
        <v>26</v>
      </c>
      <c r="F110" s="25">
        <v>9</v>
      </c>
      <c r="K110" s="165"/>
      <c r="L110" s="1"/>
      <c r="M110" s="1"/>
      <c r="O110" s="1">
        <f>F110/E109</f>
        <v>0.9</v>
      </c>
      <c r="P110" s="21">
        <v>12</v>
      </c>
      <c r="Q110" s="26">
        <f t="shared" si="14"/>
        <v>1.2</v>
      </c>
      <c r="R110" s="1">
        <f t="shared" si="15"/>
        <v>-0.19999999999999996</v>
      </c>
      <c r="T110" s="23"/>
      <c r="U110" s="26"/>
      <c r="AC110" s="3"/>
      <c r="AD110" s="3"/>
    </row>
    <row r="111" spans="1:30" ht="12.75" customHeight="1">
      <c r="A111" s="20" t="s">
        <v>27</v>
      </c>
      <c r="G111" s="25">
        <v>9</v>
      </c>
      <c r="K111" s="165"/>
      <c r="L111" s="1"/>
      <c r="M111" s="1"/>
      <c r="O111" s="1">
        <f>G111/F110</f>
        <v>1</v>
      </c>
      <c r="P111" s="21">
        <v>12</v>
      </c>
      <c r="Q111" s="26">
        <f t="shared" si="14"/>
        <v>1</v>
      </c>
      <c r="R111" s="1">
        <f t="shared" si="15"/>
        <v>0</v>
      </c>
      <c r="T111" s="23"/>
      <c r="U111" s="26"/>
      <c r="AC111" s="3"/>
      <c r="AD111" s="3"/>
    </row>
    <row r="112" spans="1:30" ht="12.75" customHeight="1">
      <c r="A112" s="20" t="s">
        <v>28</v>
      </c>
      <c r="H112" s="25">
        <v>9</v>
      </c>
      <c r="K112" s="165"/>
      <c r="L112" s="1"/>
      <c r="M112" s="1"/>
      <c r="O112" s="1">
        <f>H112/G111</f>
        <v>1</v>
      </c>
      <c r="P112" s="21">
        <v>12</v>
      </c>
      <c r="Q112" s="26">
        <f t="shared" si="14"/>
        <v>1</v>
      </c>
      <c r="R112" s="1">
        <f t="shared" si="15"/>
        <v>0</v>
      </c>
      <c r="T112" s="23"/>
      <c r="U112" s="26"/>
      <c r="AC112" s="3"/>
      <c r="AD112" s="3"/>
    </row>
    <row r="113" spans="1:36" ht="12.75" customHeight="1">
      <c r="A113" s="32" t="s">
        <v>29</v>
      </c>
      <c r="B113" s="28"/>
      <c r="C113" s="28"/>
      <c r="D113" s="28"/>
      <c r="E113" s="28"/>
      <c r="F113" s="28"/>
      <c r="G113" s="28"/>
      <c r="H113" s="28"/>
      <c r="I113" s="28">
        <v>7</v>
      </c>
      <c r="K113" s="165">
        <v>3</v>
      </c>
      <c r="L113" s="1"/>
      <c r="M113" s="1"/>
      <c r="O113" s="1">
        <f>I113/H112</f>
        <v>0.77777777777777779</v>
      </c>
      <c r="P113" s="21">
        <v>11</v>
      </c>
      <c r="Q113" s="26">
        <f t="shared" si="14"/>
        <v>0.91666666666666663</v>
      </c>
      <c r="R113" s="1">
        <f t="shared" si="15"/>
        <v>8.333333333333337E-2</v>
      </c>
      <c r="T113" s="23"/>
      <c r="U113" s="26"/>
      <c r="AC113" s="3"/>
      <c r="AD113" s="3"/>
    </row>
    <row r="114" spans="1:36" ht="12.75" customHeight="1">
      <c r="A114" s="20" t="s">
        <v>39</v>
      </c>
      <c r="I114" s="25">
        <v>5</v>
      </c>
      <c r="K114" s="165">
        <v>2</v>
      </c>
      <c r="L114" s="1"/>
      <c r="M114" s="1"/>
      <c r="O114" s="1"/>
      <c r="P114" s="21">
        <v>8</v>
      </c>
      <c r="Q114" s="26"/>
      <c r="R114" s="1"/>
      <c r="T114" s="23"/>
      <c r="U114" s="26"/>
      <c r="AC114" s="3"/>
      <c r="AD114" s="3"/>
    </row>
    <row r="115" spans="1:36" ht="12.75" customHeight="1">
      <c r="A115" s="20" t="s">
        <v>42</v>
      </c>
      <c r="I115" s="25">
        <v>4</v>
      </c>
      <c r="K115" s="165"/>
      <c r="L115" s="1"/>
      <c r="M115" s="1"/>
      <c r="O115" s="1"/>
      <c r="P115" s="21">
        <v>6</v>
      </c>
      <c r="Q115" s="26"/>
      <c r="R115" s="1"/>
      <c r="T115" s="23"/>
      <c r="U115" s="26"/>
      <c r="AC115" s="3"/>
      <c r="AD115" s="3"/>
    </row>
    <row r="116" spans="1:36" ht="12.75" customHeight="1">
      <c r="A116" s="31" t="s">
        <v>43</v>
      </c>
      <c r="I116" s="25">
        <v>2</v>
      </c>
      <c r="K116" s="165"/>
      <c r="L116" s="1"/>
      <c r="M116" s="1"/>
      <c r="O116" s="1"/>
      <c r="P116" s="21">
        <v>3</v>
      </c>
      <c r="Q116" s="26"/>
      <c r="R116" s="1"/>
      <c r="T116" s="23"/>
      <c r="U116" s="26"/>
      <c r="AC116" s="3"/>
      <c r="AD116" s="3"/>
    </row>
    <row r="117" spans="1:36" ht="12.75" customHeight="1">
      <c r="A117" s="31" t="s">
        <v>44</v>
      </c>
      <c r="I117" s="25">
        <v>2</v>
      </c>
      <c r="K117" s="165"/>
      <c r="L117" s="1"/>
      <c r="M117" s="1"/>
      <c r="O117" s="1"/>
      <c r="P117" s="21">
        <v>2</v>
      </c>
      <c r="Q117" s="26"/>
      <c r="R117" s="1"/>
      <c r="T117" s="23"/>
      <c r="U117" s="26"/>
      <c r="AC117" s="3"/>
      <c r="AD117" s="3"/>
    </row>
    <row r="118" spans="1:36" ht="12.75" customHeight="1">
      <c r="A118" s="31" t="s">
        <v>45</v>
      </c>
      <c r="I118" s="25">
        <v>2</v>
      </c>
      <c r="K118" s="165">
        <v>2</v>
      </c>
      <c r="L118" s="1"/>
      <c r="M118" s="1"/>
      <c r="O118" s="1"/>
      <c r="P118" s="21">
        <v>2</v>
      </c>
      <c r="Q118" s="26"/>
      <c r="R118" s="1"/>
      <c r="T118" s="23"/>
      <c r="U118" s="26"/>
      <c r="AC118" s="3"/>
      <c r="AD118" s="3"/>
    </row>
    <row r="119" spans="1:36" ht="12.75" customHeight="1">
      <c r="K119" s="166">
        <f>SUM(K113:K118)</f>
        <v>7</v>
      </c>
      <c r="L119" s="1">
        <f>K113/B106</f>
        <v>0.21428571428571427</v>
      </c>
      <c r="M119" s="1">
        <f>K119/B106</f>
        <v>0.5</v>
      </c>
      <c r="O119" s="1"/>
      <c r="P119" s="2"/>
      <c r="Q119" s="2"/>
      <c r="R119" s="1"/>
      <c r="T119" s="20"/>
      <c r="U119" s="26"/>
      <c r="AC119" s="3"/>
      <c r="AD119" s="3"/>
    </row>
    <row r="120" spans="1:36" ht="12.75" customHeight="1">
      <c r="A120" s="158" t="s">
        <v>47</v>
      </c>
      <c r="L120" s="1"/>
      <c r="M120" s="1"/>
      <c r="O120" s="1"/>
      <c r="P120" s="2"/>
      <c r="Q120" s="2"/>
      <c r="R120" s="1"/>
      <c r="T120" s="36"/>
      <c r="U120" s="3"/>
      <c r="AC120" s="3"/>
      <c r="AD120" s="3"/>
    </row>
    <row r="121" spans="1:36" ht="25.5" customHeight="1">
      <c r="B121" s="6" t="s">
        <v>1</v>
      </c>
      <c r="C121" s="6"/>
      <c r="D121" s="6"/>
      <c r="E121" s="6"/>
      <c r="F121" s="6"/>
      <c r="G121" s="6"/>
      <c r="H121" s="6"/>
      <c r="I121" s="6"/>
      <c r="J121" s="6"/>
      <c r="L121" s="7" t="s">
        <v>2</v>
      </c>
      <c r="M121" s="7" t="s">
        <v>3</v>
      </c>
      <c r="N121" s="8" t="s">
        <v>4</v>
      </c>
      <c r="O121" s="7" t="s">
        <v>5</v>
      </c>
      <c r="P121" s="9" t="s">
        <v>6</v>
      </c>
      <c r="Q121" s="9" t="s">
        <v>7</v>
      </c>
      <c r="R121" s="10" t="s">
        <v>8</v>
      </c>
      <c r="T121" s="31"/>
      <c r="U121" s="3"/>
      <c r="AC121" s="3"/>
      <c r="AD121" s="3"/>
    </row>
    <row r="122" spans="1:36" ht="12.75" customHeight="1">
      <c r="A122" s="159" t="s">
        <v>9</v>
      </c>
      <c r="B122" s="13">
        <v>1</v>
      </c>
      <c r="C122" s="13">
        <v>2</v>
      </c>
      <c r="D122" s="13">
        <v>3</v>
      </c>
      <c r="E122" s="13">
        <v>4</v>
      </c>
      <c r="F122" s="13">
        <v>5</v>
      </c>
      <c r="G122" s="13">
        <v>6</v>
      </c>
      <c r="H122" s="13">
        <v>7</v>
      </c>
      <c r="I122" s="13">
        <v>8</v>
      </c>
      <c r="J122" s="13">
        <v>9</v>
      </c>
      <c r="K122" s="163" t="s">
        <v>10</v>
      </c>
      <c r="L122" s="15"/>
      <c r="M122" s="16"/>
      <c r="N122" s="17"/>
      <c r="O122" s="18"/>
      <c r="P122" s="2"/>
      <c r="Q122" s="2"/>
      <c r="R122" s="1"/>
      <c r="T122" s="31"/>
      <c r="U122" s="3"/>
      <c r="AC122" s="3"/>
      <c r="AD122" s="3"/>
    </row>
    <row r="123" spans="1:36" ht="12.75" customHeight="1">
      <c r="A123" s="20" t="s">
        <v>23</v>
      </c>
      <c r="B123" s="25">
        <v>18</v>
      </c>
      <c r="K123" s="165"/>
      <c r="L123" s="1"/>
      <c r="M123" s="1"/>
      <c r="O123" s="1"/>
      <c r="P123" s="21">
        <f>B123</f>
        <v>18</v>
      </c>
      <c r="Q123" s="2"/>
      <c r="R123" s="1"/>
      <c r="T123" s="25"/>
      <c r="U123" s="11" t="s">
        <v>48</v>
      </c>
      <c r="AC123" s="3"/>
      <c r="AD123" s="3"/>
    </row>
    <row r="124" spans="1:36" ht="12.75" customHeight="1">
      <c r="A124" s="20" t="s">
        <v>24</v>
      </c>
      <c r="C124" s="25">
        <v>17</v>
      </c>
      <c r="K124" s="165"/>
      <c r="L124" s="1"/>
      <c r="M124" s="1"/>
      <c r="O124" s="1">
        <f>C124/B123</f>
        <v>0.94444444444444442</v>
      </c>
      <c r="P124" s="21">
        <v>17</v>
      </c>
      <c r="Q124" s="26">
        <f t="shared" ref="Q124:Q130" si="16">P124/P123</f>
        <v>0.94444444444444442</v>
      </c>
      <c r="R124" s="1">
        <f t="shared" ref="R124:R130" si="17">100%-Q124</f>
        <v>5.555555555555558E-2</v>
      </c>
      <c r="T124" s="37" t="s">
        <v>13</v>
      </c>
      <c r="U124" s="38" t="s">
        <v>12</v>
      </c>
      <c r="V124" s="38" t="s">
        <v>14</v>
      </c>
      <c r="W124" s="38" t="s">
        <v>16</v>
      </c>
      <c r="X124" s="38" t="s">
        <v>18</v>
      </c>
      <c r="Y124" s="38" t="s">
        <v>20</v>
      </c>
      <c r="Z124" s="38" t="s">
        <v>21</v>
      </c>
      <c r="AA124" s="38" t="s">
        <v>23</v>
      </c>
      <c r="AB124" s="38" t="s">
        <v>24</v>
      </c>
      <c r="AC124" s="38" t="s">
        <v>25</v>
      </c>
      <c r="AD124" s="38" t="s">
        <v>26</v>
      </c>
      <c r="AE124" s="38" t="s">
        <v>27</v>
      </c>
      <c r="AF124" s="38" t="s">
        <v>28</v>
      </c>
      <c r="AG124" s="38" t="s">
        <v>29</v>
      </c>
      <c r="AH124" s="38" t="s">
        <v>39</v>
      </c>
      <c r="AI124" s="38" t="s">
        <v>42</v>
      </c>
      <c r="AJ124" s="38" t="s">
        <v>43</v>
      </c>
    </row>
    <row r="125" spans="1:36" ht="12.75" customHeight="1">
      <c r="A125" s="20" t="s">
        <v>25</v>
      </c>
      <c r="D125" s="25">
        <v>14</v>
      </c>
      <c r="K125" s="165"/>
      <c r="L125" s="1"/>
      <c r="M125" s="1"/>
      <c r="O125" s="1">
        <f>D125/C124</f>
        <v>0.82352941176470584</v>
      </c>
      <c r="P125" s="21">
        <v>15</v>
      </c>
      <c r="Q125" s="26">
        <f t="shared" si="16"/>
        <v>0.88235294117647056</v>
      </c>
      <c r="R125" s="1">
        <f t="shared" si="17"/>
        <v>0.11764705882352944</v>
      </c>
      <c r="T125" s="39" t="s">
        <v>15</v>
      </c>
      <c r="U125" s="40">
        <f>P20/P18</f>
        <v>0.54430379746835444</v>
      </c>
      <c r="V125" s="40">
        <f>P38/P36</f>
        <v>0.55932203389830504</v>
      </c>
      <c r="W125" s="40">
        <f>P56/P54</f>
        <v>0.49056603773584906</v>
      </c>
      <c r="X125" s="40">
        <f>P76/P73</f>
        <v>0.76470588235294112</v>
      </c>
      <c r="Y125" s="40">
        <f>P92/P90</f>
        <v>0.8</v>
      </c>
      <c r="Z125" s="40">
        <f>P108/P106</f>
        <v>0.8571428571428571</v>
      </c>
      <c r="AA125" s="40">
        <f>P125/P123</f>
        <v>0.83333333333333337</v>
      </c>
      <c r="AB125" s="40">
        <f>P142/P140</f>
        <v>0.63636363636363635</v>
      </c>
      <c r="AC125" s="40">
        <f>P159/P157</f>
        <v>0.9375</v>
      </c>
      <c r="AD125" s="40">
        <f>P175/P173</f>
        <v>0.8571428571428571</v>
      </c>
      <c r="AE125" s="40">
        <f>P192/P190</f>
        <v>0.91666666666666663</v>
      </c>
      <c r="AF125" s="40">
        <f>P209/P207</f>
        <v>0.75</v>
      </c>
      <c r="AG125" s="40">
        <f>P224/P222</f>
        <v>0.92307692307692313</v>
      </c>
      <c r="AH125" s="40">
        <f>P239/P237</f>
        <v>0.68421052631578949</v>
      </c>
      <c r="AI125" s="40">
        <f>P256/P254</f>
        <v>0.8</v>
      </c>
      <c r="AJ125" s="40" t="e">
        <f>#REF!/#REF!</f>
        <v>#REF!</v>
      </c>
    </row>
    <row r="126" spans="1:36" ht="12.75" customHeight="1">
      <c r="A126" s="20" t="s">
        <v>26</v>
      </c>
      <c r="E126" s="25">
        <v>12</v>
      </c>
      <c r="K126" s="165"/>
      <c r="L126" s="1"/>
      <c r="M126" s="1"/>
      <c r="O126" s="1">
        <f>E126/D125</f>
        <v>0.8571428571428571</v>
      </c>
      <c r="P126" s="21">
        <v>14</v>
      </c>
      <c r="Q126" s="26">
        <f t="shared" si="16"/>
        <v>0.93333333333333335</v>
      </c>
      <c r="R126" s="1">
        <f t="shared" si="17"/>
        <v>6.6666666666666652E-2</v>
      </c>
      <c r="T126" s="34" t="s">
        <v>49</v>
      </c>
      <c r="Y126" s="40"/>
      <c r="AC126" s="3"/>
      <c r="AD126" s="3"/>
    </row>
    <row r="127" spans="1:36" ht="12.75" customHeight="1">
      <c r="A127" s="20" t="s">
        <v>27</v>
      </c>
      <c r="F127" s="25">
        <v>9</v>
      </c>
      <c r="K127" s="165"/>
      <c r="L127" s="1"/>
      <c r="M127" s="1"/>
      <c r="O127" s="1">
        <f>F127/E126</f>
        <v>0.75</v>
      </c>
      <c r="P127" s="21">
        <v>11</v>
      </c>
      <c r="Q127" s="26">
        <f t="shared" si="16"/>
        <v>0.7857142857142857</v>
      </c>
      <c r="R127" s="1">
        <f t="shared" si="17"/>
        <v>0.2142857142857143</v>
      </c>
      <c r="T127" s="34"/>
      <c r="Y127" s="40"/>
      <c r="AC127" s="3"/>
      <c r="AD127" s="3"/>
    </row>
    <row r="128" spans="1:36" ht="12.75" customHeight="1">
      <c r="A128" s="20" t="s">
        <v>28</v>
      </c>
      <c r="G128" s="25">
        <v>6</v>
      </c>
      <c r="K128" s="165"/>
      <c r="L128" s="1"/>
      <c r="M128" s="1"/>
      <c r="O128" s="1">
        <f>G128/F127</f>
        <v>0.66666666666666663</v>
      </c>
      <c r="P128" s="21">
        <v>11</v>
      </c>
      <c r="Q128" s="26">
        <f t="shared" si="16"/>
        <v>1</v>
      </c>
      <c r="R128" s="1">
        <f t="shared" si="17"/>
        <v>0</v>
      </c>
      <c r="T128" s="34"/>
      <c r="Y128" s="40"/>
      <c r="AC128" s="3"/>
      <c r="AD128" s="3"/>
    </row>
    <row r="129" spans="1:30" ht="12.75" customHeight="1">
      <c r="A129" s="20" t="s">
        <v>29</v>
      </c>
      <c r="H129" s="25">
        <v>5</v>
      </c>
      <c r="K129" s="165"/>
      <c r="L129" s="1"/>
      <c r="M129" s="1"/>
      <c r="O129" s="1">
        <f>H129/G128</f>
        <v>0.83333333333333337</v>
      </c>
      <c r="P129" s="21">
        <v>11</v>
      </c>
      <c r="Q129" s="26">
        <f t="shared" si="16"/>
        <v>1</v>
      </c>
      <c r="R129" s="1">
        <f t="shared" si="17"/>
        <v>0</v>
      </c>
      <c r="T129" s="34"/>
      <c r="Y129" s="40"/>
      <c r="AC129" s="3"/>
      <c r="AD129" s="3"/>
    </row>
    <row r="130" spans="1:30" ht="12.75" customHeight="1">
      <c r="A130" s="32" t="s">
        <v>39</v>
      </c>
      <c r="B130" s="28"/>
      <c r="C130" s="28"/>
      <c r="D130" s="28"/>
      <c r="E130" s="28"/>
      <c r="F130" s="28"/>
      <c r="G130" s="28"/>
      <c r="H130" s="28"/>
      <c r="I130" s="28">
        <v>5</v>
      </c>
      <c r="K130" s="165">
        <v>5</v>
      </c>
      <c r="L130" s="1"/>
      <c r="M130" s="1"/>
      <c r="O130" s="1">
        <f>I130/H129</f>
        <v>1</v>
      </c>
      <c r="P130" s="21">
        <v>11</v>
      </c>
      <c r="Q130" s="26">
        <f t="shared" si="16"/>
        <v>1</v>
      </c>
      <c r="R130" s="1">
        <f t="shared" si="17"/>
        <v>0</v>
      </c>
      <c r="T130" s="34" t="s">
        <v>56</v>
      </c>
      <c r="Y130" s="40"/>
      <c r="AC130" s="3"/>
      <c r="AD130" s="3"/>
    </row>
    <row r="131" spans="1:30" ht="12.75" customHeight="1">
      <c r="A131" s="20" t="s">
        <v>42</v>
      </c>
      <c r="I131" s="25">
        <v>1</v>
      </c>
      <c r="K131" s="165"/>
      <c r="L131" s="1"/>
      <c r="M131" s="1"/>
      <c r="O131" s="1"/>
      <c r="P131" s="21">
        <v>5</v>
      </c>
      <c r="Q131" s="26"/>
      <c r="R131" s="1"/>
      <c r="T131" s="34">
        <v>6</v>
      </c>
      <c r="Y131" s="40"/>
      <c r="AC131" s="3"/>
      <c r="AD131" s="3"/>
    </row>
    <row r="132" spans="1:30" ht="12.75" customHeight="1">
      <c r="A132" s="31" t="s">
        <v>43</v>
      </c>
      <c r="I132" s="25">
        <v>3</v>
      </c>
      <c r="K132" s="165"/>
      <c r="L132" s="1"/>
      <c r="M132" s="1"/>
      <c r="O132" s="1"/>
      <c r="P132" s="21">
        <v>5</v>
      </c>
      <c r="Q132" s="26"/>
      <c r="R132" s="1"/>
      <c r="T132" s="34"/>
      <c r="Y132" s="40"/>
      <c r="AC132" s="3"/>
      <c r="AD132" s="3"/>
    </row>
    <row r="133" spans="1:30" ht="12.75" customHeight="1">
      <c r="A133" s="31" t="s">
        <v>44</v>
      </c>
      <c r="I133" s="25">
        <v>4</v>
      </c>
      <c r="K133" s="165">
        <v>1</v>
      </c>
      <c r="L133" s="1"/>
      <c r="M133" s="1"/>
      <c r="O133" s="1"/>
      <c r="P133" s="21">
        <v>4</v>
      </c>
      <c r="Q133" s="26"/>
      <c r="R133" s="1"/>
      <c r="T133" s="34"/>
      <c r="Y133" s="40"/>
      <c r="AC133" s="3"/>
      <c r="AD133" s="3"/>
    </row>
    <row r="134" spans="1:30" ht="12.75" customHeight="1">
      <c r="A134" s="31" t="s">
        <v>45</v>
      </c>
      <c r="I134" s="25">
        <v>2</v>
      </c>
      <c r="K134" s="165"/>
      <c r="L134" s="1"/>
      <c r="M134" s="1"/>
      <c r="O134" s="1"/>
      <c r="P134" s="21">
        <v>2</v>
      </c>
      <c r="Q134" s="26"/>
      <c r="R134" s="1"/>
      <c r="T134" s="34"/>
      <c r="Y134" s="40"/>
      <c r="AC134" s="3"/>
      <c r="AD134" s="3"/>
    </row>
    <row r="135" spans="1:30" ht="12.75" customHeight="1">
      <c r="A135" s="31" t="s">
        <v>52</v>
      </c>
      <c r="I135" s="25">
        <v>2</v>
      </c>
      <c r="K135" s="165"/>
      <c r="L135" s="1"/>
      <c r="M135" s="1"/>
      <c r="O135" s="1"/>
      <c r="P135" s="21">
        <v>2</v>
      </c>
      <c r="Q135" s="26"/>
      <c r="R135" s="1"/>
      <c r="T135" s="34"/>
      <c r="Y135" s="40"/>
      <c r="AC135" s="3"/>
      <c r="AD135" s="3"/>
    </row>
    <row r="136" spans="1:30" ht="12.75" customHeight="1">
      <c r="K136" s="166">
        <f>SUM(K130:K133)</f>
        <v>6</v>
      </c>
      <c r="L136" s="1">
        <f>K130/B123</f>
        <v>0.27777777777777779</v>
      </c>
      <c r="M136" s="1">
        <f>K136/B123</f>
        <v>0.33333333333333331</v>
      </c>
      <c r="N136" s="1">
        <f>M136-L136</f>
        <v>5.5555555555555525E-2</v>
      </c>
      <c r="O136" s="1"/>
      <c r="P136" s="2"/>
      <c r="Q136" s="2"/>
      <c r="R136" s="1"/>
      <c r="T136" s="34"/>
      <c r="U136" s="92"/>
      <c r="V136" s="93" t="s">
        <v>97</v>
      </c>
      <c r="W136" s="94" t="s">
        <v>98</v>
      </c>
      <c r="X136" s="94" t="s">
        <v>99</v>
      </c>
      <c r="AC136" s="3"/>
      <c r="AD136" s="3"/>
    </row>
    <row r="137" spans="1:30" ht="12.75" customHeight="1">
      <c r="A137" s="158" t="s">
        <v>50</v>
      </c>
      <c r="L137" s="1"/>
      <c r="M137" s="1"/>
      <c r="O137" s="1"/>
      <c r="P137" s="2"/>
      <c r="Q137" s="2"/>
      <c r="R137" s="1"/>
      <c r="T137" s="25"/>
      <c r="U137" s="95" t="s">
        <v>100</v>
      </c>
      <c r="V137" s="92">
        <v>27.78</v>
      </c>
      <c r="W137" s="92">
        <v>9.09</v>
      </c>
      <c r="X137" s="92">
        <v>12.5</v>
      </c>
      <c r="AC137" s="3"/>
      <c r="AD137" s="3"/>
    </row>
    <row r="138" spans="1:30" ht="25.5" customHeight="1">
      <c r="B138" s="6" t="s">
        <v>1</v>
      </c>
      <c r="C138" s="6"/>
      <c r="D138" s="6"/>
      <c r="E138" s="6"/>
      <c r="F138" s="6"/>
      <c r="G138" s="6"/>
      <c r="H138" s="6"/>
      <c r="I138" s="6"/>
      <c r="J138" s="6"/>
      <c r="L138" s="7" t="s">
        <v>2</v>
      </c>
      <c r="M138" s="7" t="s">
        <v>3</v>
      </c>
      <c r="N138" s="8" t="s">
        <v>4</v>
      </c>
      <c r="O138" s="7" t="s">
        <v>5</v>
      </c>
      <c r="P138" s="9" t="s">
        <v>6</v>
      </c>
      <c r="Q138" s="9" t="s">
        <v>7</v>
      </c>
      <c r="R138" s="10" t="s">
        <v>8</v>
      </c>
      <c r="T138" s="25"/>
      <c r="U138" s="92" t="s">
        <v>101</v>
      </c>
      <c r="V138" s="92">
        <v>33.33</v>
      </c>
      <c r="W138" s="92">
        <v>18.18</v>
      </c>
      <c r="X138" s="92">
        <v>50</v>
      </c>
      <c r="AC138" s="3"/>
      <c r="AD138" s="3"/>
    </row>
    <row r="139" spans="1:30" ht="12.75" customHeight="1">
      <c r="A139" s="159" t="s">
        <v>9</v>
      </c>
      <c r="B139" s="13">
        <v>1</v>
      </c>
      <c r="C139" s="13">
        <v>2</v>
      </c>
      <c r="D139" s="13">
        <v>3</v>
      </c>
      <c r="E139" s="13">
        <v>4</v>
      </c>
      <c r="F139" s="13">
        <v>5</v>
      </c>
      <c r="G139" s="13">
        <v>6</v>
      </c>
      <c r="H139" s="13">
        <v>7</v>
      </c>
      <c r="I139" s="13">
        <v>8</v>
      </c>
      <c r="J139" s="13">
        <v>9</v>
      </c>
      <c r="K139" s="163" t="s">
        <v>10</v>
      </c>
      <c r="L139" s="15"/>
      <c r="M139" s="16"/>
      <c r="N139" s="17"/>
      <c r="O139" s="18"/>
      <c r="P139" s="2"/>
      <c r="Q139" s="2"/>
      <c r="R139" s="1"/>
      <c r="T139" s="25"/>
      <c r="U139" s="92" t="s">
        <v>102</v>
      </c>
      <c r="V139" s="92">
        <v>5.56</v>
      </c>
      <c r="W139" s="92">
        <v>9.09</v>
      </c>
      <c r="X139" s="92">
        <v>37.5</v>
      </c>
      <c r="AC139" s="3"/>
      <c r="AD139" s="3"/>
    </row>
    <row r="140" spans="1:30" ht="12.75" customHeight="1">
      <c r="A140" s="20" t="s">
        <v>24</v>
      </c>
      <c r="B140" s="25">
        <v>11</v>
      </c>
      <c r="K140" s="165"/>
      <c r="L140" s="1"/>
      <c r="M140" s="1"/>
      <c r="O140" s="1"/>
      <c r="P140" s="21">
        <f>B140</f>
        <v>11</v>
      </c>
      <c r="Q140" s="2"/>
      <c r="R140" s="1"/>
      <c r="T140" s="31"/>
      <c r="U140" s="92" t="s">
        <v>103</v>
      </c>
      <c r="V140" s="96">
        <f>6/18*100</f>
        <v>33.333333333333329</v>
      </c>
      <c r="W140" s="96">
        <f>1/11*100</f>
        <v>9.0909090909090917</v>
      </c>
      <c r="X140" s="92">
        <v>43.75</v>
      </c>
      <c r="AC140" s="3"/>
      <c r="AD140" s="3"/>
    </row>
    <row r="141" spans="1:30" ht="12.75" customHeight="1">
      <c r="A141" s="20" t="s">
        <v>25</v>
      </c>
      <c r="C141" s="25">
        <v>10</v>
      </c>
      <c r="K141" s="165"/>
      <c r="L141" s="1"/>
      <c r="M141" s="1"/>
      <c r="O141" s="1">
        <f>C141/B140</f>
        <v>0.90909090909090906</v>
      </c>
      <c r="P141" s="21">
        <v>10</v>
      </c>
      <c r="Q141" s="26">
        <f t="shared" ref="Q141:Q147" si="18">P141/P140</f>
        <v>0.90909090909090906</v>
      </c>
      <c r="R141" s="1">
        <f t="shared" ref="R141:R147" si="19">100%-Q141</f>
        <v>9.0909090909090939E-2</v>
      </c>
      <c r="AC141" s="3"/>
      <c r="AD141" s="3"/>
    </row>
    <row r="142" spans="1:30" ht="12.75" customHeight="1">
      <c r="A142" s="20" t="s">
        <v>26</v>
      </c>
      <c r="D142" s="25">
        <v>7</v>
      </c>
      <c r="K142" s="165"/>
      <c r="L142" s="1"/>
      <c r="M142" s="1"/>
      <c r="O142" s="1">
        <f>D142/C141</f>
        <v>0.7</v>
      </c>
      <c r="P142" s="21">
        <v>7</v>
      </c>
      <c r="Q142" s="26">
        <f t="shared" si="18"/>
        <v>0.7</v>
      </c>
      <c r="R142" s="1">
        <f t="shared" si="19"/>
        <v>0.30000000000000004</v>
      </c>
      <c r="AC142" s="3"/>
      <c r="AD142" s="3"/>
    </row>
    <row r="143" spans="1:30" ht="12.75" customHeight="1">
      <c r="A143" s="20" t="s">
        <v>27</v>
      </c>
      <c r="E143" s="25">
        <v>5</v>
      </c>
      <c r="K143" s="165"/>
      <c r="L143" s="1"/>
      <c r="M143" s="1"/>
      <c r="O143" s="1">
        <f>E143/D142</f>
        <v>0.7142857142857143</v>
      </c>
      <c r="P143" s="21">
        <v>8</v>
      </c>
      <c r="Q143" s="26">
        <f t="shared" si="18"/>
        <v>1.1428571428571428</v>
      </c>
      <c r="R143" s="1">
        <f t="shared" si="19"/>
        <v>-0.14285714285714279</v>
      </c>
      <c r="AC143" s="3"/>
      <c r="AD143" s="3"/>
    </row>
    <row r="144" spans="1:30" ht="12.75" customHeight="1">
      <c r="A144" s="20" t="s">
        <v>28</v>
      </c>
      <c r="F144" s="25">
        <v>3</v>
      </c>
      <c r="K144" s="165"/>
      <c r="L144" s="1"/>
      <c r="M144" s="1"/>
      <c r="O144" s="1">
        <f>F144/E143</f>
        <v>0.6</v>
      </c>
      <c r="P144" s="21">
        <v>5</v>
      </c>
      <c r="Q144" s="26">
        <f t="shared" si="18"/>
        <v>0.625</v>
      </c>
      <c r="R144" s="1">
        <f t="shared" si="19"/>
        <v>0.375</v>
      </c>
      <c r="AC144" s="3"/>
      <c r="AD144" s="3"/>
    </row>
    <row r="145" spans="1:30" ht="12.75" customHeight="1">
      <c r="A145" s="20" t="s">
        <v>29</v>
      </c>
      <c r="G145" s="25">
        <v>2</v>
      </c>
      <c r="K145" s="165"/>
      <c r="L145" s="1"/>
      <c r="M145" s="1"/>
      <c r="O145" s="1">
        <f>G145/F144</f>
        <v>0.66666666666666663</v>
      </c>
      <c r="P145" s="21">
        <v>5</v>
      </c>
      <c r="Q145" s="26">
        <f t="shared" si="18"/>
        <v>1</v>
      </c>
      <c r="R145" s="1">
        <f t="shared" si="19"/>
        <v>0</v>
      </c>
      <c r="AC145" s="3"/>
      <c r="AD145" s="3"/>
    </row>
    <row r="146" spans="1:30" ht="12.75" customHeight="1">
      <c r="A146" s="20" t="s">
        <v>39</v>
      </c>
      <c r="H146" s="25">
        <v>2</v>
      </c>
      <c r="K146" s="165"/>
      <c r="L146" s="1"/>
      <c r="M146" s="1"/>
      <c r="O146" s="1">
        <f>H146/G145</f>
        <v>1</v>
      </c>
      <c r="P146" s="21">
        <v>5</v>
      </c>
      <c r="Q146" s="26">
        <f t="shared" si="18"/>
        <v>1</v>
      </c>
      <c r="R146" s="1">
        <f t="shared" si="19"/>
        <v>0</v>
      </c>
      <c r="AC146" s="3"/>
      <c r="AD146" s="3"/>
    </row>
    <row r="147" spans="1:30" ht="12.75" customHeight="1">
      <c r="A147" s="32" t="s">
        <v>42</v>
      </c>
      <c r="B147" s="28"/>
      <c r="C147" s="28"/>
      <c r="D147" s="28"/>
      <c r="E147" s="28"/>
      <c r="F147" s="28"/>
      <c r="G147" s="28"/>
      <c r="H147" s="28"/>
      <c r="I147" s="28">
        <v>2</v>
      </c>
      <c r="K147" s="165">
        <v>1</v>
      </c>
      <c r="L147" s="1"/>
      <c r="M147" s="1"/>
      <c r="O147" s="1">
        <f>I147/H146</f>
        <v>1</v>
      </c>
      <c r="P147" s="21">
        <v>5</v>
      </c>
      <c r="Q147" s="26">
        <f t="shared" si="18"/>
        <v>1</v>
      </c>
      <c r="R147" s="1">
        <f t="shared" si="19"/>
        <v>0</v>
      </c>
      <c r="AC147" s="3"/>
      <c r="AD147" s="3"/>
    </row>
    <row r="148" spans="1:30" ht="12.75" customHeight="1">
      <c r="A148" s="31" t="s">
        <v>43</v>
      </c>
      <c r="I148" s="25">
        <v>1</v>
      </c>
      <c r="K148" s="165"/>
      <c r="L148" s="1"/>
      <c r="M148" s="1"/>
      <c r="O148" s="1"/>
      <c r="P148" s="21">
        <v>3</v>
      </c>
      <c r="Q148" s="26"/>
      <c r="R148" s="1"/>
      <c r="AC148" s="3"/>
      <c r="AD148" s="3"/>
    </row>
    <row r="149" spans="1:30" ht="12.75" customHeight="1">
      <c r="A149" s="31" t="s">
        <v>44</v>
      </c>
      <c r="I149" s="25">
        <v>1</v>
      </c>
      <c r="K149" s="165"/>
      <c r="L149" s="1"/>
      <c r="M149" s="1"/>
      <c r="O149" s="1"/>
      <c r="P149" s="21">
        <v>3</v>
      </c>
      <c r="Q149" s="26"/>
      <c r="R149" s="1"/>
      <c r="AC149" s="3"/>
      <c r="AD149" s="3"/>
    </row>
    <row r="150" spans="1:30" ht="12.75" customHeight="1">
      <c r="A150" s="31" t="s">
        <v>45</v>
      </c>
      <c r="I150" s="25">
        <v>2</v>
      </c>
      <c r="K150" s="165"/>
      <c r="L150" s="1"/>
      <c r="M150" s="1"/>
      <c r="O150" s="1"/>
      <c r="P150" s="21">
        <v>2</v>
      </c>
      <c r="Q150" s="26"/>
      <c r="R150" s="1"/>
      <c r="T150" s="34">
        <v>1</v>
      </c>
      <c r="AC150" s="3"/>
      <c r="AD150" s="3"/>
    </row>
    <row r="151" spans="1:30" ht="12.75" customHeight="1">
      <c r="A151" s="31" t="s">
        <v>52</v>
      </c>
      <c r="I151" s="25">
        <v>1</v>
      </c>
      <c r="K151" s="165"/>
      <c r="L151" s="1"/>
      <c r="M151" s="1"/>
      <c r="O151" s="1"/>
      <c r="P151" s="21">
        <v>2</v>
      </c>
      <c r="Q151" s="26"/>
      <c r="R151" s="1"/>
      <c r="AC151" s="3"/>
      <c r="AD151" s="3"/>
    </row>
    <row r="152" spans="1:30" ht="12.75" customHeight="1">
      <c r="A152" s="31" t="s">
        <v>53</v>
      </c>
      <c r="I152" s="25">
        <v>2</v>
      </c>
      <c r="K152" s="165">
        <v>1</v>
      </c>
      <c r="L152" s="1"/>
      <c r="M152" s="1"/>
      <c r="O152" s="1"/>
      <c r="P152" s="21">
        <v>1</v>
      </c>
      <c r="Q152" s="26"/>
      <c r="R152" s="1"/>
      <c r="AC152" s="3"/>
      <c r="AD152" s="3"/>
    </row>
    <row r="153" spans="1:30" ht="12.75" customHeight="1">
      <c r="K153" s="166">
        <f>SUM(K147:K152)</f>
        <v>2</v>
      </c>
      <c r="L153" s="1">
        <f>K147/B140</f>
        <v>9.0909090909090912E-2</v>
      </c>
      <c r="M153" s="1">
        <f>K153/B140</f>
        <v>0.18181818181818182</v>
      </c>
      <c r="N153" s="1">
        <f>M153-L153</f>
        <v>9.0909090909090912E-2</v>
      </c>
      <c r="O153" s="1"/>
      <c r="P153" s="2"/>
      <c r="Q153" s="2"/>
      <c r="R153" s="1"/>
      <c r="AC153" s="3"/>
      <c r="AD153" s="3"/>
    </row>
    <row r="154" spans="1:30" ht="12.75" customHeight="1">
      <c r="A154" s="158" t="s">
        <v>51</v>
      </c>
      <c r="L154" s="1"/>
      <c r="M154" s="1"/>
      <c r="O154" s="1"/>
      <c r="P154" s="2"/>
      <c r="Q154" s="2"/>
      <c r="R154" s="1"/>
      <c r="AC154" s="3"/>
      <c r="AD154" s="3"/>
    </row>
    <row r="155" spans="1:30" ht="25.5" customHeight="1">
      <c r="B155" s="6" t="s">
        <v>1</v>
      </c>
      <c r="C155" s="6"/>
      <c r="D155" s="6"/>
      <c r="E155" s="6"/>
      <c r="F155" s="6"/>
      <c r="G155" s="6"/>
      <c r="H155" s="6"/>
      <c r="I155" s="6"/>
      <c r="J155" s="6"/>
      <c r="L155" s="7" t="s">
        <v>2</v>
      </c>
      <c r="M155" s="7" t="s">
        <v>3</v>
      </c>
      <c r="N155" s="8" t="s">
        <v>4</v>
      </c>
      <c r="O155" s="7" t="s">
        <v>5</v>
      </c>
      <c r="P155" s="9" t="s">
        <v>6</v>
      </c>
      <c r="Q155" s="9" t="s">
        <v>7</v>
      </c>
      <c r="R155" s="10" t="s">
        <v>8</v>
      </c>
      <c r="AC155" s="3"/>
      <c r="AD155" s="3"/>
    </row>
    <row r="156" spans="1:30" ht="12.75" customHeight="1">
      <c r="A156" s="159" t="s">
        <v>9</v>
      </c>
      <c r="B156" s="13">
        <v>1</v>
      </c>
      <c r="C156" s="13">
        <v>2</v>
      </c>
      <c r="D156" s="13">
        <v>3</v>
      </c>
      <c r="E156" s="13">
        <v>4</v>
      </c>
      <c r="F156" s="13">
        <v>5</v>
      </c>
      <c r="G156" s="13">
        <v>6</v>
      </c>
      <c r="H156" s="13">
        <v>7</v>
      </c>
      <c r="I156" s="13">
        <v>8</v>
      </c>
      <c r="J156" s="13">
        <v>9</v>
      </c>
      <c r="K156" s="163" t="s">
        <v>10</v>
      </c>
      <c r="L156" s="15"/>
      <c r="M156" s="16"/>
      <c r="N156" s="17"/>
      <c r="O156" s="18"/>
      <c r="P156" s="2"/>
      <c r="Q156" s="2"/>
      <c r="R156" s="1"/>
      <c r="AC156" s="3"/>
      <c r="AD156" s="3"/>
    </row>
    <row r="157" spans="1:30" ht="12.75" customHeight="1">
      <c r="A157" s="20" t="s">
        <v>25</v>
      </c>
      <c r="B157" s="25">
        <v>16</v>
      </c>
      <c r="K157" s="165"/>
      <c r="L157" s="1"/>
      <c r="M157" s="1"/>
      <c r="O157" s="1"/>
      <c r="P157" s="21">
        <f>B157</f>
        <v>16</v>
      </c>
      <c r="Q157" s="2"/>
      <c r="R157" s="1"/>
      <c r="AC157" s="3"/>
      <c r="AD157" s="3"/>
    </row>
    <row r="158" spans="1:30" ht="12.75" customHeight="1">
      <c r="A158" s="20" t="s">
        <v>26</v>
      </c>
      <c r="C158" s="25">
        <v>16</v>
      </c>
      <c r="K158" s="165"/>
      <c r="L158" s="1"/>
      <c r="M158" s="1"/>
      <c r="O158" s="1">
        <f>C158/B157</f>
        <v>1</v>
      </c>
      <c r="P158" s="21">
        <v>16</v>
      </c>
      <c r="Q158" s="26">
        <f t="shared" ref="Q158:Q164" si="20">P158/P157</f>
        <v>1</v>
      </c>
      <c r="R158" s="1">
        <f t="shared" ref="R158:R164" si="21">100%-Q158</f>
        <v>0</v>
      </c>
      <c r="AC158" s="3"/>
      <c r="AD158" s="3"/>
    </row>
    <row r="159" spans="1:30" ht="12.75" customHeight="1">
      <c r="A159" s="20" t="s">
        <v>27</v>
      </c>
      <c r="D159" s="25">
        <v>15</v>
      </c>
      <c r="K159" s="165"/>
      <c r="L159" s="1"/>
      <c r="M159" s="1"/>
      <c r="O159" s="1">
        <f>D159/C158</f>
        <v>0.9375</v>
      </c>
      <c r="P159" s="21">
        <v>15</v>
      </c>
      <c r="Q159" s="26">
        <f t="shared" si="20"/>
        <v>0.9375</v>
      </c>
      <c r="R159" s="1">
        <f t="shared" si="21"/>
        <v>6.25E-2</v>
      </c>
      <c r="AC159" s="3"/>
      <c r="AD159" s="3"/>
    </row>
    <row r="160" spans="1:30" ht="12.75" customHeight="1">
      <c r="A160" s="20" t="s">
        <v>28</v>
      </c>
      <c r="E160" s="25">
        <v>11</v>
      </c>
      <c r="K160" s="165"/>
      <c r="L160" s="1"/>
      <c r="M160" s="1"/>
      <c r="O160" s="1">
        <f>E160/D159</f>
        <v>0.73333333333333328</v>
      </c>
      <c r="P160" s="21">
        <v>16</v>
      </c>
      <c r="Q160" s="26">
        <f t="shared" si="20"/>
        <v>1.0666666666666667</v>
      </c>
      <c r="R160" s="1">
        <f t="shared" si="21"/>
        <v>-6.6666666666666652E-2</v>
      </c>
      <c r="AC160" s="3"/>
      <c r="AD160" s="3"/>
    </row>
    <row r="161" spans="1:30" ht="12.75" customHeight="1">
      <c r="A161" s="20" t="s">
        <v>29</v>
      </c>
      <c r="F161" s="25">
        <v>11</v>
      </c>
      <c r="K161" s="165"/>
      <c r="L161" s="1"/>
      <c r="M161" s="1"/>
      <c r="O161" s="1">
        <f>F161/E160</f>
        <v>1</v>
      </c>
      <c r="P161" s="21">
        <v>15</v>
      </c>
      <c r="Q161" s="26">
        <f t="shared" si="20"/>
        <v>0.9375</v>
      </c>
      <c r="R161" s="1">
        <f t="shared" si="21"/>
        <v>6.25E-2</v>
      </c>
      <c r="AC161" s="3"/>
      <c r="AD161" s="3"/>
    </row>
    <row r="162" spans="1:30" ht="12.75" customHeight="1">
      <c r="A162" s="20" t="s">
        <v>39</v>
      </c>
      <c r="G162" s="25">
        <v>11</v>
      </c>
      <c r="K162" s="165"/>
      <c r="L162" s="1"/>
      <c r="M162" s="1"/>
      <c r="O162" s="1">
        <f>G162/F161</f>
        <v>1</v>
      </c>
      <c r="P162" s="21">
        <v>15</v>
      </c>
      <c r="Q162" s="26">
        <f t="shared" si="20"/>
        <v>1</v>
      </c>
      <c r="R162" s="1">
        <f t="shared" si="21"/>
        <v>0</v>
      </c>
      <c r="AC162" s="3"/>
      <c r="AD162" s="3"/>
    </row>
    <row r="163" spans="1:30" ht="12.75" customHeight="1">
      <c r="A163" s="20" t="s">
        <v>42</v>
      </c>
      <c r="H163" s="25">
        <v>8</v>
      </c>
      <c r="K163" s="165"/>
      <c r="L163" s="1"/>
      <c r="M163" s="1"/>
      <c r="O163" s="1">
        <f>H163/G162</f>
        <v>0.72727272727272729</v>
      </c>
      <c r="P163" s="21">
        <v>16</v>
      </c>
      <c r="Q163" s="26">
        <f t="shared" si="20"/>
        <v>1.0666666666666667</v>
      </c>
      <c r="R163" s="1">
        <f t="shared" si="21"/>
        <v>-6.6666666666666652E-2</v>
      </c>
      <c r="T163" s="25" t="s">
        <v>103</v>
      </c>
      <c r="AC163" s="3"/>
      <c r="AD163" s="3"/>
    </row>
    <row r="164" spans="1:30" ht="12.75" customHeight="1">
      <c r="A164" s="97" t="s">
        <v>43</v>
      </c>
      <c r="B164" s="28"/>
      <c r="C164" s="28"/>
      <c r="D164" s="28"/>
      <c r="E164" s="28"/>
      <c r="F164" s="28"/>
      <c r="G164" s="28"/>
      <c r="H164" s="28"/>
      <c r="I164" s="28">
        <v>6</v>
      </c>
      <c r="K164" s="165">
        <v>2</v>
      </c>
      <c r="L164" s="1"/>
      <c r="M164" s="1"/>
      <c r="O164" s="1">
        <f>I164/H163</f>
        <v>0.75</v>
      </c>
      <c r="P164" s="21">
        <v>15</v>
      </c>
      <c r="Q164" s="26">
        <f t="shared" si="20"/>
        <v>0.9375</v>
      </c>
      <c r="R164" s="1">
        <f t="shared" si="21"/>
        <v>6.25E-2</v>
      </c>
      <c r="AC164" s="3"/>
      <c r="AD164" s="3"/>
    </row>
    <row r="165" spans="1:30" ht="12.75" customHeight="1">
      <c r="A165" s="31" t="s">
        <v>44</v>
      </c>
      <c r="I165" s="25">
        <v>11</v>
      </c>
      <c r="K165" s="165">
        <v>3</v>
      </c>
      <c r="L165" s="1"/>
      <c r="M165" s="1"/>
      <c r="O165" s="1"/>
      <c r="P165" s="21">
        <v>12</v>
      </c>
      <c r="Q165" s="26"/>
      <c r="R165" s="1"/>
      <c r="U165" s="25">
        <f>K169</f>
        <v>8</v>
      </c>
      <c r="V165" s="25" t="s">
        <v>10</v>
      </c>
      <c r="AC165" s="3"/>
      <c r="AD165" s="3"/>
    </row>
    <row r="166" spans="1:30" ht="12.75" customHeight="1">
      <c r="A166" s="31" t="s">
        <v>45</v>
      </c>
      <c r="I166" s="25">
        <v>8</v>
      </c>
      <c r="K166" s="165">
        <v>1</v>
      </c>
      <c r="L166" s="1"/>
      <c r="M166" s="1"/>
      <c r="O166" s="1"/>
      <c r="P166" s="21">
        <v>10</v>
      </c>
      <c r="Q166" s="26"/>
      <c r="R166" s="1"/>
      <c r="S166" s="25" t="s">
        <v>104</v>
      </c>
      <c r="T166" s="25">
        <v>7</v>
      </c>
      <c r="U166" s="98">
        <f>T166/B157*100</f>
        <v>43.75</v>
      </c>
      <c r="AC166" s="3"/>
      <c r="AD166" s="3"/>
    </row>
    <row r="167" spans="1:30" ht="12.75" customHeight="1">
      <c r="A167" s="31" t="s">
        <v>52</v>
      </c>
      <c r="I167" s="25">
        <v>3</v>
      </c>
      <c r="K167" s="165">
        <v>1</v>
      </c>
      <c r="L167" s="1"/>
      <c r="M167" s="1"/>
      <c r="O167" s="1"/>
      <c r="P167" s="21">
        <v>3</v>
      </c>
      <c r="Q167" s="26"/>
      <c r="R167" s="1"/>
      <c r="AC167" s="3"/>
      <c r="AD167" s="3"/>
    </row>
    <row r="168" spans="1:30" ht="12.75" customHeight="1">
      <c r="A168" s="31" t="s">
        <v>53</v>
      </c>
      <c r="I168" s="25">
        <v>1</v>
      </c>
      <c r="K168" s="165">
        <v>1</v>
      </c>
      <c r="L168" s="1"/>
      <c r="M168" s="1"/>
      <c r="O168" s="1"/>
      <c r="P168" s="21">
        <v>1</v>
      </c>
      <c r="Q168" s="26"/>
      <c r="R168" s="1"/>
      <c r="AC168" s="3"/>
      <c r="AD168" s="3"/>
    </row>
    <row r="169" spans="1:30" ht="12.75" customHeight="1">
      <c r="K169" s="166">
        <f>SUM(K164:K168)</f>
        <v>8</v>
      </c>
      <c r="L169" s="1">
        <f>K164/B157</f>
        <v>0.125</v>
      </c>
      <c r="M169" s="1">
        <f>K169/B157</f>
        <v>0.5</v>
      </c>
      <c r="N169" s="1">
        <f>M169-L169</f>
        <v>0.375</v>
      </c>
      <c r="O169" s="1"/>
      <c r="P169" s="2"/>
      <c r="Q169" s="2"/>
      <c r="R169" s="1"/>
      <c r="AC169" s="3"/>
      <c r="AD169" s="3"/>
    </row>
    <row r="170" spans="1:30" ht="12.75" customHeight="1">
      <c r="A170" s="158" t="s">
        <v>54</v>
      </c>
      <c r="K170" s="169"/>
      <c r="L170" s="1"/>
      <c r="N170" s="1"/>
      <c r="O170" s="2"/>
      <c r="P170" s="2"/>
      <c r="Q170" s="1"/>
      <c r="R170" s="1"/>
      <c r="AC170" s="3"/>
      <c r="AD170" s="3"/>
    </row>
    <row r="171" spans="1:30" ht="25.5" customHeight="1">
      <c r="B171" s="6" t="s">
        <v>1</v>
      </c>
      <c r="C171" s="6"/>
      <c r="D171" s="6"/>
      <c r="E171" s="6"/>
      <c r="F171" s="6"/>
      <c r="G171" s="6"/>
      <c r="H171" s="6"/>
      <c r="I171" s="6"/>
      <c r="K171" s="170" t="s">
        <v>10</v>
      </c>
      <c r="L171" s="7" t="s">
        <v>2</v>
      </c>
      <c r="M171" s="7" t="s">
        <v>3</v>
      </c>
      <c r="N171" s="8" t="s">
        <v>4</v>
      </c>
      <c r="O171" s="7" t="s">
        <v>5</v>
      </c>
      <c r="P171" s="9" t="s">
        <v>6</v>
      </c>
      <c r="Q171" s="9" t="s">
        <v>7</v>
      </c>
      <c r="R171" s="10" t="s">
        <v>8</v>
      </c>
      <c r="AC171" s="3"/>
      <c r="AD171" s="3"/>
    </row>
    <row r="172" spans="1:30" ht="12.75" customHeight="1">
      <c r="A172" s="159" t="s">
        <v>9</v>
      </c>
      <c r="B172" s="13">
        <v>1</v>
      </c>
      <c r="C172" s="13">
        <v>2</v>
      </c>
      <c r="D172" s="13">
        <v>3</v>
      </c>
      <c r="E172" s="13">
        <v>4</v>
      </c>
      <c r="F172" s="13">
        <v>5</v>
      </c>
      <c r="G172" s="13">
        <v>6</v>
      </c>
      <c r="H172" s="13">
        <v>7</v>
      </c>
      <c r="I172" s="13">
        <v>8</v>
      </c>
      <c r="J172" s="14" t="s">
        <v>10</v>
      </c>
      <c r="K172" s="165"/>
      <c r="L172" s="1"/>
      <c r="M172" s="16"/>
      <c r="N172" s="17"/>
      <c r="O172" s="18"/>
      <c r="P172" s="2"/>
      <c r="Q172" s="2"/>
      <c r="R172" s="1"/>
      <c r="AC172" s="3"/>
      <c r="AD172" s="3"/>
    </row>
    <row r="173" spans="1:30" ht="12.75" customHeight="1">
      <c r="A173" s="20" t="s">
        <v>26</v>
      </c>
      <c r="B173" s="25">
        <v>7</v>
      </c>
      <c r="K173" s="165"/>
      <c r="L173" s="1"/>
      <c r="M173" s="1"/>
      <c r="O173" s="1"/>
      <c r="P173" s="21">
        <f>B173</f>
        <v>7</v>
      </c>
      <c r="Q173" s="2"/>
      <c r="R173" s="1"/>
      <c r="AC173" s="3"/>
      <c r="AD173" s="3"/>
    </row>
    <row r="174" spans="1:30" ht="12.75" customHeight="1">
      <c r="A174" s="20" t="s">
        <v>27</v>
      </c>
      <c r="C174" s="25">
        <v>6</v>
      </c>
      <c r="K174" s="165"/>
      <c r="L174" s="1"/>
      <c r="M174" s="1"/>
      <c r="O174" s="3">
        <f>C174/B173</f>
        <v>0.8571428571428571</v>
      </c>
      <c r="P174" s="21">
        <v>6</v>
      </c>
      <c r="Q174" s="26">
        <f t="shared" ref="Q174:Q180" si="22">P174/P173</f>
        <v>0.8571428571428571</v>
      </c>
      <c r="R174" s="1">
        <f t="shared" ref="R174:R180" si="23">100%-Q174</f>
        <v>0.1428571428571429</v>
      </c>
      <c r="AC174" s="3"/>
      <c r="AD174" s="3"/>
    </row>
    <row r="175" spans="1:30" ht="12.75" customHeight="1">
      <c r="A175" s="20" t="s">
        <v>28</v>
      </c>
      <c r="D175" s="25">
        <v>6</v>
      </c>
      <c r="K175" s="165"/>
      <c r="L175" s="1"/>
      <c r="M175" s="1"/>
      <c r="O175" s="3">
        <f>D175/C174</f>
        <v>1</v>
      </c>
      <c r="P175" s="21">
        <v>6</v>
      </c>
      <c r="Q175" s="26">
        <f t="shared" si="22"/>
        <v>1</v>
      </c>
      <c r="R175" s="1">
        <f t="shared" si="23"/>
        <v>0</v>
      </c>
      <c r="AC175" s="3"/>
      <c r="AD175" s="3"/>
    </row>
    <row r="176" spans="1:30" ht="12.75" customHeight="1">
      <c r="A176" s="20" t="s">
        <v>29</v>
      </c>
      <c r="E176" s="25">
        <v>5</v>
      </c>
      <c r="K176" s="165"/>
      <c r="L176" s="1"/>
      <c r="M176" s="1"/>
      <c r="N176" s="1"/>
      <c r="O176" s="3">
        <f>E176/D175</f>
        <v>0.83333333333333337</v>
      </c>
      <c r="P176" s="21">
        <v>6</v>
      </c>
      <c r="Q176" s="26">
        <f t="shared" si="22"/>
        <v>1</v>
      </c>
      <c r="R176" s="1">
        <f t="shared" si="23"/>
        <v>0</v>
      </c>
      <c r="AC176" s="3"/>
      <c r="AD176" s="3"/>
    </row>
    <row r="177" spans="1:30" ht="12.75" customHeight="1">
      <c r="A177" s="20" t="s">
        <v>39</v>
      </c>
      <c r="F177" s="25">
        <v>5</v>
      </c>
      <c r="K177" s="165"/>
      <c r="L177" s="1"/>
      <c r="M177" s="1"/>
      <c r="N177" s="1"/>
      <c r="O177" s="3">
        <f>F177/E176</f>
        <v>1</v>
      </c>
      <c r="P177" s="21">
        <v>6</v>
      </c>
      <c r="Q177" s="26">
        <f t="shared" si="22"/>
        <v>1</v>
      </c>
      <c r="R177" s="1">
        <f t="shared" si="23"/>
        <v>0</v>
      </c>
      <c r="AC177" s="3"/>
      <c r="AD177" s="3"/>
    </row>
    <row r="178" spans="1:30" ht="12.75" customHeight="1">
      <c r="A178" s="20" t="s">
        <v>42</v>
      </c>
      <c r="G178" s="25">
        <v>5</v>
      </c>
      <c r="K178" s="165"/>
      <c r="L178" s="1"/>
      <c r="M178" s="1"/>
      <c r="N178" s="1"/>
      <c r="O178" s="3">
        <f>G178/F177</f>
        <v>1</v>
      </c>
      <c r="P178" s="21">
        <v>6</v>
      </c>
      <c r="Q178" s="26">
        <f t="shared" si="22"/>
        <v>1</v>
      </c>
      <c r="R178" s="1">
        <f t="shared" si="23"/>
        <v>0</v>
      </c>
      <c r="AC178" s="3"/>
      <c r="AD178" s="3"/>
    </row>
    <row r="179" spans="1:30" ht="12.75" customHeight="1">
      <c r="A179" s="31" t="s">
        <v>43</v>
      </c>
      <c r="H179" s="25">
        <v>5</v>
      </c>
      <c r="K179" s="165"/>
      <c r="L179" s="1"/>
      <c r="M179" s="1"/>
      <c r="N179" s="1"/>
      <c r="O179" s="3">
        <f>H179/G178</f>
        <v>1</v>
      </c>
      <c r="P179" s="21">
        <v>6</v>
      </c>
      <c r="Q179" s="26">
        <f t="shared" si="22"/>
        <v>1</v>
      </c>
      <c r="R179" s="1">
        <f t="shared" si="23"/>
        <v>0</v>
      </c>
      <c r="AC179" s="3"/>
      <c r="AD179" s="3"/>
    </row>
    <row r="180" spans="1:30" ht="12.75" customHeight="1">
      <c r="A180" s="97" t="s">
        <v>44</v>
      </c>
      <c r="B180" s="28"/>
      <c r="C180" s="28"/>
      <c r="D180" s="28"/>
      <c r="E180" s="28"/>
      <c r="F180" s="28"/>
      <c r="G180" s="28"/>
      <c r="H180" s="28"/>
      <c r="I180" s="28">
        <v>3</v>
      </c>
      <c r="K180" s="165">
        <v>2</v>
      </c>
      <c r="L180" s="1"/>
      <c r="M180" s="1"/>
      <c r="N180" s="1"/>
      <c r="O180" s="3">
        <f>I180/H179</f>
        <v>0.6</v>
      </c>
      <c r="P180" s="21">
        <v>6</v>
      </c>
      <c r="Q180" s="26">
        <f t="shared" si="22"/>
        <v>1</v>
      </c>
      <c r="R180" s="1">
        <f t="shared" si="23"/>
        <v>0</v>
      </c>
      <c r="AC180" s="3"/>
      <c r="AD180" s="3"/>
    </row>
    <row r="181" spans="1:30" ht="12.75" customHeight="1">
      <c r="A181" s="31" t="s">
        <v>45</v>
      </c>
      <c r="I181" s="25">
        <v>3</v>
      </c>
      <c r="K181" s="165">
        <v>1</v>
      </c>
      <c r="L181" s="1"/>
      <c r="M181" s="1"/>
      <c r="N181" s="1"/>
      <c r="O181" s="3"/>
      <c r="P181" s="21">
        <v>4</v>
      </c>
      <c r="Q181" s="26"/>
      <c r="R181" s="1"/>
      <c r="AC181" s="3"/>
      <c r="AD181" s="3"/>
    </row>
    <row r="182" spans="1:30" ht="12.75" customHeight="1">
      <c r="A182" s="31" t="s">
        <v>52</v>
      </c>
      <c r="I182" s="25">
        <v>1</v>
      </c>
      <c r="K182" s="165"/>
      <c r="L182" s="1"/>
      <c r="M182" s="1"/>
      <c r="N182" s="1"/>
      <c r="O182" s="3"/>
      <c r="P182" s="21">
        <v>2</v>
      </c>
      <c r="Q182" s="26"/>
      <c r="R182" s="1"/>
      <c r="AC182" s="3"/>
      <c r="AD182" s="3"/>
    </row>
    <row r="183" spans="1:30" ht="12.75" customHeight="1">
      <c r="A183" s="31" t="s">
        <v>53</v>
      </c>
      <c r="I183" s="25">
        <v>2</v>
      </c>
      <c r="K183" s="165"/>
      <c r="L183" s="1"/>
      <c r="M183" s="1"/>
      <c r="N183" s="1"/>
      <c r="O183" s="3"/>
      <c r="P183" s="21">
        <v>1</v>
      </c>
      <c r="Q183" s="26"/>
      <c r="R183" s="1"/>
      <c r="AC183" s="3"/>
      <c r="AD183" s="3"/>
    </row>
    <row r="184" spans="1:30" ht="12.75" customHeight="1">
      <c r="A184" s="31" t="s">
        <v>62</v>
      </c>
      <c r="I184" s="25">
        <v>1</v>
      </c>
      <c r="K184" s="165"/>
      <c r="L184" s="1"/>
      <c r="M184" s="1"/>
      <c r="N184" s="1"/>
      <c r="O184" s="3"/>
      <c r="P184" s="21">
        <v>1</v>
      </c>
      <c r="Q184" s="26"/>
      <c r="R184" s="1"/>
      <c r="AC184" s="3"/>
      <c r="AD184" s="3"/>
    </row>
    <row r="185" spans="1:30" ht="12.75" customHeight="1">
      <c r="A185" s="31" t="s">
        <v>63</v>
      </c>
      <c r="I185" s="25">
        <v>1</v>
      </c>
      <c r="K185" s="165"/>
      <c r="L185" s="1"/>
      <c r="M185" s="1"/>
      <c r="N185" s="1"/>
      <c r="O185" s="3"/>
      <c r="P185" s="21">
        <v>1</v>
      </c>
      <c r="Q185" s="26"/>
      <c r="R185" s="1"/>
      <c r="AC185" s="3"/>
      <c r="AD185" s="3"/>
    </row>
    <row r="186" spans="1:30" ht="12.75" customHeight="1">
      <c r="K186" s="166">
        <f>SUM(K180:K181)</f>
        <v>3</v>
      </c>
      <c r="L186" s="1">
        <f>K180/B173</f>
        <v>0.2857142857142857</v>
      </c>
      <c r="M186" s="1">
        <f>K186/B173</f>
        <v>0.42857142857142855</v>
      </c>
      <c r="N186" s="1">
        <f>M186-L186</f>
        <v>0.14285714285714285</v>
      </c>
      <c r="P186" s="1"/>
      <c r="Q186" s="2"/>
      <c r="R186" s="2"/>
      <c r="AC186" s="3"/>
      <c r="AD186" s="3"/>
    </row>
    <row r="187" spans="1:30" ht="12.75" customHeight="1">
      <c r="A187" s="158" t="s">
        <v>55</v>
      </c>
      <c r="K187" s="169"/>
      <c r="L187" s="1"/>
      <c r="M187" s="1"/>
      <c r="O187" s="1"/>
      <c r="P187" s="2"/>
      <c r="Q187" s="2"/>
      <c r="R187" s="1"/>
      <c r="AC187" s="3"/>
      <c r="AD187" s="3"/>
    </row>
    <row r="188" spans="1:30" ht="25.5" customHeight="1">
      <c r="B188" s="6" t="s">
        <v>1</v>
      </c>
      <c r="C188" s="6"/>
      <c r="D188" s="6"/>
      <c r="E188" s="6"/>
      <c r="F188" s="6"/>
      <c r="G188" s="6"/>
      <c r="H188" s="6"/>
      <c r="I188" s="6"/>
      <c r="K188" s="170" t="s">
        <v>10</v>
      </c>
      <c r="L188" s="7" t="s">
        <v>2</v>
      </c>
      <c r="M188" s="7" t="s">
        <v>3</v>
      </c>
      <c r="N188" s="8" t="s">
        <v>4</v>
      </c>
      <c r="O188" s="7" t="s">
        <v>5</v>
      </c>
      <c r="P188" s="9" t="s">
        <v>6</v>
      </c>
      <c r="Q188" s="9" t="s">
        <v>7</v>
      </c>
      <c r="R188" s="10" t="s">
        <v>8</v>
      </c>
      <c r="AC188" s="3"/>
      <c r="AD188" s="3"/>
    </row>
    <row r="189" spans="1:30" ht="12.75" customHeight="1">
      <c r="A189" s="159" t="s">
        <v>9</v>
      </c>
      <c r="B189" s="13">
        <v>1</v>
      </c>
      <c r="C189" s="13">
        <v>2</v>
      </c>
      <c r="D189" s="13">
        <v>3</v>
      </c>
      <c r="E189" s="13">
        <v>4</v>
      </c>
      <c r="F189" s="13">
        <v>5</v>
      </c>
      <c r="G189" s="13">
        <v>6</v>
      </c>
      <c r="H189" s="13">
        <v>7</v>
      </c>
      <c r="I189" s="13">
        <v>8</v>
      </c>
      <c r="J189" s="14" t="s">
        <v>10</v>
      </c>
      <c r="K189" s="165"/>
      <c r="L189" s="1"/>
      <c r="M189" s="16"/>
      <c r="N189" s="17"/>
      <c r="O189" s="18"/>
      <c r="P189" s="2"/>
      <c r="Q189" s="2"/>
      <c r="R189" s="1"/>
      <c r="AC189" s="3"/>
      <c r="AD189" s="3"/>
    </row>
    <row r="190" spans="1:30" ht="12.75" customHeight="1">
      <c r="A190" s="20" t="s">
        <v>27</v>
      </c>
      <c r="B190" s="25">
        <v>12</v>
      </c>
      <c r="K190" s="165"/>
      <c r="L190" s="1"/>
      <c r="M190" s="1"/>
      <c r="O190" s="1"/>
      <c r="P190" s="21">
        <f>B190</f>
        <v>12</v>
      </c>
      <c r="Q190" s="2"/>
      <c r="R190" s="1"/>
      <c r="AC190" s="3"/>
      <c r="AD190" s="3"/>
    </row>
    <row r="191" spans="1:30" ht="12.75" customHeight="1">
      <c r="A191" s="20" t="s">
        <v>28</v>
      </c>
      <c r="C191" s="25">
        <v>12</v>
      </c>
      <c r="K191" s="165"/>
      <c r="L191" s="1"/>
      <c r="M191" s="1"/>
      <c r="O191" s="3">
        <f>C191/B190</f>
        <v>1</v>
      </c>
      <c r="P191" s="21">
        <v>12</v>
      </c>
      <c r="Q191" s="26">
        <f t="shared" ref="Q191:Q197" si="24">P191/P190</f>
        <v>1</v>
      </c>
      <c r="R191" s="1">
        <f t="shared" ref="R191:R197" si="25">100%-Q191</f>
        <v>0</v>
      </c>
      <c r="AC191" s="3"/>
      <c r="AD191" s="3"/>
    </row>
    <row r="192" spans="1:30" ht="12.75" customHeight="1">
      <c r="A192" s="20" t="s">
        <v>29</v>
      </c>
      <c r="D192" s="25">
        <v>11</v>
      </c>
      <c r="K192" s="165"/>
      <c r="L192" s="1"/>
      <c r="M192" s="1"/>
      <c r="N192" s="1"/>
      <c r="O192" s="3">
        <f>D192/C191</f>
        <v>0.91666666666666663</v>
      </c>
      <c r="P192" s="21">
        <v>11</v>
      </c>
      <c r="Q192" s="26">
        <f t="shared" si="24"/>
        <v>0.91666666666666663</v>
      </c>
      <c r="R192" s="1">
        <f t="shared" si="25"/>
        <v>8.333333333333337E-2</v>
      </c>
      <c r="AC192" s="3"/>
      <c r="AD192" s="3"/>
    </row>
    <row r="193" spans="1:30" ht="12.75" customHeight="1">
      <c r="A193" s="20" t="s">
        <v>39</v>
      </c>
      <c r="E193" s="25">
        <v>8</v>
      </c>
      <c r="K193" s="165"/>
      <c r="L193" s="1"/>
      <c r="M193" s="1"/>
      <c r="N193" s="1"/>
      <c r="O193" s="3">
        <f>E193/D192</f>
        <v>0.72727272727272729</v>
      </c>
      <c r="P193" s="21">
        <v>12</v>
      </c>
      <c r="Q193" s="26">
        <f t="shared" si="24"/>
        <v>1.0909090909090908</v>
      </c>
      <c r="R193" s="1">
        <f t="shared" si="25"/>
        <v>-9.0909090909090828E-2</v>
      </c>
      <c r="AC193" s="3"/>
      <c r="AD193" s="3"/>
    </row>
    <row r="194" spans="1:30" ht="12.75" customHeight="1">
      <c r="A194" s="20" t="s">
        <v>42</v>
      </c>
      <c r="F194" s="25">
        <v>8</v>
      </c>
      <c r="K194" s="165"/>
      <c r="L194" s="1"/>
      <c r="M194" s="1"/>
      <c r="N194" s="1"/>
      <c r="O194" s="3">
        <f>F194/E193</f>
        <v>1</v>
      </c>
      <c r="P194" s="21">
        <v>12</v>
      </c>
      <c r="Q194" s="26">
        <f t="shared" si="24"/>
        <v>1</v>
      </c>
      <c r="R194" s="1">
        <f t="shared" si="25"/>
        <v>0</v>
      </c>
      <c r="AC194" s="3"/>
      <c r="AD194" s="3"/>
    </row>
    <row r="195" spans="1:30" ht="12.75" customHeight="1">
      <c r="A195" s="31" t="s">
        <v>43</v>
      </c>
      <c r="G195" s="25">
        <v>6</v>
      </c>
      <c r="K195" s="165"/>
      <c r="L195" s="1"/>
      <c r="M195" s="1"/>
      <c r="N195" s="1"/>
      <c r="O195" s="3">
        <f>G195/F194</f>
        <v>0.75</v>
      </c>
      <c r="P195" s="21">
        <v>11</v>
      </c>
      <c r="Q195" s="26">
        <f t="shared" si="24"/>
        <v>0.91666666666666663</v>
      </c>
      <c r="R195" s="1">
        <f t="shared" si="25"/>
        <v>8.333333333333337E-2</v>
      </c>
      <c r="AC195" s="3"/>
      <c r="AD195" s="3"/>
    </row>
    <row r="196" spans="1:30" ht="12.75" customHeight="1">
      <c r="A196" s="31" t="s">
        <v>44</v>
      </c>
      <c r="H196" s="25">
        <v>6</v>
      </c>
      <c r="K196" s="165"/>
      <c r="L196" s="1"/>
      <c r="M196" s="1"/>
      <c r="N196" s="1"/>
      <c r="O196" s="3">
        <f>H196/G195</f>
        <v>1</v>
      </c>
      <c r="P196" s="21">
        <v>11</v>
      </c>
      <c r="Q196" s="26">
        <f t="shared" si="24"/>
        <v>1</v>
      </c>
      <c r="R196" s="1">
        <f t="shared" si="25"/>
        <v>0</v>
      </c>
      <c r="AC196" s="3"/>
      <c r="AD196" s="3"/>
    </row>
    <row r="197" spans="1:30" ht="12.75" customHeight="1">
      <c r="A197" s="97" t="s">
        <v>45</v>
      </c>
      <c r="B197" s="28"/>
      <c r="C197" s="28"/>
      <c r="D197" s="28"/>
      <c r="E197" s="28"/>
      <c r="F197" s="28"/>
      <c r="G197" s="28"/>
      <c r="H197" s="28"/>
      <c r="I197" s="28">
        <v>6</v>
      </c>
      <c r="K197" s="165">
        <v>5</v>
      </c>
      <c r="L197" s="1"/>
      <c r="M197" s="1"/>
      <c r="N197" s="1"/>
      <c r="O197" s="3">
        <f>I197/H196</f>
        <v>1</v>
      </c>
      <c r="P197" s="21">
        <v>11</v>
      </c>
      <c r="Q197" s="26">
        <f t="shared" si="24"/>
        <v>1</v>
      </c>
      <c r="R197" s="1">
        <f t="shared" si="25"/>
        <v>0</v>
      </c>
      <c r="AC197" s="3"/>
      <c r="AD197" s="3"/>
    </row>
    <row r="198" spans="1:30" ht="12.75" customHeight="1">
      <c r="A198" s="31" t="s">
        <v>52</v>
      </c>
      <c r="I198" s="25">
        <v>4</v>
      </c>
      <c r="K198" s="165">
        <v>3</v>
      </c>
      <c r="L198" s="1"/>
      <c r="M198" s="1"/>
      <c r="N198" s="1"/>
      <c r="O198" s="3"/>
      <c r="P198" s="21">
        <v>6</v>
      </c>
      <c r="Q198" s="26"/>
      <c r="R198" s="1"/>
      <c r="AC198" s="3"/>
      <c r="AD198" s="3"/>
    </row>
    <row r="199" spans="1:30" ht="12.75" customHeight="1">
      <c r="A199" s="31" t="s">
        <v>53</v>
      </c>
      <c r="I199" s="25">
        <v>2</v>
      </c>
      <c r="K199" s="165"/>
      <c r="L199" s="1"/>
      <c r="M199" s="1"/>
      <c r="N199" s="1"/>
      <c r="O199" s="3"/>
      <c r="P199" s="21">
        <v>2</v>
      </c>
      <c r="Q199" s="26"/>
      <c r="R199" s="1"/>
      <c r="AC199" s="3"/>
      <c r="AD199" s="3"/>
    </row>
    <row r="200" spans="1:30" ht="12.75" customHeight="1">
      <c r="A200" s="31" t="s">
        <v>62</v>
      </c>
      <c r="I200" s="25">
        <v>1</v>
      </c>
      <c r="K200" s="165">
        <v>1</v>
      </c>
      <c r="L200" s="1"/>
      <c r="M200" s="1"/>
      <c r="N200" s="1"/>
      <c r="O200" s="3"/>
      <c r="P200" s="21">
        <v>2</v>
      </c>
      <c r="Q200" s="26"/>
      <c r="R200" s="1"/>
      <c r="S200" s="43" t="s">
        <v>56</v>
      </c>
      <c r="T200" s="43">
        <v>8</v>
      </c>
      <c r="U200" s="43">
        <f>K203</f>
        <v>10</v>
      </c>
      <c r="V200" s="43" t="s">
        <v>10</v>
      </c>
      <c r="AC200" s="3"/>
      <c r="AD200" s="3"/>
    </row>
    <row r="201" spans="1:30" ht="12.75" customHeight="1">
      <c r="A201" s="31" t="s">
        <v>63</v>
      </c>
      <c r="I201" s="25">
        <v>1</v>
      </c>
      <c r="K201" s="165"/>
      <c r="L201" s="1"/>
      <c r="M201" s="1"/>
      <c r="N201" s="1"/>
      <c r="O201" s="3"/>
      <c r="P201" s="21">
        <v>1</v>
      </c>
      <c r="Q201" s="26"/>
      <c r="R201" s="1"/>
      <c r="S201" s="43" t="s">
        <v>57</v>
      </c>
      <c r="T201" s="44">
        <f>T200/B190</f>
        <v>0.66666666666666663</v>
      </c>
      <c r="U201" s="44">
        <f>T200/U200</f>
        <v>0.8</v>
      </c>
      <c r="V201" s="43" t="s">
        <v>58</v>
      </c>
      <c r="AC201" s="3"/>
      <c r="AD201" s="3"/>
    </row>
    <row r="202" spans="1:30" ht="12.75" customHeight="1">
      <c r="A202" s="31" t="s">
        <v>64</v>
      </c>
      <c r="I202" s="25">
        <v>1</v>
      </c>
      <c r="K202" s="165">
        <v>1</v>
      </c>
      <c r="L202" s="1"/>
      <c r="M202" s="1"/>
      <c r="N202" s="1"/>
      <c r="O202" s="3"/>
      <c r="P202" s="21"/>
      <c r="Q202" s="26"/>
      <c r="R202" s="1"/>
      <c r="AC202" s="3"/>
      <c r="AD202" s="3"/>
    </row>
    <row r="203" spans="1:30" ht="12.75" customHeight="1">
      <c r="K203" s="166">
        <f>SUM(K197:K202)</f>
        <v>10</v>
      </c>
      <c r="L203" s="1">
        <f>K197/B190</f>
        <v>0.41666666666666669</v>
      </c>
      <c r="M203" s="1">
        <f>K203/B190</f>
        <v>0.83333333333333337</v>
      </c>
      <c r="N203" s="1">
        <f>M203-L203</f>
        <v>0.41666666666666669</v>
      </c>
      <c r="P203" s="1"/>
      <c r="Q203" s="2"/>
      <c r="R203" s="2"/>
      <c r="AC203" s="3"/>
      <c r="AD203" s="3"/>
    </row>
    <row r="204" spans="1:30" ht="12.75" customHeight="1">
      <c r="A204" s="158" t="s">
        <v>59</v>
      </c>
      <c r="K204" s="169"/>
      <c r="L204" s="1"/>
      <c r="M204" s="1"/>
      <c r="O204" s="1"/>
      <c r="P204" s="2"/>
      <c r="Q204" s="2"/>
      <c r="R204" s="1"/>
      <c r="AC204" s="3"/>
      <c r="AD204" s="3"/>
    </row>
    <row r="205" spans="1:30" ht="25.5" customHeight="1">
      <c r="B205" s="6" t="s">
        <v>1</v>
      </c>
      <c r="C205" s="6"/>
      <c r="D205" s="6"/>
      <c r="E205" s="6"/>
      <c r="F205" s="6"/>
      <c r="G205" s="6"/>
      <c r="H205" s="6"/>
      <c r="I205" s="6"/>
      <c r="K205" s="170" t="s">
        <v>10</v>
      </c>
      <c r="L205" s="7" t="s">
        <v>2</v>
      </c>
      <c r="M205" s="7" t="s">
        <v>3</v>
      </c>
      <c r="N205" s="8" t="s">
        <v>4</v>
      </c>
      <c r="O205" s="7" t="s">
        <v>5</v>
      </c>
      <c r="P205" s="9" t="s">
        <v>6</v>
      </c>
      <c r="Q205" s="9" t="s">
        <v>7</v>
      </c>
      <c r="R205" s="10" t="s">
        <v>8</v>
      </c>
      <c r="S205" s="45" t="s">
        <v>56</v>
      </c>
      <c r="T205" s="46" t="s">
        <v>60</v>
      </c>
      <c r="U205" s="46" t="s">
        <v>61</v>
      </c>
      <c r="AC205" s="3"/>
      <c r="AD205" s="3"/>
    </row>
    <row r="206" spans="1:30" ht="12.75" customHeight="1">
      <c r="A206" s="159" t="s">
        <v>9</v>
      </c>
      <c r="B206" s="13">
        <v>1</v>
      </c>
      <c r="C206" s="13">
        <v>2</v>
      </c>
      <c r="D206" s="13">
        <v>3</v>
      </c>
      <c r="E206" s="13">
        <v>4</v>
      </c>
      <c r="F206" s="13">
        <v>5</v>
      </c>
      <c r="G206" s="13">
        <v>6</v>
      </c>
      <c r="H206" s="13">
        <v>7</v>
      </c>
      <c r="I206" s="13">
        <v>8</v>
      </c>
      <c r="J206" s="14" t="s">
        <v>10</v>
      </c>
      <c r="K206" s="165"/>
      <c r="L206" s="1"/>
      <c r="M206" s="16"/>
      <c r="N206" s="17"/>
      <c r="O206" s="18"/>
      <c r="P206" s="2"/>
      <c r="Q206" s="2"/>
      <c r="R206" s="1"/>
      <c r="AC206" s="3"/>
      <c r="AD206" s="3"/>
    </row>
    <row r="207" spans="1:30" ht="12.75" customHeight="1">
      <c r="A207" s="20" t="s">
        <v>28</v>
      </c>
      <c r="B207" s="25">
        <v>16</v>
      </c>
      <c r="K207" s="165"/>
      <c r="L207" s="1"/>
      <c r="M207" s="1"/>
      <c r="O207" s="1"/>
      <c r="P207" s="21">
        <f>B207</f>
        <v>16</v>
      </c>
      <c r="Q207" s="2"/>
      <c r="R207" s="1"/>
      <c r="S207" s="25">
        <v>1</v>
      </c>
      <c r="T207" s="3">
        <f>S207/B207</f>
        <v>6.25E-2</v>
      </c>
      <c r="U207" s="3">
        <f>S207/K218</f>
        <v>0.25</v>
      </c>
      <c r="AC207" s="3"/>
      <c r="AD207" s="3"/>
    </row>
    <row r="208" spans="1:30" ht="12.75" customHeight="1">
      <c r="A208" s="20" t="s">
        <v>29</v>
      </c>
      <c r="C208" s="25">
        <v>12</v>
      </c>
      <c r="K208" s="165"/>
      <c r="L208" s="1"/>
      <c r="M208" s="1"/>
      <c r="O208" s="1">
        <f>C208/B207</f>
        <v>0.75</v>
      </c>
      <c r="P208" s="21">
        <v>12</v>
      </c>
      <c r="Q208" s="26">
        <f t="shared" ref="Q208:Q214" si="26">P208/P207</f>
        <v>0.75</v>
      </c>
      <c r="R208" s="1">
        <f t="shared" ref="R208:R214" si="27">100%-Q208</f>
        <v>0.25</v>
      </c>
      <c r="AC208" s="3"/>
      <c r="AD208" s="3"/>
    </row>
    <row r="209" spans="1:30" ht="12.75" customHeight="1">
      <c r="A209" s="20" t="s">
        <v>39</v>
      </c>
      <c r="D209" s="25">
        <v>11</v>
      </c>
      <c r="K209" s="165"/>
      <c r="L209" s="1"/>
      <c r="M209" s="1"/>
      <c r="N209" s="1"/>
      <c r="O209" s="1">
        <f>D209/C208</f>
        <v>0.91666666666666663</v>
      </c>
      <c r="P209" s="21">
        <v>12</v>
      </c>
      <c r="Q209" s="26">
        <f t="shared" si="26"/>
        <v>1</v>
      </c>
      <c r="R209" s="1">
        <f t="shared" si="27"/>
        <v>0</v>
      </c>
      <c r="AC209" s="3"/>
      <c r="AD209" s="3"/>
    </row>
    <row r="210" spans="1:30" ht="12.75" customHeight="1">
      <c r="A210" s="20" t="s">
        <v>42</v>
      </c>
      <c r="E210" s="25">
        <v>6</v>
      </c>
      <c r="K210" s="165"/>
      <c r="L210" s="1"/>
      <c r="M210" s="1"/>
      <c r="N210" s="1"/>
      <c r="O210" s="1">
        <f>E210/D209</f>
        <v>0.54545454545454541</v>
      </c>
      <c r="P210" s="21">
        <v>9</v>
      </c>
      <c r="Q210" s="26">
        <f t="shared" si="26"/>
        <v>0.75</v>
      </c>
      <c r="R210" s="1">
        <f t="shared" si="27"/>
        <v>0.25</v>
      </c>
      <c r="AC210" s="3"/>
      <c r="AD210" s="3"/>
    </row>
    <row r="211" spans="1:30" ht="12.75" customHeight="1">
      <c r="A211" s="31" t="s">
        <v>43</v>
      </c>
      <c r="F211" s="25">
        <v>4</v>
      </c>
      <c r="K211" s="165"/>
      <c r="L211" s="1"/>
      <c r="M211" s="1"/>
      <c r="N211" s="1"/>
      <c r="O211" s="1">
        <f>F211/E210</f>
        <v>0.66666666666666663</v>
      </c>
      <c r="P211" s="21">
        <v>7</v>
      </c>
      <c r="Q211" s="26">
        <f t="shared" si="26"/>
        <v>0.77777777777777779</v>
      </c>
      <c r="R211" s="1">
        <f t="shared" si="27"/>
        <v>0.22222222222222221</v>
      </c>
      <c r="AC211" s="3"/>
      <c r="AD211" s="3"/>
    </row>
    <row r="212" spans="1:30" ht="12.75" customHeight="1">
      <c r="A212" s="31" t="s">
        <v>44</v>
      </c>
      <c r="G212" s="25">
        <v>4</v>
      </c>
      <c r="K212" s="165"/>
      <c r="L212" s="1"/>
      <c r="M212" s="1"/>
      <c r="N212" s="1"/>
      <c r="O212" s="1">
        <f>G212/F211</f>
        <v>1</v>
      </c>
      <c r="P212" s="21">
        <v>8</v>
      </c>
      <c r="Q212" s="26">
        <f t="shared" si="26"/>
        <v>1.1428571428571428</v>
      </c>
      <c r="R212" s="1">
        <f t="shared" si="27"/>
        <v>-0.14285714285714279</v>
      </c>
      <c r="AC212" s="3"/>
      <c r="AD212" s="3"/>
    </row>
    <row r="213" spans="1:30" ht="12.75" customHeight="1">
      <c r="A213" s="31" t="s">
        <v>45</v>
      </c>
      <c r="H213" s="25">
        <v>3</v>
      </c>
      <c r="K213" s="165"/>
      <c r="L213" s="1"/>
      <c r="M213" s="1"/>
      <c r="N213" s="1"/>
      <c r="O213" s="1">
        <f>H213/G212</f>
        <v>0.75</v>
      </c>
      <c r="P213" s="21">
        <v>9</v>
      </c>
      <c r="Q213" s="26">
        <f t="shared" si="26"/>
        <v>1.125</v>
      </c>
      <c r="R213" s="1">
        <f t="shared" si="27"/>
        <v>-0.125</v>
      </c>
      <c r="AC213" s="3"/>
      <c r="AD213" s="3"/>
    </row>
    <row r="214" spans="1:30" ht="12.75" customHeight="1">
      <c r="A214" s="97" t="s">
        <v>52</v>
      </c>
      <c r="B214" s="28"/>
      <c r="C214" s="28"/>
      <c r="D214" s="28"/>
      <c r="E214" s="28"/>
      <c r="F214" s="28"/>
      <c r="G214" s="28"/>
      <c r="H214" s="28"/>
      <c r="I214" s="28">
        <v>3</v>
      </c>
      <c r="K214" s="165">
        <v>1</v>
      </c>
      <c r="L214" s="1"/>
      <c r="M214" s="1"/>
      <c r="N214" s="1"/>
      <c r="O214" s="1">
        <f>I214/H213</f>
        <v>1</v>
      </c>
      <c r="P214" s="21">
        <v>7</v>
      </c>
      <c r="Q214" s="26">
        <f t="shared" si="26"/>
        <v>0.77777777777777779</v>
      </c>
      <c r="R214" s="1">
        <f t="shared" si="27"/>
        <v>0.22222222222222221</v>
      </c>
      <c r="AC214" s="3"/>
      <c r="AD214" s="3"/>
    </row>
    <row r="215" spans="1:30" ht="12.75" customHeight="1">
      <c r="A215" s="31" t="s">
        <v>53</v>
      </c>
      <c r="I215" s="25">
        <v>4</v>
      </c>
      <c r="K215" s="165">
        <v>2</v>
      </c>
      <c r="L215" s="1"/>
      <c r="M215" s="1"/>
      <c r="N215" s="1"/>
      <c r="O215" s="1"/>
      <c r="P215" s="21">
        <v>4</v>
      </c>
      <c r="Q215" s="26"/>
      <c r="R215" s="1"/>
      <c r="AC215" s="3"/>
      <c r="AD215" s="3"/>
    </row>
    <row r="216" spans="1:30" ht="12.75" customHeight="1">
      <c r="A216" s="31" t="s">
        <v>62</v>
      </c>
      <c r="I216" s="25">
        <v>1</v>
      </c>
      <c r="K216" s="165"/>
      <c r="L216" s="1"/>
      <c r="M216" s="1"/>
      <c r="N216" s="1"/>
      <c r="O216" s="1"/>
      <c r="P216" s="21">
        <v>1</v>
      </c>
      <c r="Q216" s="26"/>
      <c r="R216" s="1"/>
      <c r="AC216" s="3"/>
      <c r="AD216" s="3"/>
    </row>
    <row r="217" spans="1:30" ht="12.75" customHeight="1">
      <c r="A217" s="31" t="s">
        <v>63</v>
      </c>
      <c r="I217" s="25">
        <v>1</v>
      </c>
      <c r="K217" s="165">
        <v>1</v>
      </c>
      <c r="L217" s="1"/>
      <c r="M217" s="1"/>
      <c r="N217" s="1"/>
      <c r="O217" s="1"/>
      <c r="P217" s="21">
        <v>1</v>
      </c>
      <c r="Q217" s="26"/>
      <c r="R217" s="1"/>
      <c r="S217" s="43" t="s">
        <v>56</v>
      </c>
      <c r="T217" s="43">
        <v>4</v>
      </c>
      <c r="U217" s="43">
        <f>K218</f>
        <v>4</v>
      </c>
      <c r="V217" s="43" t="s">
        <v>10</v>
      </c>
      <c r="AC217" s="3"/>
      <c r="AD217" s="3"/>
    </row>
    <row r="218" spans="1:30" ht="12.75" customHeight="1">
      <c r="K218" s="166">
        <f>SUM(K214:K217)</f>
        <v>4</v>
      </c>
      <c r="L218" s="1">
        <f>K214/B207</f>
        <v>6.25E-2</v>
      </c>
      <c r="M218" s="1">
        <f>K218/B207</f>
        <v>0.25</v>
      </c>
      <c r="N218" s="1">
        <f>M218-L218</f>
        <v>0.1875</v>
      </c>
      <c r="P218" s="1"/>
      <c r="Q218" s="2"/>
      <c r="R218" s="2"/>
      <c r="S218" s="43" t="s">
        <v>57</v>
      </c>
      <c r="T218" s="44">
        <f>T217/B207</f>
        <v>0.25</v>
      </c>
      <c r="U218" s="44">
        <f>T217/U217</f>
        <v>1</v>
      </c>
      <c r="V218" s="43" t="s">
        <v>58</v>
      </c>
      <c r="AC218" s="3"/>
      <c r="AD218" s="3"/>
    </row>
    <row r="219" spans="1:30" ht="12.75" customHeight="1">
      <c r="A219" s="158" t="s">
        <v>66</v>
      </c>
      <c r="K219" s="169"/>
      <c r="L219" s="1"/>
      <c r="M219" s="1"/>
      <c r="O219" s="1"/>
      <c r="P219" s="2"/>
      <c r="Q219" s="2"/>
      <c r="R219" s="1"/>
      <c r="AC219" s="3"/>
      <c r="AD219" s="3"/>
    </row>
    <row r="220" spans="1:30" ht="25.5" customHeight="1">
      <c r="B220" s="6" t="s">
        <v>1</v>
      </c>
      <c r="C220" s="6"/>
      <c r="D220" s="6"/>
      <c r="E220" s="6"/>
      <c r="F220" s="6"/>
      <c r="G220" s="6"/>
      <c r="H220" s="6"/>
      <c r="I220" s="6"/>
      <c r="K220" s="170" t="s">
        <v>10</v>
      </c>
      <c r="L220" s="7" t="s">
        <v>2</v>
      </c>
      <c r="M220" s="7" t="s">
        <v>3</v>
      </c>
      <c r="N220" s="8" t="s">
        <v>4</v>
      </c>
      <c r="O220" s="7" t="s">
        <v>5</v>
      </c>
      <c r="P220" s="9" t="s">
        <v>6</v>
      </c>
      <c r="Q220" s="9" t="s">
        <v>7</v>
      </c>
      <c r="R220" s="10" t="s">
        <v>8</v>
      </c>
      <c r="S220" s="45" t="s">
        <v>56</v>
      </c>
      <c r="T220" s="46" t="s">
        <v>60</v>
      </c>
      <c r="U220" s="46" t="s">
        <v>61</v>
      </c>
      <c r="AC220" s="3"/>
      <c r="AD220" s="3"/>
    </row>
    <row r="221" spans="1:30" ht="12.75" customHeight="1">
      <c r="A221" s="159" t="s">
        <v>9</v>
      </c>
      <c r="B221" s="13">
        <v>1</v>
      </c>
      <c r="C221" s="13">
        <v>2</v>
      </c>
      <c r="D221" s="13">
        <v>3</v>
      </c>
      <c r="E221" s="13">
        <v>4</v>
      </c>
      <c r="F221" s="13">
        <v>5</v>
      </c>
      <c r="G221" s="13">
        <v>6</v>
      </c>
      <c r="H221" s="13">
        <v>7</v>
      </c>
      <c r="I221" s="13">
        <v>8</v>
      </c>
      <c r="J221" s="14" t="s">
        <v>10</v>
      </c>
      <c r="K221" s="165"/>
      <c r="L221" s="1"/>
      <c r="M221" s="16"/>
      <c r="N221" s="17"/>
      <c r="O221" s="18"/>
      <c r="P221" s="2"/>
      <c r="Q221" s="2"/>
      <c r="R221" s="1"/>
      <c r="AC221" s="3"/>
      <c r="AD221" s="3"/>
    </row>
    <row r="222" spans="1:30" ht="12.75" customHeight="1">
      <c r="A222" s="20" t="s">
        <v>29</v>
      </c>
      <c r="B222" s="25">
        <v>13</v>
      </c>
      <c r="K222" s="165"/>
      <c r="L222" s="1"/>
      <c r="M222" s="1"/>
      <c r="O222" s="1"/>
      <c r="P222" s="21">
        <f>B222</f>
        <v>13</v>
      </c>
      <c r="Q222" s="2"/>
      <c r="R222" s="1"/>
      <c r="S222" s="25">
        <v>7</v>
      </c>
      <c r="T222" s="3">
        <f>S222/B222</f>
        <v>0.53846153846153844</v>
      </c>
      <c r="U222" s="3">
        <f>S222/K233</f>
        <v>0.875</v>
      </c>
      <c r="AC222" s="3"/>
      <c r="AD222" s="3"/>
    </row>
    <row r="223" spans="1:30" ht="12.75" customHeight="1">
      <c r="A223" s="20" t="s">
        <v>39</v>
      </c>
      <c r="C223" s="25">
        <v>12</v>
      </c>
      <c r="K223" s="165"/>
      <c r="L223" s="1"/>
      <c r="M223" s="1"/>
      <c r="O223" s="1">
        <f>C223/B222</f>
        <v>0.92307692307692313</v>
      </c>
      <c r="P223" s="21">
        <v>12</v>
      </c>
      <c r="Q223" s="26">
        <f t="shared" ref="Q223:Q229" si="28">P223/P222</f>
        <v>0.92307692307692313</v>
      </c>
      <c r="R223" s="1">
        <f t="shared" ref="R223:R229" si="29">100%-Q223</f>
        <v>7.6923076923076872E-2</v>
      </c>
      <c r="AC223" s="3"/>
      <c r="AD223" s="3"/>
    </row>
    <row r="224" spans="1:30" ht="12.75" customHeight="1">
      <c r="A224" s="20" t="s">
        <v>42</v>
      </c>
      <c r="D224" s="25">
        <v>12</v>
      </c>
      <c r="K224" s="165"/>
      <c r="L224" s="1"/>
      <c r="M224" s="1"/>
      <c r="N224" s="1"/>
      <c r="O224" s="1">
        <f>D224/C223</f>
        <v>1</v>
      </c>
      <c r="P224" s="21">
        <v>12</v>
      </c>
      <c r="Q224" s="26">
        <f t="shared" si="28"/>
        <v>1</v>
      </c>
      <c r="R224" s="1">
        <f t="shared" si="29"/>
        <v>0</v>
      </c>
      <c r="AC224" s="3"/>
      <c r="AD224" s="3"/>
    </row>
    <row r="225" spans="1:30" ht="12.75" customHeight="1">
      <c r="A225" s="31" t="s">
        <v>43</v>
      </c>
      <c r="E225" s="25">
        <v>12</v>
      </c>
      <c r="K225" s="165"/>
      <c r="L225" s="1"/>
      <c r="M225" s="1"/>
      <c r="N225" s="1"/>
      <c r="O225" s="1">
        <f>E225/D224</f>
        <v>1</v>
      </c>
      <c r="P225" s="21">
        <v>12</v>
      </c>
      <c r="Q225" s="26">
        <f t="shared" si="28"/>
        <v>1</v>
      </c>
      <c r="R225" s="1">
        <f t="shared" si="29"/>
        <v>0</v>
      </c>
      <c r="AC225" s="3"/>
      <c r="AD225" s="3"/>
    </row>
    <row r="226" spans="1:30" ht="12.75" customHeight="1">
      <c r="A226" s="160">
        <v>1002</v>
      </c>
      <c r="F226" s="25">
        <v>11</v>
      </c>
      <c r="K226" s="165"/>
      <c r="L226" s="1"/>
      <c r="M226" s="1"/>
      <c r="N226" s="1"/>
      <c r="O226" s="1">
        <f>F226/E225</f>
        <v>0.91666666666666663</v>
      </c>
      <c r="P226" s="21">
        <v>12</v>
      </c>
      <c r="Q226" s="26">
        <f t="shared" si="28"/>
        <v>1</v>
      </c>
      <c r="R226" s="1">
        <f t="shared" si="29"/>
        <v>0</v>
      </c>
      <c r="AC226" s="3"/>
      <c r="AD226" s="3"/>
    </row>
    <row r="227" spans="1:30" ht="12.75" customHeight="1">
      <c r="A227" s="160">
        <v>1101</v>
      </c>
      <c r="G227" s="25">
        <v>10</v>
      </c>
      <c r="K227" s="165"/>
      <c r="L227" s="1"/>
      <c r="M227" s="1"/>
      <c r="N227" s="1"/>
      <c r="O227" s="1">
        <f>G227/F226</f>
        <v>0.90909090909090906</v>
      </c>
      <c r="P227" s="21">
        <v>12</v>
      </c>
      <c r="Q227" s="26">
        <f t="shared" si="28"/>
        <v>1</v>
      </c>
      <c r="R227" s="1">
        <f t="shared" si="29"/>
        <v>0</v>
      </c>
      <c r="AC227" s="3"/>
      <c r="AD227" s="3"/>
    </row>
    <row r="228" spans="1:30" ht="12.75" customHeight="1">
      <c r="A228" s="160">
        <v>1102</v>
      </c>
      <c r="H228" s="25">
        <v>7</v>
      </c>
      <c r="K228" s="165"/>
      <c r="L228" s="1"/>
      <c r="M228" s="1"/>
      <c r="N228" s="1"/>
      <c r="O228" s="1">
        <f>H228/G227</f>
        <v>0.7</v>
      </c>
      <c r="P228" s="21">
        <v>9</v>
      </c>
      <c r="Q228" s="26">
        <f t="shared" si="28"/>
        <v>0.75</v>
      </c>
      <c r="R228" s="1">
        <f t="shared" si="29"/>
        <v>0.25</v>
      </c>
      <c r="AC228" s="3"/>
      <c r="AD228" s="3"/>
    </row>
    <row r="229" spans="1:30" ht="12.75" customHeight="1">
      <c r="A229" s="160">
        <v>1201</v>
      </c>
      <c r="I229" s="25">
        <v>7</v>
      </c>
      <c r="K229" s="165">
        <v>3</v>
      </c>
      <c r="L229" s="1"/>
      <c r="M229" s="1"/>
      <c r="N229" s="1"/>
      <c r="O229" s="1">
        <f>I229/H228</f>
        <v>1</v>
      </c>
      <c r="P229" s="21">
        <v>12</v>
      </c>
      <c r="Q229" s="26">
        <f t="shared" si="28"/>
        <v>1.3333333333333333</v>
      </c>
      <c r="R229" s="1">
        <f t="shared" si="29"/>
        <v>-0.33333333333333326</v>
      </c>
      <c r="AC229" s="3"/>
      <c r="AD229" s="3"/>
    </row>
    <row r="230" spans="1:30" ht="12.75" customHeight="1">
      <c r="A230" s="160">
        <v>1202</v>
      </c>
      <c r="I230" s="25">
        <v>8</v>
      </c>
      <c r="K230" s="165">
        <v>3</v>
      </c>
      <c r="L230" s="1"/>
      <c r="M230" s="1"/>
      <c r="N230" s="1"/>
      <c r="O230" s="1"/>
      <c r="P230" s="21">
        <v>8</v>
      </c>
      <c r="Q230" s="26"/>
      <c r="R230" s="1"/>
      <c r="AC230" s="3"/>
      <c r="AD230" s="3"/>
    </row>
    <row r="231" spans="1:30" ht="12.75" customHeight="1">
      <c r="A231" s="160">
        <v>1301</v>
      </c>
      <c r="I231" s="25">
        <v>2</v>
      </c>
      <c r="K231" s="165">
        <v>1</v>
      </c>
      <c r="L231" s="1"/>
      <c r="M231" s="1"/>
      <c r="N231" s="1"/>
      <c r="O231" s="1"/>
      <c r="P231" s="21">
        <v>2</v>
      </c>
      <c r="Q231" s="26"/>
      <c r="R231" s="1"/>
      <c r="AC231" s="3"/>
      <c r="AD231" s="3"/>
    </row>
    <row r="232" spans="1:30" ht="12.75" customHeight="1">
      <c r="A232" s="160">
        <v>1302</v>
      </c>
      <c r="I232" s="25">
        <v>1</v>
      </c>
      <c r="K232" s="165">
        <v>1</v>
      </c>
      <c r="L232" s="1"/>
      <c r="M232" s="1"/>
      <c r="N232" s="1"/>
      <c r="O232" s="1"/>
      <c r="P232" s="21">
        <v>1</v>
      </c>
      <c r="Q232" s="26"/>
      <c r="R232" s="1"/>
      <c r="S232" s="43" t="s">
        <v>56</v>
      </c>
      <c r="T232" s="43">
        <v>8</v>
      </c>
      <c r="U232" s="43">
        <f>K233</f>
        <v>8</v>
      </c>
      <c r="V232" s="43" t="s">
        <v>10</v>
      </c>
      <c r="AC232" s="3"/>
      <c r="AD232" s="3"/>
    </row>
    <row r="233" spans="1:30" ht="12.75" customHeight="1">
      <c r="K233" s="166">
        <f>SUM(K229:K232)</f>
        <v>8</v>
      </c>
      <c r="L233" s="1">
        <f>K229/B222</f>
        <v>0.23076923076923078</v>
      </c>
      <c r="M233" s="1">
        <f>K233/B222</f>
        <v>0.61538461538461542</v>
      </c>
      <c r="N233" s="1">
        <f>M233-L233</f>
        <v>0.38461538461538464</v>
      </c>
      <c r="P233" s="1"/>
      <c r="Q233" s="2"/>
      <c r="R233" s="2"/>
      <c r="S233" s="43" t="s">
        <v>57</v>
      </c>
      <c r="T233" s="44">
        <f>T232/B222</f>
        <v>0.61538461538461542</v>
      </c>
      <c r="U233" s="44">
        <f>T232/U232</f>
        <v>1</v>
      </c>
      <c r="V233" s="43" t="s">
        <v>58</v>
      </c>
      <c r="AC233" s="3"/>
      <c r="AD233" s="3"/>
    </row>
    <row r="234" spans="1:30" ht="12.75" customHeight="1">
      <c r="A234" s="158" t="s">
        <v>67</v>
      </c>
      <c r="K234" s="169"/>
      <c r="L234" s="1"/>
      <c r="M234" s="1"/>
      <c r="O234" s="1"/>
      <c r="P234" s="2"/>
      <c r="Q234" s="2"/>
      <c r="R234" s="1"/>
      <c r="AC234" s="3"/>
      <c r="AD234" s="3"/>
    </row>
    <row r="235" spans="1:30" ht="25.5" customHeight="1">
      <c r="B235" s="6" t="s">
        <v>1</v>
      </c>
      <c r="C235" s="6"/>
      <c r="D235" s="6"/>
      <c r="E235" s="6"/>
      <c r="F235" s="6"/>
      <c r="G235" s="6"/>
      <c r="H235" s="6"/>
      <c r="I235" s="6"/>
      <c r="K235" s="170" t="s">
        <v>10</v>
      </c>
      <c r="L235" s="7" t="s">
        <v>2</v>
      </c>
      <c r="M235" s="7" t="s">
        <v>3</v>
      </c>
      <c r="N235" s="8" t="s">
        <v>4</v>
      </c>
      <c r="O235" s="7" t="s">
        <v>5</v>
      </c>
      <c r="P235" s="9" t="s">
        <v>6</v>
      </c>
      <c r="Q235" s="9" t="s">
        <v>7</v>
      </c>
      <c r="R235" s="10" t="s">
        <v>8</v>
      </c>
      <c r="S235" s="45" t="s">
        <v>56</v>
      </c>
      <c r="T235" s="46" t="s">
        <v>60</v>
      </c>
      <c r="U235" s="46" t="s">
        <v>61</v>
      </c>
      <c r="AC235" s="3"/>
      <c r="AD235" s="3"/>
    </row>
    <row r="236" spans="1:30" ht="12.75" customHeight="1">
      <c r="A236" s="159" t="s">
        <v>9</v>
      </c>
      <c r="B236" s="13">
        <v>1</v>
      </c>
      <c r="C236" s="13">
        <v>2</v>
      </c>
      <c r="D236" s="13">
        <v>3</v>
      </c>
      <c r="E236" s="13">
        <v>4</v>
      </c>
      <c r="F236" s="13">
        <v>5</v>
      </c>
      <c r="G236" s="13">
        <v>6</v>
      </c>
      <c r="H236" s="13">
        <v>7</v>
      </c>
      <c r="I236" s="13">
        <v>8</v>
      </c>
      <c r="J236" s="14" t="s">
        <v>10</v>
      </c>
      <c r="K236" s="165"/>
      <c r="L236" s="1"/>
      <c r="M236" s="16"/>
      <c r="N236" s="17"/>
      <c r="O236" s="18"/>
      <c r="P236" s="2"/>
      <c r="Q236" s="2"/>
      <c r="R236" s="1"/>
      <c r="AC236" s="3"/>
      <c r="AD236" s="3"/>
    </row>
    <row r="237" spans="1:30" ht="12.75" customHeight="1">
      <c r="A237" s="20" t="s">
        <v>39</v>
      </c>
      <c r="B237" s="25">
        <v>19</v>
      </c>
      <c r="K237" s="165"/>
      <c r="L237" s="1"/>
      <c r="M237" s="1"/>
      <c r="O237" s="1"/>
      <c r="P237" s="21">
        <f>B237</f>
        <v>19</v>
      </c>
      <c r="Q237" s="2"/>
      <c r="R237" s="1"/>
      <c r="S237" s="25">
        <v>7</v>
      </c>
      <c r="T237" s="3">
        <f>S237/B237</f>
        <v>0.36842105263157893</v>
      </c>
      <c r="U237" s="3">
        <f>S237/K249</f>
        <v>0.63636363636363635</v>
      </c>
      <c r="AC237" s="3"/>
      <c r="AD237" s="3"/>
    </row>
    <row r="238" spans="1:30" ht="12.75" customHeight="1">
      <c r="A238" s="20" t="s">
        <v>42</v>
      </c>
      <c r="C238" s="25">
        <v>14</v>
      </c>
      <c r="K238" s="165"/>
      <c r="L238" s="1"/>
      <c r="M238" s="1"/>
      <c r="O238" s="1">
        <f>C238/B237</f>
        <v>0.73684210526315785</v>
      </c>
      <c r="P238" s="21">
        <v>14</v>
      </c>
      <c r="Q238" s="26">
        <f t="shared" ref="Q238:Q244" si="30">P238/P237</f>
        <v>0.73684210526315785</v>
      </c>
      <c r="R238" s="1">
        <f t="shared" ref="R238:R244" si="31">100%-Q238</f>
        <v>0.26315789473684215</v>
      </c>
      <c r="AC238" s="3"/>
      <c r="AD238" s="3"/>
    </row>
    <row r="239" spans="1:30" ht="12.75" customHeight="1">
      <c r="A239" s="31" t="s">
        <v>43</v>
      </c>
      <c r="D239" s="25">
        <v>12</v>
      </c>
      <c r="K239" s="165"/>
      <c r="L239" s="1"/>
      <c r="M239" s="1"/>
      <c r="O239" s="1">
        <f>D239/C238</f>
        <v>0.8571428571428571</v>
      </c>
      <c r="P239" s="21">
        <v>13</v>
      </c>
      <c r="Q239" s="26">
        <f t="shared" si="30"/>
        <v>0.9285714285714286</v>
      </c>
      <c r="R239" s="1">
        <f t="shared" si="31"/>
        <v>7.1428571428571397E-2</v>
      </c>
      <c r="AC239" s="3"/>
      <c r="AD239" s="3"/>
    </row>
    <row r="240" spans="1:30" ht="12.75" customHeight="1">
      <c r="A240" s="160">
        <v>1002</v>
      </c>
      <c r="E240" s="25">
        <v>11</v>
      </c>
      <c r="K240" s="165"/>
      <c r="L240" s="1"/>
      <c r="M240" s="1"/>
      <c r="N240" s="1"/>
      <c r="O240" s="1">
        <f>E240/D239</f>
        <v>0.91666666666666663</v>
      </c>
      <c r="P240" s="21">
        <v>12</v>
      </c>
      <c r="Q240" s="26">
        <f t="shared" si="30"/>
        <v>0.92307692307692313</v>
      </c>
      <c r="R240" s="1">
        <f t="shared" si="31"/>
        <v>7.6923076923076872E-2</v>
      </c>
      <c r="AC240" s="3"/>
      <c r="AD240" s="3"/>
    </row>
    <row r="241" spans="1:30" ht="12.75" customHeight="1">
      <c r="A241" s="160">
        <v>1101</v>
      </c>
      <c r="F241" s="25">
        <v>9</v>
      </c>
      <c r="K241" s="165"/>
      <c r="L241" s="1"/>
      <c r="M241" s="1"/>
      <c r="N241" s="1"/>
      <c r="O241" s="1">
        <f>F241/E240</f>
        <v>0.81818181818181823</v>
      </c>
      <c r="P241" s="21">
        <v>12</v>
      </c>
      <c r="Q241" s="26">
        <f t="shared" si="30"/>
        <v>1</v>
      </c>
      <c r="R241" s="1">
        <f t="shared" si="31"/>
        <v>0</v>
      </c>
      <c r="AC241" s="3"/>
      <c r="AD241" s="3"/>
    </row>
    <row r="242" spans="1:30" ht="12.75" customHeight="1">
      <c r="A242" s="160">
        <v>1102</v>
      </c>
      <c r="G242" s="25">
        <v>8</v>
      </c>
      <c r="K242" s="165"/>
      <c r="L242" s="1"/>
      <c r="M242" s="1"/>
      <c r="N242" s="1"/>
      <c r="O242" s="1">
        <f>G242/F241</f>
        <v>0.88888888888888884</v>
      </c>
      <c r="P242" s="21">
        <v>10</v>
      </c>
      <c r="Q242" s="26">
        <f t="shared" si="30"/>
        <v>0.83333333333333337</v>
      </c>
      <c r="R242" s="1">
        <f t="shared" si="31"/>
        <v>0.16666666666666663</v>
      </c>
      <c r="AC242" s="3"/>
      <c r="AD242" s="3"/>
    </row>
    <row r="243" spans="1:30" ht="12.75" customHeight="1">
      <c r="A243" s="160">
        <v>1201</v>
      </c>
      <c r="H243" s="25">
        <v>8</v>
      </c>
      <c r="K243" s="165"/>
      <c r="L243" s="1"/>
      <c r="M243" s="1"/>
      <c r="N243" s="1"/>
      <c r="O243" s="1">
        <f>H243/G242</f>
        <v>1</v>
      </c>
      <c r="P243" s="21">
        <v>10</v>
      </c>
      <c r="Q243" s="26">
        <f t="shared" si="30"/>
        <v>1</v>
      </c>
      <c r="R243" s="1">
        <f t="shared" si="31"/>
        <v>0</v>
      </c>
      <c r="AC243" s="3"/>
      <c r="AD243" s="3"/>
    </row>
    <row r="244" spans="1:30" ht="12.75" customHeight="1">
      <c r="A244" s="160">
        <v>1202</v>
      </c>
      <c r="I244" s="25">
        <v>7</v>
      </c>
      <c r="K244" s="165">
        <v>7</v>
      </c>
      <c r="L244" s="1"/>
      <c r="M244" s="1"/>
      <c r="N244" s="1"/>
      <c r="O244" s="1">
        <f>I244/H243</f>
        <v>0.875</v>
      </c>
      <c r="P244" s="21">
        <v>11</v>
      </c>
      <c r="Q244" s="26">
        <f t="shared" si="30"/>
        <v>1.1000000000000001</v>
      </c>
      <c r="R244" s="1">
        <f t="shared" si="31"/>
        <v>-0.10000000000000009</v>
      </c>
      <c r="AC244" s="3"/>
      <c r="AD244" s="3"/>
    </row>
    <row r="245" spans="1:30" ht="12.75" customHeight="1">
      <c r="A245" s="160">
        <v>1301</v>
      </c>
      <c r="I245" s="25">
        <v>1</v>
      </c>
      <c r="K245" s="165">
        <v>1</v>
      </c>
      <c r="L245" s="1"/>
      <c r="M245" s="1"/>
      <c r="N245" s="1"/>
      <c r="O245" s="1"/>
      <c r="P245" s="21">
        <v>4</v>
      </c>
      <c r="Q245" s="26"/>
      <c r="R245" s="1"/>
      <c r="AC245" s="3"/>
      <c r="AD245" s="3"/>
    </row>
    <row r="246" spans="1:30" ht="12.75" customHeight="1">
      <c r="A246" s="160">
        <v>1302</v>
      </c>
      <c r="I246" s="25">
        <v>3</v>
      </c>
      <c r="K246" s="165"/>
      <c r="L246" s="1"/>
      <c r="M246" s="1"/>
      <c r="N246" s="1"/>
      <c r="O246" s="1"/>
      <c r="P246" s="21">
        <v>3</v>
      </c>
      <c r="Q246" s="26"/>
      <c r="R246" s="1"/>
      <c r="AC246" s="3"/>
      <c r="AD246" s="3"/>
    </row>
    <row r="247" spans="1:30" ht="12.75" customHeight="1">
      <c r="A247" s="160">
        <v>1401</v>
      </c>
      <c r="I247" s="25">
        <v>3</v>
      </c>
      <c r="K247" s="165">
        <v>2</v>
      </c>
      <c r="L247" s="1"/>
      <c r="M247" s="1"/>
      <c r="N247" s="1"/>
      <c r="O247" s="1"/>
      <c r="P247" s="21">
        <v>3</v>
      </c>
      <c r="Q247" s="26"/>
      <c r="R247" s="1"/>
      <c r="AC247" s="3"/>
      <c r="AD247" s="3"/>
    </row>
    <row r="248" spans="1:30" ht="12.75" customHeight="1">
      <c r="A248" s="160">
        <v>1501</v>
      </c>
      <c r="I248" s="25">
        <v>1</v>
      </c>
      <c r="K248" s="165">
        <v>1</v>
      </c>
      <c r="L248" s="1"/>
      <c r="M248" s="1"/>
      <c r="N248" s="1"/>
      <c r="O248" s="1"/>
      <c r="P248" s="21">
        <v>1</v>
      </c>
      <c r="Q248" s="26"/>
      <c r="R248" s="1"/>
      <c r="S248" s="43" t="s">
        <v>56</v>
      </c>
      <c r="T248" s="43">
        <v>10</v>
      </c>
      <c r="U248" s="43">
        <f>K249</f>
        <v>11</v>
      </c>
      <c r="V248" s="43" t="s">
        <v>10</v>
      </c>
      <c r="AC248" s="3"/>
      <c r="AD248" s="3"/>
    </row>
    <row r="249" spans="1:30" ht="12.75" customHeight="1">
      <c r="K249" s="166">
        <f>SUM(K244:K248)</f>
        <v>11</v>
      </c>
      <c r="L249" s="1">
        <f>K244/B237</f>
        <v>0.36842105263157893</v>
      </c>
      <c r="M249" s="1">
        <f>K249/B237</f>
        <v>0.57894736842105265</v>
      </c>
      <c r="N249" s="1">
        <f>M249-L249</f>
        <v>0.21052631578947373</v>
      </c>
      <c r="P249" s="1"/>
      <c r="Q249" s="2"/>
      <c r="R249" s="2"/>
      <c r="S249" s="43" t="s">
        <v>57</v>
      </c>
      <c r="T249" s="44">
        <f>T248/B237</f>
        <v>0.52631578947368418</v>
      </c>
      <c r="U249" s="44">
        <f>T248/U248</f>
        <v>0.90909090909090906</v>
      </c>
      <c r="V249" s="43" t="s">
        <v>58</v>
      </c>
      <c r="AC249" s="3"/>
      <c r="AD249" s="3"/>
    </row>
    <row r="250" spans="1:30" ht="12.75" customHeight="1">
      <c r="L250" s="1"/>
      <c r="M250" s="1"/>
      <c r="N250" s="1"/>
      <c r="P250" s="1"/>
      <c r="Q250" s="2"/>
      <c r="R250" s="2"/>
      <c r="AC250" s="3"/>
      <c r="AD250" s="3"/>
    </row>
    <row r="251" spans="1:30" ht="12.75" customHeight="1">
      <c r="A251" s="158" t="s">
        <v>68</v>
      </c>
      <c r="K251" s="169"/>
      <c r="L251" s="1"/>
      <c r="M251" s="1"/>
      <c r="O251" s="1"/>
      <c r="P251" s="2"/>
      <c r="Q251" s="2"/>
      <c r="R251" s="1"/>
      <c r="AC251" s="3"/>
      <c r="AD251" s="3"/>
    </row>
    <row r="252" spans="1:30" ht="25.5" customHeight="1">
      <c r="B252" s="6" t="s">
        <v>1</v>
      </c>
      <c r="C252" s="6"/>
      <c r="D252" s="6"/>
      <c r="E252" s="6"/>
      <c r="F252" s="6"/>
      <c r="G252" s="6"/>
      <c r="H252" s="6"/>
      <c r="I252" s="6"/>
      <c r="K252" s="170" t="s">
        <v>10</v>
      </c>
      <c r="L252" s="7" t="s">
        <v>2</v>
      </c>
      <c r="M252" s="7" t="s">
        <v>3</v>
      </c>
      <c r="N252" s="8" t="s">
        <v>4</v>
      </c>
      <c r="O252" s="7" t="s">
        <v>5</v>
      </c>
      <c r="P252" s="9" t="s">
        <v>6</v>
      </c>
      <c r="Q252" s="9" t="s">
        <v>7</v>
      </c>
      <c r="R252" s="10" t="s">
        <v>8</v>
      </c>
      <c r="AC252" s="3"/>
      <c r="AD252" s="3"/>
    </row>
    <row r="253" spans="1:30" ht="12.75" customHeight="1">
      <c r="A253" s="159" t="s">
        <v>9</v>
      </c>
      <c r="B253" s="13">
        <v>1</v>
      </c>
      <c r="C253" s="13">
        <v>2</v>
      </c>
      <c r="D253" s="13">
        <v>3</v>
      </c>
      <c r="E253" s="13">
        <v>4</v>
      </c>
      <c r="F253" s="13">
        <v>5</v>
      </c>
      <c r="G253" s="13">
        <v>6</v>
      </c>
      <c r="H253" s="13">
        <v>7</v>
      </c>
      <c r="I253" s="13">
        <v>8</v>
      </c>
      <c r="J253" s="14" t="s">
        <v>10</v>
      </c>
      <c r="K253" s="165"/>
      <c r="L253" s="1"/>
      <c r="M253" s="16"/>
      <c r="N253" s="17"/>
      <c r="O253" s="18"/>
      <c r="P253" s="2"/>
      <c r="Q253" s="2"/>
      <c r="R253" s="1"/>
      <c r="AC253" s="3"/>
      <c r="AD253" s="3"/>
    </row>
    <row r="254" spans="1:30" ht="12.75" customHeight="1">
      <c r="A254" s="20" t="s">
        <v>42</v>
      </c>
      <c r="B254" s="25">
        <v>25</v>
      </c>
      <c r="K254" s="165"/>
      <c r="L254" s="1"/>
      <c r="M254" s="1"/>
      <c r="O254" s="1"/>
      <c r="P254" s="21">
        <f>B254</f>
        <v>25</v>
      </c>
      <c r="Q254" s="2"/>
      <c r="R254" s="1"/>
      <c r="AC254" s="3"/>
      <c r="AD254" s="3"/>
    </row>
    <row r="255" spans="1:30" ht="12.75" customHeight="1">
      <c r="A255" s="160">
        <v>1001</v>
      </c>
      <c r="C255" s="25">
        <v>20</v>
      </c>
      <c r="K255" s="165"/>
      <c r="L255" s="1"/>
      <c r="M255" s="1"/>
      <c r="O255" s="1">
        <f>C255/B254</f>
        <v>0.8</v>
      </c>
      <c r="P255" s="21">
        <v>20</v>
      </c>
      <c r="Q255" s="26">
        <f t="shared" ref="Q255:Q261" si="32">P255/P254</f>
        <v>0.8</v>
      </c>
      <c r="R255" s="1">
        <f t="shared" ref="R255:R261" si="33">100%-Q255</f>
        <v>0.19999999999999996</v>
      </c>
      <c r="AC255" s="3"/>
      <c r="AD255" s="3"/>
    </row>
    <row r="256" spans="1:30" ht="12.75" customHeight="1">
      <c r="A256" s="160">
        <v>1002</v>
      </c>
      <c r="D256" s="25">
        <v>15</v>
      </c>
      <c r="K256" s="165"/>
      <c r="L256" s="1"/>
      <c r="M256" s="1"/>
      <c r="N256" s="1"/>
      <c r="O256" s="1">
        <f>D256/C255</f>
        <v>0.75</v>
      </c>
      <c r="P256" s="21">
        <v>20</v>
      </c>
      <c r="Q256" s="26">
        <f t="shared" si="32"/>
        <v>1</v>
      </c>
      <c r="R256" s="1">
        <f t="shared" si="33"/>
        <v>0</v>
      </c>
      <c r="T256" s="3"/>
      <c r="AC256" s="3"/>
      <c r="AD256" s="3"/>
    </row>
    <row r="257" spans="1:30" ht="12.75" customHeight="1">
      <c r="A257" s="160">
        <v>1101</v>
      </c>
      <c r="E257" s="25">
        <v>14</v>
      </c>
      <c r="K257" s="165"/>
      <c r="L257" s="1"/>
      <c r="M257" s="1"/>
      <c r="N257" s="1"/>
      <c r="O257" s="1">
        <f>E257/D256</f>
        <v>0.93333333333333335</v>
      </c>
      <c r="P257" s="21">
        <v>18</v>
      </c>
      <c r="Q257" s="26">
        <f t="shared" si="32"/>
        <v>0.9</v>
      </c>
      <c r="R257" s="1">
        <f t="shared" si="33"/>
        <v>9.9999999999999978E-2</v>
      </c>
      <c r="AC257" s="3"/>
      <c r="AD257" s="3"/>
    </row>
    <row r="258" spans="1:30" ht="12.75" customHeight="1">
      <c r="A258" s="160">
        <v>1102</v>
      </c>
      <c r="F258" s="25">
        <v>14</v>
      </c>
      <c r="K258" s="165"/>
      <c r="L258" s="1"/>
      <c r="M258" s="1"/>
      <c r="N258" s="1"/>
      <c r="O258" s="1">
        <f>F258/E257</f>
        <v>1</v>
      </c>
      <c r="P258" s="21">
        <v>17</v>
      </c>
      <c r="Q258" s="26">
        <f t="shared" si="32"/>
        <v>0.94444444444444442</v>
      </c>
      <c r="R258" s="1">
        <f t="shared" si="33"/>
        <v>5.555555555555558E-2</v>
      </c>
      <c r="AC258" s="3"/>
      <c r="AD258" s="3"/>
    </row>
    <row r="259" spans="1:30" ht="12.75" customHeight="1">
      <c r="A259" s="160">
        <v>1201</v>
      </c>
      <c r="G259" s="25">
        <v>10</v>
      </c>
      <c r="K259" s="165"/>
      <c r="L259" s="1"/>
      <c r="M259" s="1"/>
      <c r="N259" s="1"/>
      <c r="O259" s="1">
        <f>G259/F258</f>
        <v>0.7142857142857143</v>
      </c>
      <c r="P259" s="21">
        <v>15</v>
      </c>
      <c r="Q259" s="26">
        <f t="shared" si="32"/>
        <v>0.88235294117647056</v>
      </c>
      <c r="R259" s="1">
        <f t="shared" si="33"/>
        <v>0.11764705882352944</v>
      </c>
      <c r="AC259" s="3"/>
      <c r="AD259" s="3"/>
    </row>
    <row r="260" spans="1:30" ht="12.75" customHeight="1">
      <c r="A260" s="160">
        <v>1202</v>
      </c>
      <c r="H260" s="25">
        <v>9</v>
      </c>
      <c r="K260" s="165"/>
      <c r="L260" s="1"/>
      <c r="M260" s="1"/>
      <c r="N260" s="1"/>
      <c r="O260" s="1">
        <f>H260/G259</f>
        <v>0.9</v>
      </c>
      <c r="P260" s="21">
        <v>14</v>
      </c>
      <c r="Q260" s="26">
        <f t="shared" si="32"/>
        <v>0.93333333333333335</v>
      </c>
      <c r="R260" s="1">
        <f t="shared" si="33"/>
        <v>6.6666666666666652E-2</v>
      </c>
      <c r="AC260" s="3"/>
      <c r="AD260" s="3"/>
    </row>
    <row r="261" spans="1:30" ht="12.75" customHeight="1">
      <c r="A261" s="160">
        <v>1301</v>
      </c>
      <c r="I261" s="25">
        <v>8</v>
      </c>
      <c r="K261" s="165">
        <v>6</v>
      </c>
      <c r="L261" s="1"/>
      <c r="M261" s="1"/>
      <c r="N261" s="1"/>
      <c r="O261" s="1">
        <f>I261/H260</f>
        <v>0.88888888888888884</v>
      </c>
      <c r="P261" s="21">
        <v>13</v>
      </c>
      <c r="Q261" s="26">
        <f t="shared" si="32"/>
        <v>0.9285714285714286</v>
      </c>
      <c r="R261" s="1">
        <f t="shared" si="33"/>
        <v>7.1428571428571397E-2</v>
      </c>
      <c r="AC261" s="3"/>
      <c r="AD261" s="3"/>
    </row>
    <row r="262" spans="1:30" ht="12.75" customHeight="1">
      <c r="A262" s="160">
        <v>1302</v>
      </c>
      <c r="I262" s="25">
        <v>4</v>
      </c>
      <c r="K262" s="165">
        <v>2</v>
      </c>
      <c r="L262" s="1"/>
      <c r="M262" s="1"/>
      <c r="N262" s="1"/>
      <c r="O262" s="1"/>
      <c r="P262" s="21">
        <v>6</v>
      </c>
      <c r="Q262" s="26"/>
      <c r="R262" s="1"/>
      <c r="AC262" s="3"/>
      <c r="AD262" s="3"/>
    </row>
    <row r="263" spans="1:30" ht="12.75" customHeight="1">
      <c r="A263" s="160">
        <v>1401</v>
      </c>
      <c r="I263" s="25">
        <v>3</v>
      </c>
      <c r="K263" s="165">
        <v>1</v>
      </c>
      <c r="L263" s="1"/>
      <c r="M263" s="1"/>
      <c r="N263" s="1"/>
      <c r="O263" s="1"/>
      <c r="P263" s="21">
        <v>4</v>
      </c>
      <c r="Q263" s="26"/>
      <c r="R263" s="1"/>
      <c r="S263" s="43" t="s">
        <v>56</v>
      </c>
      <c r="T263" s="43">
        <v>10</v>
      </c>
      <c r="U263" s="43">
        <f>K266</f>
        <v>11</v>
      </c>
      <c r="V263" s="43" t="s">
        <v>10</v>
      </c>
      <c r="AC263" s="3"/>
      <c r="AD263" s="3"/>
    </row>
    <row r="264" spans="1:30" ht="12.75" customHeight="1">
      <c r="A264" s="160">
        <v>1402</v>
      </c>
      <c r="I264" s="25">
        <v>2</v>
      </c>
      <c r="K264" s="165">
        <v>1</v>
      </c>
      <c r="L264" s="1"/>
      <c r="M264" s="1"/>
      <c r="N264" s="1"/>
      <c r="O264" s="1"/>
      <c r="P264" s="21">
        <v>3</v>
      </c>
      <c r="Q264" s="26"/>
      <c r="R264" s="1"/>
      <c r="S264" s="43" t="s">
        <v>57</v>
      </c>
      <c r="T264" s="44">
        <f>T263/B254</f>
        <v>0.4</v>
      </c>
      <c r="U264" s="44">
        <f>T263/U263</f>
        <v>0.90909090909090906</v>
      </c>
      <c r="V264" s="43" t="s">
        <v>58</v>
      </c>
      <c r="AC264" s="3"/>
      <c r="AD264" s="3"/>
    </row>
    <row r="265" spans="1:30" ht="12.75" customHeight="1">
      <c r="A265" s="160">
        <v>1501</v>
      </c>
      <c r="I265" s="25">
        <v>1</v>
      </c>
      <c r="K265" s="165">
        <v>1</v>
      </c>
      <c r="L265" s="1"/>
      <c r="M265" s="1"/>
      <c r="N265" s="1"/>
      <c r="O265" s="1"/>
      <c r="P265" s="21">
        <v>1</v>
      </c>
      <c r="Q265" s="26"/>
      <c r="R265" s="1"/>
      <c r="AC265" s="3"/>
      <c r="AD265" s="3"/>
    </row>
    <row r="266" spans="1:30" ht="12.75" customHeight="1">
      <c r="K266" s="166">
        <f>SUM(K261:K265)</f>
        <v>11</v>
      </c>
      <c r="L266" s="1">
        <f>K261/B254</f>
        <v>0.24</v>
      </c>
      <c r="M266" s="1">
        <f>K266/B254</f>
        <v>0.44</v>
      </c>
      <c r="N266" s="1">
        <f>M266-L266</f>
        <v>0.2</v>
      </c>
      <c r="P266" s="1"/>
      <c r="Q266" s="2"/>
      <c r="R266" s="2"/>
      <c r="AC266" s="3"/>
      <c r="AD266" s="3"/>
    </row>
    <row r="267" spans="1:30" ht="12.75" customHeight="1">
      <c r="L267" s="1"/>
      <c r="M267" s="1"/>
      <c r="N267" s="1"/>
      <c r="P267" s="1"/>
      <c r="Q267" s="2"/>
      <c r="R267" s="2"/>
      <c r="AC267" s="3"/>
      <c r="AD267" s="3"/>
    </row>
    <row r="268" spans="1:30" ht="12.75" customHeight="1">
      <c r="L268" s="1"/>
      <c r="M268" s="1"/>
      <c r="N268" s="1"/>
      <c r="AC268" s="3"/>
      <c r="AD268" s="3"/>
    </row>
    <row r="269" spans="1:30" ht="26.25">
      <c r="A269" s="161"/>
      <c r="B269" s="191" t="s">
        <v>69</v>
      </c>
      <c r="C269" s="191"/>
      <c r="D269" s="191"/>
      <c r="E269" s="191"/>
      <c r="F269" s="191"/>
      <c r="G269" s="191"/>
      <c r="H269" s="191"/>
      <c r="I269" s="191"/>
      <c r="K269" s="156" t="s">
        <v>43</v>
      </c>
      <c r="L269" s="25"/>
      <c r="M269" s="1"/>
      <c r="N269" s="1"/>
      <c r="O269" s="25"/>
      <c r="P269" s="1"/>
      <c r="Q269" s="25"/>
      <c r="R269" s="25"/>
      <c r="S269" s="25"/>
      <c r="AC269" s="3"/>
      <c r="AD269" s="3"/>
    </row>
    <row r="270" spans="1:30" ht="20.25">
      <c r="A270" s="201" t="s">
        <v>9</v>
      </c>
      <c r="B270" s="193" t="s">
        <v>70</v>
      </c>
      <c r="C270" s="194"/>
      <c r="D270" s="194"/>
      <c r="E270" s="194"/>
      <c r="F270" s="194"/>
      <c r="G270" s="194"/>
      <c r="H270" s="194"/>
      <c r="I270" s="195"/>
      <c r="J270" s="25"/>
      <c r="K270" s="196" t="s">
        <v>10</v>
      </c>
      <c r="L270" s="189" t="s">
        <v>2</v>
      </c>
      <c r="M270" s="189" t="s">
        <v>3</v>
      </c>
      <c r="N270" s="198" t="s">
        <v>4</v>
      </c>
      <c r="O270" s="189" t="s">
        <v>5</v>
      </c>
      <c r="P270" s="187" t="s">
        <v>6</v>
      </c>
      <c r="Q270" s="187" t="s">
        <v>7</v>
      </c>
      <c r="R270" s="189" t="s">
        <v>8</v>
      </c>
      <c r="AC270" s="3"/>
      <c r="AD270" s="3"/>
    </row>
    <row r="271" spans="1:30" ht="15.75">
      <c r="A271" s="202"/>
      <c r="B271" s="49" t="s">
        <v>71</v>
      </c>
      <c r="C271" s="49" t="s">
        <v>72</v>
      </c>
      <c r="D271" s="49" t="s">
        <v>73</v>
      </c>
      <c r="E271" s="49" t="s">
        <v>74</v>
      </c>
      <c r="F271" s="49" t="s">
        <v>75</v>
      </c>
      <c r="G271" s="49" t="s">
        <v>76</v>
      </c>
      <c r="H271" s="49" t="s">
        <v>77</v>
      </c>
      <c r="I271" s="49" t="s">
        <v>78</v>
      </c>
      <c r="J271" s="25"/>
      <c r="K271" s="197"/>
      <c r="L271" s="188"/>
      <c r="M271" s="188"/>
      <c r="N271" s="188"/>
      <c r="O271" s="188"/>
      <c r="P271" s="188"/>
      <c r="Q271" s="188"/>
      <c r="R271" s="188"/>
      <c r="AC271" s="3"/>
      <c r="AD271" s="3"/>
    </row>
    <row r="272" spans="1:30" ht="15.75">
      <c r="A272" s="49">
        <v>1001</v>
      </c>
      <c r="B272" s="50">
        <v>15</v>
      </c>
      <c r="C272" s="50"/>
      <c r="D272" s="50"/>
      <c r="E272" s="50"/>
      <c r="F272" s="50"/>
      <c r="G272" s="50"/>
      <c r="H272" s="50"/>
      <c r="I272" s="50"/>
      <c r="J272" s="64"/>
      <c r="K272" s="87"/>
      <c r="L272" s="51"/>
      <c r="M272" s="52"/>
      <c r="N272" s="53"/>
      <c r="O272" s="54"/>
      <c r="P272" s="55">
        <f>B272</f>
        <v>15</v>
      </c>
      <c r="Q272" s="56"/>
      <c r="R272" s="54"/>
      <c r="AC272" s="3"/>
      <c r="AD272" s="3"/>
    </row>
    <row r="273" spans="1:30" ht="15.75">
      <c r="A273" s="49">
        <v>1002</v>
      </c>
      <c r="B273" s="50"/>
      <c r="C273" s="50">
        <v>15</v>
      </c>
      <c r="D273" s="50"/>
      <c r="E273" s="50"/>
      <c r="F273" s="50"/>
      <c r="G273" s="50"/>
      <c r="H273" s="50"/>
      <c r="I273" s="50"/>
      <c r="J273" s="64"/>
      <c r="K273" s="87"/>
      <c r="L273" s="57"/>
      <c r="M273" s="58"/>
      <c r="N273" s="59"/>
      <c r="O273" s="60">
        <f>IF(C273=0,"",C273/B272)</f>
        <v>1</v>
      </c>
      <c r="P273" s="61">
        <v>15</v>
      </c>
      <c r="Q273" s="62">
        <f t="shared" ref="Q273:Q279" si="34">IF(P273=0,"",P273/P272)</f>
        <v>1</v>
      </c>
      <c r="R273" s="62">
        <f t="shared" ref="R273:R279" si="35">IF(P273=0,"",100%-Q273)</f>
        <v>0</v>
      </c>
      <c r="AC273" s="3"/>
      <c r="AD273" s="3"/>
    </row>
    <row r="274" spans="1:30" ht="15.75" customHeight="1">
      <c r="A274" s="49">
        <v>1101</v>
      </c>
      <c r="B274" s="50"/>
      <c r="C274" s="50"/>
      <c r="D274" s="50">
        <v>14</v>
      </c>
      <c r="E274" s="50"/>
      <c r="F274" s="50"/>
      <c r="G274" s="50"/>
      <c r="H274" s="50"/>
      <c r="I274" s="50"/>
      <c r="J274" s="64"/>
      <c r="K274" s="87"/>
      <c r="L274" s="57"/>
      <c r="M274" s="58"/>
      <c r="N274" s="59"/>
      <c r="O274" s="60">
        <f>IF(D274=0,"",D274/C273)</f>
        <v>0.93333333333333335</v>
      </c>
      <c r="P274" s="61">
        <v>15</v>
      </c>
      <c r="Q274" s="62">
        <f t="shared" si="34"/>
        <v>1</v>
      </c>
      <c r="R274" s="62">
        <f t="shared" si="35"/>
        <v>0</v>
      </c>
      <c r="S274" s="63">
        <f>P274/P272</f>
        <v>1</v>
      </c>
      <c r="AC274" s="3"/>
      <c r="AD274" s="3"/>
    </row>
    <row r="275" spans="1:30" ht="15.75" customHeight="1">
      <c r="A275" s="49">
        <v>1102</v>
      </c>
      <c r="B275" s="50"/>
      <c r="C275" s="50"/>
      <c r="D275" s="50"/>
      <c r="E275" s="50">
        <v>14</v>
      </c>
      <c r="F275" s="50"/>
      <c r="G275" s="50"/>
      <c r="H275" s="50"/>
      <c r="I275" s="50"/>
      <c r="J275" s="64"/>
      <c r="K275" s="87"/>
      <c r="L275" s="57"/>
      <c r="M275" s="58"/>
      <c r="N275" s="59"/>
      <c r="O275" s="60">
        <f>IF(E275=0,"",E275/D274)</f>
        <v>1</v>
      </c>
      <c r="P275" s="61">
        <v>15</v>
      </c>
      <c r="Q275" s="62">
        <f t="shared" si="34"/>
        <v>1</v>
      </c>
      <c r="R275" s="62">
        <f t="shared" si="35"/>
        <v>0</v>
      </c>
      <c r="AC275" s="3"/>
      <c r="AD275" s="3"/>
    </row>
    <row r="276" spans="1:30" ht="15.75" customHeight="1">
      <c r="A276" s="49">
        <v>1201</v>
      </c>
      <c r="B276" s="50"/>
      <c r="C276" s="50"/>
      <c r="D276" s="50"/>
      <c r="E276" s="50"/>
      <c r="F276" s="50">
        <v>11</v>
      </c>
      <c r="G276" s="50"/>
      <c r="H276" s="50"/>
      <c r="I276" s="50"/>
      <c r="J276" s="64"/>
      <c r="K276" s="87"/>
      <c r="L276" s="57"/>
      <c r="M276" s="58"/>
      <c r="N276" s="59"/>
      <c r="O276" s="60">
        <f>IF(F276=0,"",F276/E275)</f>
        <v>0.7857142857142857</v>
      </c>
      <c r="P276" s="61">
        <v>15</v>
      </c>
      <c r="Q276" s="62">
        <f t="shared" si="34"/>
        <v>1</v>
      </c>
      <c r="R276" s="62">
        <f t="shared" si="35"/>
        <v>0</v>
      </c>
      <c r="AC276" s="3"/>
      <c r="AD276" s="3"/>
    </row>
    <row r="277" spans="1:30" ht="15.75" customHeight="1">
      <c r="A277" s="49">
        <v>1202</v>
      </c>
      <c r="B277" s="50"/>
      <c r="C277" s="50"/>
      <c r="D277" s="50"/>
      <c r="E277" s="50"/>
      <c r="F277" s="50"/>
      <c r="G277" s="50">
        <v>8</v>
      </c>
      <c r="H277" s="50"/>
      <c r="I277" s="50"/>
      <c r="J277" s="64"/>
      <c r="K277" s="87"/>
      <c r="L277" s="57"/>
      <c r="M277" s="58"/>
      <c r="N277" s="59"/>
      <c r="O277" s="60">
        <f>IF(G277=0,"",G277/F276)</f>
        <v>0.72727272727272729</v>
      </c>
      <c r="P277" s="61">
        <v>14</v>
      </c>
      <c r="Q277" s="62">
        <f t="shared" si="34"/>
        <v>0.93333333333333335</v>
      </c>
      <c r="R277" s="62">
        <f t="shared" si="35"/>
        <v>6.6666666666666652E-2</v>
      </c>
      <c r="AC277" s="3"/>
      <c r="AD277" s="3"/>
    </row>
    <row r="278" spans="1:30" ht="15.75" customHeight="1">
      <c r="A278" s="49">
        <v>1301</v>
      </c>
      <c r="B278" s="50"/>
      <c r="C278" s="50"/>
      <c r="D278" s="50"/>
      <c r="E278" s="50"/>
      <c r="F278" s="50"/>
      <c r="G278" s="50"/>
      <c r="H278" s="50">
        <v>8</v>
      </c>
      <c r="I278" s="50"/>
      <c r="J278" s="64"/>
      <c r="K278" s="87"/>
      <c r="L278" s="57"/>
      <c r="M278" s="58"/>
      <c r="N278" s="59"/>
      <c r="O278" s="60">
        <f>IF(H278=0,"",H278/G277)</f>
        <v>1</v>
      </c>
      <c r="P278" s="61">
        <v>13</v>
      </c>
      <c r="Q278" s="62">
        <f t="shared" si="34"/>
        <v>0.9285714285714286</v>
      </c>
      <c r="R278" s="62">
        <f t="shared" si="35"/>
        <v>7.1428571428571397E-2</v>
      </c>
      <c r="AC278" s="3"/>
      <c r="AD278" s="3"/>
    </row>
    <row r="279" spans="1:30" ht="15.75" customHeight="1">
      <c r="A279" s="49">
        <v>1302</v>
      </c>
      <c r="B279" s="50"/>
      <c r="C279" s="50"/>
      <c r="D279" s="50"/>
      <c r="E279" s="50"/>
      <c r="F279" s="50"/>
      <c r="G279" s="50"/>
      <c r="H279" s="50"/>
      <c r="I279" s="50">
        <v>7</v>
      </c>
      <c r="J279" s="64"/>
      <c r="K279" s="87">
        <v>4</v>
      </c>
      <c r="L279" s="57"/>
      <c r="M279" s="58"/>
      <c r="N279" s="59"/>
      <c r="O279" s="86">
        <f>IF(I279=0,"",I279/H278)</f>
        <v>0.875</v>
      </c>
      <c r="P279" s="61">
        <v>10</v>
      </c>
      <c r="Q279" s="62">
        <f t="shared" si="34"/>
        <v>0.76923076923076927</v>
      </c>
      <c r="R279" s="62">
        <f t="shared" si="35"/>
        <v>0.23076923076923073</v>
      </c>
      <c r="AC279" s="3"/>
      <c r="AD279" s="3"/>
    </row>
    <row r="280" spans="1:30" ht="15.75" customHeight="1">
      <c r="A280" s="49">
        <v>1401</v>
      </c>
      <c r="B280" s="50"/>
      <c r="C280" s="50"/>
      <c r="D280" s="50"/>
      <c r="E280" s="50"/>
      <c r="F280" s="50"/>
      <c r="G280" s="50"/>
      <c r="H280" s="50"/>
      <c r="I280" s="50">
        <v>6</v>
      </c>
      <c r="J280" s="64"/>
      <c r="K280" s="87">
        <v>1</v>
      </c>
      <c r="L280" s="57"/>
      <c r="M280" s="58"/>
      <c r="N280" s="64"/>
      <c r="O280" s="65"/>
      <c r="P280" s="99">
        <v>8</v>
      </c>
      <c r="Q280" s="64"/>
      <c r="R280" s="65"/>
      <c r="AC280" s="3"/>
      <c r="AD280" s="3"/>
    </row>
    <row r="281" spans="1:30" ht="15.75" customHeight="1">
      <c r="A281" s="49">
        <v>1402</v>
      </c>
      <c r="B281" s="50"/>
      <c r="C281" s="50"/>
      <c r="D281" s="50"/>
      <c r="E281" s="50"/>
      <c r="F281" s="50"/>
      <c r="G281" s="50"/>
      <c r="H281" s="50"/>
      <c r="I281" s="50">
        <v>4</v>
      </c>
      <c r="J281" s="64"/>
      <c r="K281" s="87">
        <v>4</v>
      </c>
      <c r="L281" s="57"/>
      <c r="M281" s="58"/>
      <c r="N281" s="64"/>
      <c r="O281" s="68"/>
      <c r="P281" s="99">
        <v>5</v>
      </c>
      <c r="Q281" s="146"/>
      <c r="R281" s="68"/>
      <c r="AC281" s="3"/>
      <c r="AD281" s="3"/>
    </row>
    <row r="282" spans="1:30" ht="15.75" customHeight="1">
      <c r="A282" s="49">
        <v>1501</v>
      </c>
      <c r="B282" s="50"/>
      <c r="C282" s="50"/>
      <c r="D282" s="50"/>
      <c r="E282" s="50"/>
      <c r="F282" s="50"/>
      <c r="G282" s="50"/>
      <c r="H282" s="50"/>
      <c r="I282" s="50">
        <v>1</v>
      </c>
      <c r="J282" s="64"/>
      <c r="K282" s="87">
        <v>1</v>
      </c>
      <c r="L282" s="57"/>
      <c r="M282" s="58"/>
      <c r="N282" s="64"/>
      <c r="O282" s="68"/>
      <c r="P282" s="61">
        <v>1</v>
      </c>
      <c r="Q282" s="146"/>
      <c r="R282" s="68"/>
      <c r="AC282" s="3"/>
      <c r="AD282" s="3"/>
    </row>
    <row r="283" spans="1:30" ht="15.75" customHeight="1">
      <c r="A283" s="49">
        <v>1502</v>
      </c>
      <c r="B283" s="50"/>
      <c r="C283" s="50"/>
      <c r="D283" s="50"/>
      <c r="E283" s="50"/>
      <c r="F283" s="50"/>
      <c r="G283" s="50"/>
      <c r="H283" s="50"/>
      <c r="I283" s="50"/>
      <c r="J283" s="64"/>
      <c r="K283" s="87"/>
      <c r="L283" s="57"/>
      <c r="M283" s="58"/>
      <c r="N283" s="64"/>
      <c r="O283" s="68"/>
      <c r="P283" s="66"/>
      <c r="Q283" s="69"/>
      <c r="R283" s="68"/>
      <c r="AC283" s="3"/>
      <c r="AD283" s="3"/>
    </row>
    <row r="284" spans="1:30" ht="15.75" customHeight="1">
      <c r="A284" s="49">
        <v>1601</v>
      </c>
      <c r="B284" s="50"/>
      <c r="C284" s="50"/>
      <c r="D284" s="50"/>
      <c r="E284" s="50"/>
      <c r="F284" s="50"/>
      <c r="G284" s="50"/>
      <c r="H284" s="50"/>
      <c r="I284" s="50"/>
      <c r="J284" s="64"/>
      <c r="K284" s="87"/>
      <c r="L284" s="57"/>
      <c r="M284" s="58"/>
      <c r="N284" s="64"/>
      <c r="O284" s="68"/>
      <c r="P284" s="66"/>
      <c r="Q284" s="69"/>
      <c r="R284" s="68"/>
      <c r="AC284" s="3"/>
      <c r="AD284" s="3"/>
    </row>
    <row r="285" spans="1:30" ht="15.75" customHeight="1">
      <c r="A285" s="49">
        <v>1602</v>
      </c>
      <c r="B285" s="50"/>
      <c r="C285" s="50"/>
      <c r="D285" s="50"/>
      <c r="E285" s="50"/>
      <c r="F285" s="50"/>
      <c r="G285" s="50"/>
      <c r="H285" s="50"/>
      <c r="I285" s="50"/>
      <c r="J285" s="64"/>
      <c r="K285" s="87"/>
      <c r="L285" s="57"/>
      <c r="M285" s="58"/>
      <c r="N285" s="64"/>
      <c r="O285" s="58"/>
      <c r="P285" s="64"/>
      <c r="Q285" s="102"/>
      <c r="R285" s="68"/>
      <c r="AC285" s="3"/>
      <c r="AD285" s="3"/>
    </row>
    <row r="286" spans="1:30" ht="15.75" customHeight="1">
      <c r="A286" s="49">
        <v>1701</v>
      </c>
      <c r="B286" s="50"/>
      <c r="C286" s="50"/>
      <c r="D286" s="50"/>
      <c r="E286" s="50"/>
      <c r="F286" s="50"/>
      <c r="G286" s="50"/>
      <c r="H286" s="50"/>
      <c r="I286" s="50"/>
      <c r="J286" s="64"/>
      <c r="K286" s="87"/>
      <c r="L286" s="57"/>
      <c r="M286" s="58"/>
      <c r="N286" s="64"/>
      <c r="O286" s="140" t="s">
        <v>56</v>
      </c>
      <c r="P286" s="71">
        <v>10</v>
      </c>
      <c r="Q286" s="83">
        <f>K289</f>
        <v>10</v>
      </c>
      <c r="R286" s="142" t="s">
        <v>10</v>
      </c>
      <c r="AC286" s="3"/>
      <c r="AD286" s="3"/>
    </row>
    <row r="287" spans="1:30" ht="15.75" customHeight="1">
      <c r="A287" s="49">
        <v>1702</v>
      </c>
      <c r="B287" s="50"/>
      <c r="C287" s="50"/>
      <c r="D287" s="50"/>
      <c r="E287" s="50"/>
      <c r="F287" s="50"/>
      <c r="G287" s="50"/>
      <c r="H287" s="50"/>
      <c r="I287" s="50"/>
      <c r="J287" s="64"/>
      <c r="K287" s="87"/>
      <c r="L287" s="57"/>
      <c r="M287" s="58"/>
      <c r="N287" s="64"/>
      <c r="O287" s="141" t="s">
        <v>57</v>
      </c>
      <c r="P287" s="73">
        <f>IF(P286/B272=0,"",P286/B272)</f>
        <v>0.66666666666666663</v>
      </c>
      <c r="Q287" s="85">
        <f>IF(P286/Q286=0,"",P286/Q286)</f>
        <v>1</v>
      </c>
      <c r="R287" s="143" t="s">
        <v>58</v>
      </c>
      <c r="AC287" s="3"/>
      <c r="AD287" s="3"/>
    </row>
    <row r="288" spans="1:30" ht="15.75" customHeight="1">
      <c r="A288" s="49">
        <v>1801</v>
      </c>
      <c r="B288" s="145"/>
      <c r="C288" s="145"/>
      <c r="D288" s="145"/>
      <c r="E288" s="145"/>
      <c r="F288" s="145"/>
      <c r="G288" s="145"/>
      <c r="H288" s="145"/>
      <c r="I288" s="145"/>
      <c r="J288" s="64"/>
      <c r="K288" s="87"/>
      <c r="L288" s="75"/>
      <c r="M288" s="76"/>
      <c r="N288" s="77"/>
      <c r="O288" s="78"/>
      <c r="P288" s="79"/>
      <c r="Q288" s="79"/>
      <c r="R288" s="80"/>
      <c r="AC288" s="3"/>
      <c r="AD288" s="3"/>
    </row>
    <row r="289" spans="1:30" ht="18" customHeight="1">
      <c r="A289" s="31"/>
      <c r="B289" s="190" t="s">
        <v>79</v>
      </c>
      <c r="C289" s="190"/>
      <c r="D289" s="190"/>
      <c r="E289" s="190"/>
      <c r="F289" s="190"/>
      <c r="G289" s="190"/>
      <c r="H289" s="190"/>
      <c r="I289" s="190"/>
      <c r="J289" s="25"/>
      <c r="K289" s="81">
        <f>SUM(K274:K285)</f>
        <v>10</v>
      </c>
      <c r="L289" s="82">
        <f>IF(K279=0,"",K279/B272)</f>
        <v>0.26666666666666666</v>
      </c>
      <c r="M289" s="82">
        <f>IF(K289=0,"",K289/B272)</f>
        <v>0.66666666666666663</v>
      </c>
      <c r="N289" s="82">
        <f>IF(K281=0,"",M289-L289)</f>
        <v>0.39999999999999997</v>
      </c>
      <c r="O289" s="1"/>
      <c r="P289" s="25"/>
      <c r="Q289" s="26"/>
      <c r="R289" s="1"/>
      <c r="AC289" s="3"/>
      <c r="AD289" s="3"/>
    </row>
    <row r="290" spans="1:30" ht="12.75" customHeight="1">
      <c r="L290" s="1"/>
      <c r="M290" s="1"/>
      <c r="N290" s="1"/>
      <c r="AC290" s="3"/>
      <c r="AD290" s="3"/>
    </row>
    <row r="291" spans="1:30" ht="12.75" customHeight="1">
      <c r="L291" s="1"/>
      <c r="M291" s="1"/>
      <c r="N291" s="1"/>
      <c r="O291" s="1"/>
      <c r="P291" s="2"/>
      <c r="Q291" s="2"/>
      <c r="R291" s="1"/>
    </row>
    <row r="292" spans="1:30" ht="26.25">
      <c r="A292" s="161"/>
      <c r="B292" s="191" t="s">
        <v>69</v>
      </c>
      <c r="C292" s="191"/>
      <c r="D292" s="191"/>
      <c r="E292" s="191"/>
      <c r="F292" s="191"/>
      <c r="G292" s="191"/>
      <c r="H292" s="191"/>
      <c r="I292" s="191"/>
      <c r="K292" s="156" t="s">
        <v>44</v>
      </c>
      <c r="L292" s="25"/>
      <c r="M292" s="1"/>
      <c r="N292" s="1"/>
      <c r="O292" s="25"/>
      <c r="P292" s="1"/>
      <c r="Q292" s="25"/>
      <c r="R292" s="25"/>
      <c r="S292" s="25"/>
    </row>
    <row r="293" spans="1:30" ht="20.25">
      <c r="A293" s="201" t="s">
        <v>9</v>
      </c>
      <c r="B293" s="193" t="s">
        <v>70</v>
      </c>
      <c r="C293" s="194"/>
      <c r="D293" s="194"/>
      <c r="E293" s="194"/>
      <c r="F293" s="194"/>
      <c r="G293" s="194"/>
      <c r="H293" s="194"/>
      <c r="I293" s="195"/>
      <c r="J293" s="25"/>
      <c r="K293" s="196" t="s">
        <v>10</v>
      </c>
      <c r="L293" s="189" t="s">
        <v>2</v>
      </c>
      <c r="M293" s="189" t="s">
        <v>3</v>
      </c>
      <c r="N293" s="198" t="s">
        <v>4</v>
      </c>
      <c r="O293" s="189" t="s">
        <v>5</v>
      </c>
      <c r="P293" s="187" t="s">
        <v>6</v>
      </c>
      <c r="Q293" s="187" t="s">
        <v>7</v>
      </c>
      <c r="R293" s="189" t="s">
        <v>8</v>
      </c>
    </row>
    <row r="294" spans="1:30" ht="15.75">
      <c r="A294" s="202"/>
      <c r="B294" s="49" t="s">
        <v>71</v>
      </c>
      <c r="C294" s="49" t="s">
        <v>72</v>
      </c>
      <c r="D294" s="49" t="s">
        <v>73</v>
      </c>
      <c r="E294" s="49" t="s">
        <v>74</v>
      </c>
      <c r="F294" s="49" t="s">
        <v>75</v>
      </c>
      <c r="G294" s="49" t="s">
        <v>76</v>
      </c>
      <c r="H294" s="49" t="s">
        <v>77</v>
      </c>
      <c r="I294" s="49" t="s">
        <v>78</v>
      </c>
      <c r="J294" s="25"/>
      <c r="K294" s="197"/>
      <c r="L294" s="188"/>
      <c r="M294" s="188"/>
      <c r="N294" s="188"/>
      <c r="O294" s="188"/>
      <c r="P294" s="188"/>
      <c r="Q294" s="188"/>
      <c r="R294" s="188"/>
    </row>
    <row r="295" spans="1:30" ht="15.75">
      <c r="A295" s="49">
        <v>1002</v>
      </c>
      <c r="B295" s="50">
        <v>19</v>
      </c>
      <c r="C295" s="50"/>
      <c r="D295" s="50"/>
      <c r="E295" s="50"/>
      <c r="F295" s="50"/>
      <c r="G295" s="50"/>
      <c r="H295" s="50"/>
      <c r="I295" s="50"/>
      <c r="J295" s="64"/>
      <c r="K295" s="87"/>
      <c r="L295" s="51"/>
      <c r="M295" s="52"/>
      <c r="N295" s="53"/>
      <c r="O295" s="54"/>
      <c r="P295" s="55">
        <f>B295</f>
        <v>19</v>
      </c>
      <c r="Q295" s="56"/>
      <c r="R295" s="54"/>
    </row>
    <row r="296" spans="1:30" ht="15.75" customHeight="1">
      <c r="A296" s="49">
        <v>1101</v>
      </c>
      <c r="B296" s="50"/>
      <c r="C296" s="50">
        <v>19</v>
      </c>
      <c r="D296" s="50"/>
      <c r="E296" s="50"/>
      <c r="F296" s="50"/>
      <c r="G296" s="50"/>
      <c r="H296" s="50"/>
      <c r="I296" s="50"/>
      <c r="J296" s="64"/>
      <c r="K296" s="87"/>
      <c r="L296" s="57"/>
      <c r="M296" s="58"/>
      <c r="N296" s="59"/>
      <c r="O296" s="60">
        <f>IF(C296=0,"",C296/B295)</f>
        <v>1</v>
      </c>
      <c r="P296" s="61">
        <v>19</v>
      </c>
      <c r="Q296" s="62">
        <f t="shared" ref="Q296:Q302" si="36">IF(P296=0,"",P296/P295)</f>
        <v>1</v>
      </c>
      <c r="R296" s="62">
        <f t="shared" ref="R296:R302" si="37">IF(P296=0,"",100%-Q296)</f>
        <v>0</v>
      </c>
    </row>
    <row r="297" spans="1:30" ht="15.75" customHeight="1">
      <c r="A297" s="49">
        <v>1102</v>
      </c>
      <c r="B297" s="50"/>
      <c r="C297" s="50"/>
      <c r="D297" s="50">
        <v>15</v>
      </c>
      <c r="E297" s="50"/>
      <c r="F297" s="50"/>
      <c r="G297" s="50"/>
      <c r="H297" s="50"/>
      <c r="I297" s="50"/>
      <c r="J297" s="64"/>
      <c r="K297" s="87"/>
      <c r="L297" s="57"/>
      <c r="M297" s="58"/>
      <c r="N297" s="59"/>
      <c r="O297" s="60">
        <f>IF(D297=0,"",D297/C296)</f>
        <v>0.78947368421052633</v>
      </c>
      <c r="P297" s="61">
        <v>17</v>
      </c>
      <c r="Q297" s="62">
        <f t="shared" si="36"/>
        <v>0.89473684210526316</v>
      </c>
      <c r="R297" s="62">
        <f t="shared" si="37"/>
        <v>0.10526315789473684</v>
      </c>
      <c r="S297" s="63">
        <f>P297/P295</f>
        <v>0.89473684210526316</v>
      </c>
    </row>
    <row r="298" spans="1:30" ht="15.75" customHeight="1">
      <c r="A298" s="49">
        <v>1201</v>
      </c>
      <c r="B298" s="50"/>
      <c r="C298" s="50"/>
      <c r="D298" s="50"/>
      <c r="E298" s="50">
        <v>13</v>
      </c>
      <c r="F298" s="50"/>
      <c r="G298" s="50"/>
      <c r="H298" s="50"/>
      <c r="I298" s="50"/>
      <c r="J298" s="64"/>
      <c r="K298" s="87"/>
      <c r="L298" s="57"/>
      <c r="M298" s="58"/>
      <c r="N298" s="59"/>
      <c r="O298" s="60">
        <f>IF(E298=0,"",E298/D297)</f>
        <v>0.8666666666666667</v>
      </c>
      <c r="P298" s="61">
        <v>15</v>
      </c>
      <c r="Q298" s="62">
        <f t="shared" si="36"/>
        <v>0.88235294117647056</v>
      </c>
      <c r="R298" s="62">
        <f t="shared" si="37"/>
        <v>0.11764705882352944</v>
      </c>
    </row>
    <row r="299" spans="1:30" ht="15.75" customHeight="1">
      <c r="A299" s="49">
        <v>1202</v>
      </c>
      <c r="B299" s="50"/>
      <c r="C299" s="50"/>
      <c r="D299" s="50"/>
      <c r="E299" s="50"/>
      <c r="F299" s="50">
        <v>11</v>
      </c>
      <c r="G299" s="50"/>
      <c r="H299" s="50"/>
      <c r="I299" s="50"/>
      <c r="J299" s="64"/>
      <c r="K299" s="87"/>
      <c r="L299" s="57"/>
      <c r="M299" s="58"/>
      <c r="N299" s="59"/>
      <c r="O299" s="60">
        <f>IF(F299=0,"",F299/E298)</f>
        <v>0.84615384615384615</v>
      </c>
      <c r="P299" s="61">
        <v>15</v>
      </c>
      <c r="Q299" s="62">
        <f t="shared" si="36"/>
        <v>1</v>
      </c>
      <c r="R299" s="62">
        <f t="shared" si="37"/>
        <v>0</v>
      </c>
    </row>
    <row r="300" spans="1:30" ht="15.75" customHeight="1">
      <c r="A300" s="49">
        <v>1301</v>
      </c>
      <c r="B300" s="50"/>
      <c r="C300" s="50"/>
      <c r="D300" s="50"/>
      <c r="E300" s="50"/>
      <c r="F300" s="50"/>
      <c r="G300" s="50">
        <v>10</v>
      </c>
      <c r="H300" s="50"/>
      <c r="I300" s="50"/>
      <c r="J300" s="64"/>
      <c r="K300" s="87"/>
      <c r="L300" s="57"/>
      <c r="M300" s="58"/>
      <c r="N300" s="59"/>
      <c r="O300" s="60">
        <f>IF(G300=0,"",G300/F299)</f>
        <v>0.90909090909090906</v>
      </c>
      <c r="P300" s="61">
        <v>15</v>
      </c>
      <c r="Q300" s="62">
        <f t="shared" si="36"/>
        <v>1</v>
      </c>
      <c r="R300" s="62">
        <f t="shared" si="37"/>
        <v>0</v>
      </c>
    </row>
    <row r="301" spans="1:30" ht="15.75" customHeight="1">
      <c r="A301" s="49">
        <v>1302</v>
      </c>
      <c r="B301" s="50"/>
      <c r="C301" s="50"/>
      <c r="D301" s="50"/>
      <c r="E301" s="100">
        <v>3</v>
      </c>
      <c r="F301" s="100"/>
      <c r="G301" s="100">
        <v>6</v>
      </c>
      <c r="H301" s="100">
        <v>6</v>
      </c>
      <c r="I301" s="100"/>
      <c r="J301" s="64"/>
      <c r="K301" s="87"/>
      <c r="L301" s="57"/>
      <c r="M301" s="58"/>
      <c r="N301" s="59"/>
      <c r="O301" s="60">
        <f>IF(H301=0,"",H301/G300)</f>
        <v>0.6</v>
      </c>
      <c r="P301" s="61">
        <v>15</v>
      </c>
      <c r="Q301" s="62">
        <f t="shared" si="36"/>
        <v>1</v>
      </c>
      <c r="R301" s="62">
        <f t="shared" si="37"/>
        <v>0</v>
      </c>
    </row>
    <row r="302" spans="1:30" ht="15.75" customHeight="1">
      <c r="A302" s="49">
        <v>1401</v>
      </c>
      <c r="B302" s="50"/>
      <c r="C302" s="50"/>
      <c r="D302" s="50"/>
      <c r="E302" s="50"/>
      <c r="F302" s="50"/>
      <c r="G302" s="50"/>
      <c r="H302" s="50"/>
      <c r="I302" s="100">
        <v>6</v>
      </c>
      <c r="J302" s="64"/>
      <c r="K302" s="87">
        <v>3</v>
      </c>
      <c r="L302" s="57"/>
      <c r="M302" s="58"/>
      <c r="N302" s="59"/>
      <c r="O302" s="86">
        <f>IF(I302=0,"",I302/H301)</f>
        <v>1</v>
      </c>
      <c r="P302" s="61">
        <v>13</v>
      </c>
      <c r="Q302" s="62">
        <f t="shared" si="36"/>
        <v>0.8666666666666667</v>
      </c>
      <c r="R302" s="62">
        <f t="shared" si="37"/>
        <v>0.1333333333333333</v>
      </c>
    </row>
    <row r="303" spans="1:30" ht="15.75" customHeight="1">
      <c r="A303" s="49">
        <v>1402</v>
      </c>
      <c r="B303" s="50"/>
      <c r="C303" s="50"/>
      <c r="D303" s="50"/>
      <c r="E303" s="50"/>
      <c r="F303" s="50"/>
      <c r="G303" s="50"/>
      <c r="H303" s="50"/>
      <c r="I303" s="100">
        <v>7</v>
      </c>
      <c r="J303" s="64"/>
      <c r="K303" s="87">
        <v>5</v>
      </c>
      <c r="L303" s="57"/>
      <c r="M303" s="58"/>
      <c r="N303" s="64"/>
      <c r="O303" s="65"/>
      <c r="P303" s="99">
        <v>10</v>
      </c>
      <c r="Q303" s="64"/>
      <c r="R303" s="65"/>
    </row>
    <row r="304" spans="1:30" ht="15.75" customHeight="1">
      <c r="A304" s="49">
        <v>1501</v>
      </c>
      <c r="B304" s="50"/>
      <c r="C304" s="50"/>
      <c r="D304" s="50"/>
      <c r="E304" s="50"/>
      <c r="F304" s="50"/>
      <c r="G304" s="50"/>
      <c r="H304" s="50"/>
      <c r="I304" s="100">
        <v>3</v>
      </c>
      <c r="J304" s="64"/>
      <c r="K304" s="87"/>
      <c r="L304" s="57"/>
      <c r="M304" s="58"/>
      <c r="N304" s="64"/>
      <c r="O304" s="68"/>
      <c r="P304" s="99">
        <v>6</v>
      </c>
      <c r="Q304" s="146"/>
      <c r="R304" s="68"/>
    </row>
    <row r="305" spans="1:19" ht="15.75" customHeight="1">
      <c r="A305" s="49">
        <v>1502</v>
      </c>
      <c r="B305" s="50"/>
      <c r="C305" s="50"/>
      <c r="D305" s="50"/>
      <c r="E305" s="50"/>
      <c r="F305" s="50"/>
      <c r="G305" s="50"/>
      <c r="H305" s="50"/>
      <c r="I305" s="100">
        <v>1</v>
      </c>
      <c r="J305" s="64"/>
      <c r="K305" s="87">
        <v>1</v>
      </c>
      <c r="L305" s="57"/>
      <c r="M305" s="58"/>
      <c r="N305" s="64"/>
      <c r="O305" s="68"/>
      <c r="P305" s="61">
        <v>4</v>
      </c>
      <c r="Q305" s="146"/>
      <c r="R305" s="68"/>
    </row>
    <row r="306" spans="1:19" ht="15.75" customHeight="1">
      <c r="A306" s="49">
        <v>1601</v>
      </c>
      <c r="B306" s="50"/>
      <c r="C306" s="50"/>
      <c r="D306" s="50"/>
      <c r="E306" s="50"/>
      <c r="F306" s="50"/>
      <c r="G306" s="50"/>
      <c r="H306" s="50"/>
      <c r="I306" s="100">
        <v>2</v>
      </c>
      <c r="J306" s="64"/>
      <c r="K306" s="87">
        <v>2</v>
      </c>
      <c r="L306" s="57"/>
      <c r="M306" s="58"/>
      <c r="N306" s="64"/>
      <c r="O306" s="68"/>
      <c r="P306" s="66">
        <v>3</v>
      </c>
      <c r="Q306" s="69"/>
      <c r="R306" s="68"/>
    </row>
    <row r="307" spans="1:19" ht="15.75" customHeight="1">
      <c r="A307" s="49">
        <v>1602</v>
      </c>
      <c r="B307" s="50"/>
      <c r="C307" s="50"/>
      <c r="D307" s="50"/>
      <c r="E307" s="50"/>
      <c r="F307" s="50"/>
      <c r="G307" s="50"/>
      <c r="H307" s="50"/>
      <c r="I307" s="50">
        <v>2</v>
      </c>
      <c r="J307" s="64"/>
      <c r="K307" s="87"/>
      <c r="L307" s="57"/>
      <c r="M307" s="58"/>
      <c r="N307" s="64"/>
      <c r="O307" s="68"/>
      <c r="P307" s="66">
        <v>1</v>
      </c>
      <c r="Q307" s="69"/>
      <c r="R307" s="68"/>
    </row>
    <row r="308" spans="1:19" ht="15.75" customHeight="1">
      <c r="A308" s="49">
        <v>1701</v>
      </c>
      <c r="B308" s="50"/>
      <c r="C308" s="50"/>
      <c r="D308" s="50"/>
      <c r="E308" s="50"/>
      <c r="F308" s="50"/>
      <c r="G308" s="50"/>
      <c r="H308" s="50"/>
      <c r="I308" s="100">
        <v>1</v>
      </c>
      <c r="J308" s="64"/>
      <c r="K308" s="87"/>
      <c r="L308" s="57"/>
      <c r="M308" s="58"/>
      <c r="N308" s="64"/>
      <c r="O308" s="58"/>
      <c r="P308" s="61">
        <v>1</v>
      </c>
      <c r="Q308" s="102"/>
      <c r="R308" s="68"/>
    </row>
    <row r="309" spans="1:19" ht="15.75" customHeight="1">
      <c r="A309" s="49">
        <v>1702</v>
      </c>
      <c r="B309" s="50"/>
      <c r="C309" s="50"/>
      <c r="D309" s="50"/>
      <c r="E309" s="50"/>
      <c r="F309" s="50"/>
      <c r="G309" s="50"/>
      <c r="H309" s="50"/>
      <c r="I309" s="50"/>
      <c r="J309" s="64"/>
      <c r="K309" s="87"/>
      <c r="L309" s="57"/>
      <c r="M309" s="58"/>
      <c r="N309" s="64"/>
      <c r="O309" s="140" t="s">
        <v>56</v>
      </c>
      <c r="P309" s="71">
        <v>7</v>
      </c>
      <c r="Q309" s="83">
        <f>K312</f>
        <v>11</v>
      </c>
      <c r="R309" s="142" t="s">
        <v>10</v>
      </c>
    </row>
    <row r="310" spans="1:19" ht="15.75" customHeight="1">
      <c r="A310" s="49">
        <v>1801</v>
      </c>
      <c r="B310" s="50"/>
      <c r="C310" s="50"/>
      <c r="D310" s="50"/>
      <c r="E310" s="50"/>
      <c r="F310" s="50"/>
      <c r="G310" s="50"/>
      <c r="H310" s="50"/>
      <c r="I310" s="50"/>
      <c r="J310" s="64"/>
      <c r="K310" s="87"/>
      <c r="L310" s="57"/>
      <c r="M310" s="58"/>
      <c r="N310" s="64"/>
      <c r="O310" s="141" t="s">
        <v>57</v>
      </c>
      <c r="P310" s="73">
        <f>IF(P309/B295=0,"",P309/B295)</f>
        <v>0.36842105263157893</v>
      </c>
      <c r="Q310" s="85">
        <f>IF(P309/Q309=0,"",P309/Q309)</f>
        <v>0.63636363636363635</v>
      </c>
      <c r="R310" s="143" t="s">
        <v>58</v>
      </c>
    </row>
    <row r="311" spans="1:19" ht="15.75" customHeight="1">
      <c r="A311" s="49">
        <v>1802</v>
      </c>
      <c r="B311" s="145"/>
      <c r="C311" s="145"/>
      <c r="D311" s="145"/>
      <c r="E311" s="145"/>
      <c r="F311" s="145"/>
      <c r="G311" s="145"/>
      <c r="H311" s="145"/>
      <c r="I311" s="145"/>
      <c r="J311" s="64"/>
      <c r="K311" s="87"/>
      <c r="L311" s="75"/>
      <c r="M311" s="76"/>
      <c r="N311" s="77"/>
      <c r="O311" s="78"/>
      <c r="P311" s="79"/>
      <c r="Q311" s="79"/>
      <c r="R311" s="80"/>
    </row>
    <row r="312" spans="1:19" ht="18" customHeight="1">
      <c r="A312" s="31"/>
      <c r="B312" s="190" t="s">
        <v>79</v>
      </c>
      <c r="C312" s="190"/>
      <c r="D312" s="190"/>
      <c r="E312" s="190"/>
      <c r="F312" s="190"/>
      <c r="G312" s="190"/>
      <c r="H312" s="190"/>
      <c r="I312" s="190"/>
      <c r="J312" s="25"/>
      <c r="K312" s="81">
        <f>SUM(K297:K308)</f>
        <v>11</v>
      </c>
      <c r="L312" s="82">
        <f>IF(K302=0,"",K302/B295)</f>
        <v>0.15789473684210525</v>
      </c>
      <c r="M312" s="82">
        <f>IF(K312=0,"",K312/B295)</f>
        <v>0.57894736842105265</v>
      </c>
      <c r="N312" s="82">
        <f>IF(K302=0,"",M312-L312)</f>
        <v>0.4210526315789474</v>
      </c>
      <c r="O312" s="1"/>
      <c r="P312" s="25"/>
      <c r="Q312" s="26"/>
      <c r="R312" s="1"/>
    </row>
    <row r="313" spans="1:19" ht="12.75" customHeight="1">
      <c r="L313" s="1"/>
      <c r="M313" s="1"/>
      <c r="N313" s="1"/>
      <c r="O313" s="1"/>
      <c r="P313" s="2"/>
      <c r="Q313" s="2"/>
      <c r="R313" s="1"/>
    </row>
    <row r="314" spans="1:19" ht="12.75" customHeight="1">
      <c r="L314" s="1"/>
      <c r="M314" s="1"/>
      <c r="N314" s="1"/>
      <c r="O314" s="1"/>
      <c r="P314" s="2"/>
      <c r="Q314" s="2"/>
      <c r="R314" s="1"/>
    </row>
    <row r="315" spans="1:19" ht="26.25">
      <c r="A315" s="161"/>
      <c r="B315" s="191" t="s">
        <v>69</v>
      </c>
      <c r="C315" s="191"/>
      <c r="D315" s="191"/>
      <c r="E315" s="191"/>
      <c r="F315" s="191"/>
      <c r="G315" s="191"/>
      <c r="H315" s="191"/>
      <c r="I315" s="191"/>
      <c r="K315" s="156" t="s">
        <v>45</v>
      </c>
      <c r="L315" s="25"/>
      <c r="M315" s="1"/>
      <c r="N315" s="1"/>
      <c r="O315" s="25"/>
      <c r="P315" s="1"/>
      <c r="Q315" s="25"/>
      <c r="R315" s="25"/>
      <c r="S315" s="25"/>
    </row>
    <row r="316" spans="1:19" ht="20.25">
      <c r="A316" s="201" t="s">
        <v>9</v>
      </c>
      <c r="B316" s="193" t="s">
        <v>70</v>
      </c>
      <c r="C316" s="194"/>
      <c r="D316" s="194"/>
      <c r="E316" s="194"/>
      <c r="F316" s="194"/>
      <c r="G316" s="194"/>
      <c r="H316" s="194"/>
      <c r="I316" s="195"/>
      <c r="J316" s="25"/>
      <c r="K316" s="196" t="s">
        <v>10</v>
      </c>
      <c r="L316" s="189" t="s">
        <v>2</v>
      </c>
      <c r="M316" s="189" t="s">
        <v>3</v>
      </c>
      <c r="N316" s="198" t="s">
        <v>4</v>
      </c>
      <c r="O316" s="189" t="s">
        <v>5</v>
      </c>
      <c r="P316" s="187" t="s">
        <v>6</v>
      </c>
      <c r="Q316" s="187" t="s">
        <v>7</v>
      </c>
      <c r="R316" s="189" t="s">
        <v>8</v>
      </c>
    </row>
    <row r="317" spans="1:19" ht="15.75">
      <c r="A317" s="202"/>
      <c r="B317" s="49" t="s">
        <v>71</v>
      </c>
      <c r="C317" s="49" t="s">
        <v>72</v>
      </c>
      <c r="D317" s="49" t="s">
        <v>73</v>
      </c>
      <c r="E317" s="49" t="s">
        <v>74</v>
      </c>
      <c r="F317" s="49" t="s">
        <v>75</v>
      </c>
      <c r="G317" s="49" t="s">
        <v>76</v>
      </c>
      <c r="H317" s="49" t="s">
        <v>77</v>
      </c>
      <c r="I317" s="49" t="s">
        <v>78</v>
      </c>
      <c r="J317" s="25"/>
      <c r="K317" s="197"/>
      <c r="L317" s="188"/>
      <c r="M317" s="188"/>
      <c r="N317" s="188"/>
      <c r="O317" s="188"/>
      <c r="P317" s="188"/>
      <c r="Q317" s="188"/>
      <c r="R317" s="188"/>
    </row>
    <row r="318" spans="1:19" ht="15.75" customHeight="1">
      <c r="A318" s="49">
        <v>1101</v>
      </c>
      <c r="B318" s="50">
        <v>26</v>
      </c>
      <c r="C318" s="50"/>
      <c r="D318" s="50"/>
      <c r="E318" s="50"/>
      <c r="F318" s="50"/>
      <c r="G318" s="50"/>
      <c r="H318" s="50"/>
      <c r="I318" s="50"/>
      <c r="J318" s="64"/>
      <c r="K318" s="87"/>
      <c r="L318" s="51"/>
      <c r="M318" s="52"/>
      <c r="N318" s="53"/>
      <c r="O318" s="54"/>
      <c r="P318" s="55">
        <f>B318</f>
        <v>26</v>
      </c>
      <c r="Q318" s="56"/>
      <c r="R318" s="54"/>
    </row>
    <row r="319" spans="1:19" ht="15.75" customHeight="1">
      <c r="A319" s="49">
        <v>1102</v>
      </c>
      <c r="B319" s="50"/>
      <c r="C319" s="50">
        <v>22</v>
      </c>
      <c r="D319" s="50"/>
      <c r="E319" s="50"/>
      <c r="F319" s="50"/>
      <c r="G319" s="50"/>
      <c r="H319" s="50"/>
      <c r="I319" s="50"/>
      <c r="J319" s="64"/>
      <c r="K319" s="87"/>
      <c r="L319" s="57"/>
      <c r="M319" s="58"/>
      <c r="N319" s="59"/>
      <c r="O319" s="60">
        <f>IF(C319=0,"",C319/B318)</f>
        <v>0.84615384615384615</v>
      </c>
      <c r="P319" s="61">
        <v>22</v>
      </c>
      <c r="Q319" s="62">
        <f t="shared" ref="Q319:Q325" si="38">IF(P319=0,"",P319/P318)</f>
        <v>0.84615384615384615</v>
      </c>
      <c r="R319" s="62">
        <f t="shared" ref="R319:R325" si="39">IF(P319=0,"",100%-Q319)</f>
        <v>0.15384615384615385</v>
      </c>
    </row>
    <row r="320" spans="1:19" ht="15.75" customHeight="1">
      <c r="A320" s="49">
        <v>1201</v>
      </c>
      <c r="B320" s="50"/>
      <c r="C320" s="50"/>
      <c r="D320" s="50">
        <v>15</v>
      </c>
      <c r="E320" s="50"/>
      <c r="F320" s="50"/>
      <c r="G320" s="50"/>
      <c r="H320" s="50"/>
      <c r="I320" s="50"/>
      <c r="J320" s="64"/>
      <c r="K320" s="87"/>
      <c r="L320" s="57"/>
      <c r="M320" s="58"/>
      <c r="N320" s="59"/>
      <c r="O320" s="60">
        <f>IF(D320=0,"",D320/C319)</f>
        <v>0.68181818181818177</v>
      </c>
      <c r="P320" s="61">
        <v>21</v>
      </c>
      <c r="Q320" s="62">
        <f t="shared" si="38"/>
        <v>0.95454545454545459</v>
      </c>
      <c r="R320" s="62">
        <f t="shared" si="39"/>
        <v>4.5454545454545414E-2</v>
      </c>
      <c r="S320" s="63">
        <f>P320/P318</f>
        <v>0.80769230769230771</v>
      </c>
    </row>
    <row r="321" spans="1:18" ht="15.75" customHeight="1">
      <c r="A321" s="49">
        <v>1202</v>
      </c>
      <c r="B321" s="50"/>
      <c r="C321" s="50"/>
      <c r="D321" s="50"/>
      <c r="E321" s="50">
        <v>15</v>
      </c>
      <c r="F321" s="50"/>
      <c r="G321" s="50"/>
      <c r="H321" s="50"/>
      <c r="I321" s="50"/>
      <c r="J321" s="64"/>
      <c r="K321" s="87"/>
      <c r="L321" s="57"/>
      <c r="M321" s="58"/>
      <c r="N321" s="59"/>
      <c r="O321" s="60">
        <f>IF(E321=0,"",E321/D320)</f>
        <v>1</v>
      </c>
      <c r="P321" s="61">
        <v>19</v>
      </c>
      <c r="Q321" s="62">
        <f t="shared" si="38"/>
        <v>0.90476190476190477</v>
      </c>
      <c r="R321" s="62">
        <f t="shared" si="39"/>
        <v>9.5238095238095233E-2</v>
      </c>
    </row>
    <row r="322" spans="1:18" ht="15.75" customHeight="1">
      <c r="A322" s="49">
        <v>1301</v>
      </c>
      <c r="B322" s="50"/>
      <c r="C322" s="50"/>
      <c r="D322" s="50"/>
      <c r="E322" s="50"/>
      <c r="F322" s="50">
        <v>15</v>
      </c>
      <c r="G322" s="50"/>
      <c r="H322" s="50"/>
      <c r="I322" s="50"/>
      <c r="J322" s="64"/>
      <c r="K322" s="87"/>
      <c r="L322" s="57"/>
      <c r="M322" s="58"/>
      <c r="N322" s="59"/>
      <c r="O322" s="60">
        <f>IF(F322=0,"",F322/E321)</f>
        <v>1</v>
      </c>
      <c r="P322" s="61">
        <v>19</v>
      </c>
      <c r="Q322" s="62">
        <f t="shared" si="38"/>
        <v>1</v>
      </c>
      <c r="R322" s="62">
        <f t="shared" si="39"/>
        <v>0</v>
      </c>
    </row>
    <row r="323" spans="1:18" ht="15.75" customHeight="1">
      <c r="A323" s="49">
        <v>1302</v>
      </c>
      <c r="B323" s="50"/>
      <c r="C323" s="50"/>
      <c r="D323" s="50"/>
      <c r="E323" s="50"/>
      <c r="F323" s="50"/>
      <c r="G323" s="50">
        <v>15</v>
      </c>
      <c r="H323" s="50"/>
      <c r="I323" s="50"/>
      <c r="J323" s="64"/>
      <c r="K323" s="87"/>
      <c r="L323" s="57"/>
      <c r="M323" s="58"/>
      <c r="N323" s="59"/>
      <c r="O323" s="60">
        <f>IF(G323=0,"",G323/F322)</f>
        <v>1</v>
      </c>
      <c r="P323" s="61">
        <v>17</v>
      </c>
      <c r="Q323" s="62">
        <f t="shared" si="38"/>
        <v>0.89473684210526316</v>
      </c>
      <c r="R323" s="62">
        <f t="shared" si="39"/>
        <v>0.10526315789473684</v>
      </c>
    </row>
    <row r="324" spans="1:18" ht="15.75" customHeight="1">
      <c r="A324" s="49">
        <v>1401</v>
      </c>
      <c r="B324" s="50"/>
      <c r="C324" s="50"/>
      <c r="D324" s="50"/>
      <c r="E324" s="50"/>
      <c r="F324" s="50"/>
      <c r="G324" s="50"/>
      <c r="H324" s="50">
        <v>14</v>
      </c>
      <c r="I324" s="50"/>
      <c r="J324" s="64"/>
      <c r="K324" s="87"/>
      <c r="L324" s="57"/>
      <c r="M324" s="58"/>
      <c r="N324" s="59"/>
      <c r="O324" s="60">
        <f>IF(H324=0,"",H324/G323)</f>
        <v>0.93333333333333335</v>
      </c>
      <c r="P324" s="61">
        <v>17</v>
      </c>
      <c r="Q324" s="62">
        <f t="shared" si="38"/>
        <v>1</v>
      </c>
      <c r="R324" s="62">
        <f t="shared" si="39"/>
        <v>0</v>
      </c>
    </row>
    <row r="325" spans="1:18" ht="15.75" customHeight="1">
      <c r="A325" s="49">
        <v>1402</v>
      </c>
      <c r="B325" s="50"/>
      <c r="C325" s="50"/>
      <c r="D325" s="50"/>
      <c r="E325" s="50"/>
      <c r="F325" s="50"/>
      <c r="G325" s="50"/>
      <c r="H325" s="50"/>
      <c r="I325" s="50">
        <v>13</v>
      </c>
      <c r="J325" s="64"/>
      <c r="K325" s="87">
        <v>6</v>
      </c>
      <c r="L325" s="57"/>
      <c r="M325" s="58"/>
      <c r="N325" s="59"/>
      <c r="O325" s="86">
        <f>IF(I325=0,"",I325/H324)</f>
        <v>0.9285714285714286</v>
      </c>
      <c r="P325" s="61">
        <v>16</v>
      </c>
      <c r="Q325" s="62">
        <f t="shared" si="38"/>
        <v>0.94117647058823528</v>
      </c>
      <c r="R325" s="62">
        <f t="shared" si="39"/>
        <v>5.8823529411764719E-2</v>
      </c>
    </row>
    <row r="326" spans="1:18" ht="15.75" customHeight="1">
      <c r="A326" s="49">
        <v>1501</v>
      </c>
      <c r="B326" s="50"/>
      <c r="C326" s="50"/>
      <c r="D326" s="50"/>
      <c r="E326" s="50"/>
      <c r="F326" s="50"/>
      <c r="G326" s="50"/>
      <c r="H326" s="50"/>
      <c r="I326" s="50">
        <v>7</v>
      </c>
      <c r="J326" s="64"/>
      <c r="K326" s="87">
        <v>4</v>
      </c>
      <c r="L326" s="57"/>
      <c r="M326" s="58"/>
      <c r="N326" s="64"/>
      <c r="O326" s="65"/>
      <c r="P326" s="99">
        <v>9</v>
      </c>
      <c r="Q326" s="64"/>
      <c r="R326" s="65"/>
    </row>
    <row r="327" spans="1:18" ht="15.75" customHeight="1">
      <c r="A327" s="49">
        <v>1502</v>
      </c>
      <c r="B327" s="50"/>
      <c r="C327" s="50"/>
      <c r="D327" s="50"/>
      <c r="E327" s="50"/>
      <c r="F327" s="50"/>
      <c r="G327" s="50"/>
      <c r="H327" s="50"/>
      <c r="I327" s="50">
        <v>3</v>
      </c>
      <c r="J327" s="64"/>
      <c r="K327" s="87">
        <v>1</v>
      </c>
      <c r="L327" s="57"/>
      <c r="M327" s="58"/>
      <c r="N327" s="64"/>
      <c r="O327" s="68"/>
      <c r="P327" s="99">
        <v>5</v>
      </c>
      <c r="Q327" s="146"/>
      <c r="R327" s="68"/>
    </row>
    <row r="328" spans="1:18" ht="15.75" customHeight="1">
      <c r="A328" s="49">
        <v>1601</v>
      </c>
      <c r="B328" s="50"/>
      <c r="C328" s="50"/>
      <c r="D328" s="50"/>
      <c r="E328" s="50"/>
      <c r="F328" s="50"/>
      <c r="G328" s="50"/>
      <c r="H328" s="50"/>
      <c r="I328" s="50">
        <v>2</v>
      </c>
      <c r="J328" s="64"/>
      <c r="K328" s="87">
        <v>1</v>
      </c>
      <c r="L328" s="57"/>
      <c r="M328" s="58"/>
      <c r="N328" s="64"/>
      <c r="O328" s="68"/>
      <c r="P328" s="61">
        <v>3</v>
      </c>
      <c r="Q328" s="146"/>
      <c r="R328" s="68"/>
    </row>
    <row r="329" spans="1:18" ht="15.75" customHeight="1">
      <c r="A329" s="49">
        <v>1602</v>
      </c>
      <c r="B329" s="50"/>
      <c r="C329" s="50"/>
      <c r="D329" s="50"/>
      <c r="E329" s="50"/>
      <c r="F329" s="50"/>
      <c r="G329" s="50"/>
      <c r="H329" s="50"/>
      <c r="I329" s="50"/>
      <c r="J329" s="64"/>
      <c r="K329" s="87"/>
      <c r="L329" s="57"/>
      <c r="M329" s="58"/>
      <c r="N329" s="64"/>
      <c r="O329" s="68"/>
      <c r="P329" s="66"/>
      <c r="Q329" s="69"/>
      <c r="R329" s="68"/>
    </row>
    <row r="330" spans="1:18" ht="15.75" customHeight="1">
      <c r="A330" s="49">
        <v>1701</v>
      </c>
      <c r="B330" s="50"/>
      <c r="C330" s="50"/>
      <c r="D330" s="50"/>
      <c r="E330" s="50"/>
      <c r="F330" s="50"/>
      <c r="G330" s="50"/>
      <c r="H330" s="50"/>
      <c r="I330" s="50"/>
      <c r="J330" s="64"/>
      <c r="K330" s="87"/>
      <c r="L330" s="57"/>
      <c r="M330" s="58"/>
      <c r="N330" s="64"/>
      <c r="O330" s="68"/>
      <c r="P330" s="66"/>
      <c r="Q330" s="69"/>
      <c r="R330" s="68"/>
    </row>
    <row r="331" spans="1:18" ht="15.75" customHeight="1">
      <c r="A331" s="49">
        <v>1702</v>
      </c>
      <c r="B331" s="50"/>
      <c r="C331" s="50"/>
      <c r="D331" s="50"/>
      <c r="E331" s="50"/>
      <c r="F331" s="50"/>
      <c r="G331" s="50"/>
      <c r="H331" s="50"/>
      <c r="I331" s="50"/>
      <c r="J331" s="64"/>
      <c r="K331" s="87"/>
      <c r="L331" s="57"/>
      <c r="M331" s="58"/>
      <c r="N331" s="64"/>
      <c r="O331" s="58"/>
      <c r="P331" s="64"/>
      <c r="Q331" s="102"/>
      <c r="R331" s="68"/>
    </row>
    <row r="332" spans="1:18" ht="15.75" customHeight="1">
      <c r="A332" s="49">
        <v>1801</v>
      </c>
      <c r="B332" s="50"/>
      <c r="C332" s="50"/>
      <c r="D332" s="50"/>
      <c r="E332" s="50"/>
      <c r="F332" s="50"/>
      <c r="G332" s="50"/>
      <c r="H332" s="50"/>
      <c r="I332" s="50"/>
      <c r="J332" s="64"/>
      <c r="K332" s="87"/>
      <c r="L332" s="57"/>
      <c r="M332" s="58"/>
      <c r="N332" s="64"/>
      <c r="O332" s="140" t="s">
        <v>56</v>
      </c>
      <c r="P332" s="71">
        <v>11</v>
      </c>
      <c r="Q332" s="83">
        <f>K335</f>
        <v>12</v>
      </c>
      <c r="R332" s="142" t="s">
        <v>10</v>
      </c>
    </row>
    <row r="333" spans="1:18" ht="15.75" customHeight="1">
      <c r="A333" s="49">
        <v>1802</v>
      </c>
      <c r="B333" s="50"/>
      <c r="C333" s="50"/>
      <c r="D333" s="50"/>
      <c r="E333" s="50"/>
      <c r="F333" s="50"/>
      <c r="G333" s="50"/>
      <c r="H333" s="50"/>
      <c r="I333" s="50"/>
      <c r="J333" s="64"/>
      <c r="K333" s="87"/>
      <c r="L333" s="57"/>
      <c r="M333" s="58"/>
      <c r="N333" s="64"/>
      <c r="O333" s="141" t="s">
        <v>57</v>
      </c>
      <c r="P333" s="73">
        <f>IF(P332/B318=0,"",P332/B318)</f>
        <v>0.42307692307692307</v>
      </c>
      <c r="Q333" s="85">
        <f>IF(P332/Q332=0,"",P332/Q332)</f>
        <v>0.91666666666666663</v>
      </c>
      <c r="R333" s="143" t="s">
        <v>58</v>
      </c>
    </row>
    <row r="334" spans="1:18" ht="15.75" customHeight="1">
      <c r="A334" s="49">
        <v>1901</v>
      </c>
      <c r="B334" s="145"/>
      <c r="C334" s="145"/>
      <c r="D334" s="145"/>
      <c r="E334" s="145"/>
      <c r="F334" s="145"/>
      <c r="G334" s="145"/>
      <c r="H334" s="145"/>
      <c r="I334" s="145"/>
      <c r="J334" s="64"/>
      <c r="K334" s="87"/>
      <c r="L334" s="75"/>
      <c r="M334" s="76"/>
      <c r="N334" s="77"/>
      <c r="O334" s="78"/>
      <c r="P334" s="79"/>
      <c r="Q334" s="79"/>
      <c r="R334" s="80"/>
    </row>
    <row r="335" spans="1:18" ht="18" customHeight="1">
      <c r="A335" s="31"/>
      <c r="B335" s="190" t="s">
        <v>79</v>
      </c>
      <c r="C335" s="190"/>
      <c r="D335" s="190"/>
      <c r="E335" s="190"/>
      <c r="F335" s="190"/>
      <c r="G335" s="190"/>
      <c r="H335" s="190"/>
      <c r="I335" s="190"/>
      <c r="J335" s="25"/>
      <c r="K335" s="81">
        <f>SUM(K320:K331)</f>
        <v>12</v>
      </c>
      <c r="L335" s="82">
        <f>IF(K325=0,"",K325/B318)</f>
        <v>0.23076923076923078</v>
      </c>
      <c r="M335" s="82">
        <f>IF(K335=0,"",K335/B318)</f>
        <v>0.46153846153846156</v>
      </c>
      <c r="N335" s="82">
        <f>IF(K327=0,"",M335-L335)</f>
        <v>0.23076923076923078</v>
      </c>
      <c r="O335" s="1"/>
      <c r="P335" s="25"/>
      <c r="Q335" s="26"/>
      <c r="R335" s="1"/>
    </row>
    <row r="336" spans="1:18" ht="12.75" customHeight="1">
      <c r="L336" s="1"/>
      <c r="M336" s="1"/>
      <c r="N336" s="1"/>
      <c r="O336" s="1"/>
      <c r="P336" s="2"/>
      <c r="Q336" s="2"/>
      <c r="R336" s="1"/>
    </row>
    <row r="337" spans="1:30" ht="12.75" customHeight="1">
      <c r="L337" s="1"/>
      <c r="M337" s="1"/>
      <c r="O337" s="1"/>
      <c r="P337" s="2"/>
      <c r="Q337" s="2"/>
      <c r="R337" s="1"/>
      <c r="AC337" s="3"/>
      <c r="AD337" s="3"/>
    </row>
    <row r="338" spans="1:30" ht="26.25">
      <c r="A338" s="161"/>
      <c r="B338" s="191" t="s">
        <v>69</v>
      </c>
      <c r="C338" s="191"/>
      <c r="D338" s="191"/>
      <c r="E338" s="191"/>
      <c r="F338" s="191"/>
      <c r="G338" s="191"/>
      <c r="H338" s="191"/>
      <c r="I338" s="191"/>
      <c r="K338" s="156" t="s">
        <v>52</v>
      </c>
      <c r="L338" s="25"/>
      <c r="M338" s="1"/>
      <c r="N338" s="1"/>
      <c r="O338" s="25"/>
      <c r="P338" s="1"/>
      <c r="Q338" s="25"/>
      <c r="R338" s="25"/>
      <c r="S338" s="25"/>
      <c r="AC338" s="3"/>
      <c r="AD338" s="3"/>
    </row>
    <row r="339" spans="1:30" ht="20.25">
      <c r="A339" s="201" t="s">
        <v>9</v>
      </c>
      <c r="B339" s="193" t="s">
        <v>70</v>
      </c>
      <c r="C339" s="194"/>
      <c r="D339" s="194"/>
      <c r="E339" s="194"/>
      <c r="F339" s="194"/>
      <c r="G339" s="194"/>
      <c r="H339" s="194"/>
      <c r="I339" s="195"/>
      <c r="J339" s="25"/>
      <c r="K339" s="196" t="s">
        <v>10</v>
      </c>
      <c r="L339" s="189" t="s">
        <v>2</v>
      </c>
      <c r="M339" s="189" t="s">
        <v>3</v>
      </c>
      <c r="N339" s="198" t="s">
        <v>4</v>
      </c>
      <c r="O339" s="189" t="s">
        <v>5</v>
      </c>
      <c r="P339" s="187" t="s">
        <v>6</v>
      </c>
      <c r="Q339" s="187" t="s">
        <v>7</v>
      </c>
      <c r="R339" s="189" t="s">
        <v>8</v>
      </c>
      <c r="AC339" s="3"/>
      <c r="AD339" s="3"/>
    </row>
    <row r="340" spans="1:30" ht="15.75">
      <c r="A340" s="202"/>
      <c r="B340" s="49" t="s">
        <v>71</v>
      </c>
      <c r="C340" s="49" t="s">
        <v>72</v>
      </c>
      <c r="D340" s="49" t="s">
        <v>73</v>
      </c>
      <c r="E340" s="49" t="s">
        <v>74</v>
      </c>
      <c r="F340" s="49" t="s">
        <v>75</v>
      </c>
      <c r="G340" s="49" t="s">
        <v>76</v>
      </c>
      <c r="H340" s="49" t="s">
        <v>77</v>
      </c>
      <c r="I340" s="49" t="s">
        <v>78</v>
      </c>
      <c r="J340" s="25"/>
      <c r="K340" s="197"/>
      <c r="L340" s="188"/>
      <c r="M340" s="188"/>
      <c r="N340" s="188"/>
      <c r="O340" s="188"/>
      <c r="P340" s="188"/>
      <c r="Q340" s="188"/>
      <c r="R340" s="188"/>
      <c r="AC340" s="3"/>
      <c r="AD340" s="3"/>
    </row>
    <row r="341" spans="1:30" ht="15.75" customHeight="1">
      <c r="A341" s="49">
        <v>1102</v>
      </c>
      <c r="B341" s="50">
        <v>19</v>
      </c>
      <c r="C341" s="50"/>
      <c r="D341" s="50"/>
      <c r="E341" s="50"/>
      <c r="F341" s="50"/>
      <c r="G341" s="50"/>
      <c r="H341" s="50"/>
      <c r="I341" s="50"/>
      <c r="J341" s="64"/>
      <c r="K341" s="87"/>
      <c r="L341" s="51"/>
      <c r="M341" s="52"/>
      <c r="N341" s="53"/>
      <c r="O341" s="54"/>
      <c r="P341" s="55">
        <f>B341</f>
        <v>19</v>
      </c>
      <c r="Q341" s="56"/>
      <c r="R341" s="54"/>
      <c r="AC341" s="3"/>
      <c r="AD341" s="3"/>
    </row>
    <row r="342" spans="1:30" ht="15.75" customHeight="1">
      <c r="A342" s="49">
        <v>1201</v>
      </c>
      <c r="B342" s="50"/>
      <c r="C342" s="50">
        <v>16</v>
      </c>
      <c r="D342" s="50"/>
      <c r="E342" s="50"/>
      <c r="F342" s="50"/>
      <c r="G342" s="50"/>
      <c r="H342" s="50"/>
      <c r="I342" s="50"/>
      <c r="J342" s="64"/>
      <c r="K342" s="87"/>
      <c r="L342" s="57"/>
      <c r="M342" s="58"/>
      <c r="N342" s="59"/>
      <c r="O342" s="60">
        <f>IF(C342=0,"",C342/B341)</f>
        <v>0.84210526315789469</v>
      </c>
      <c r="P342" s="61">
        <v>18</v>
      </c>
      <c r="Q342" s="62">
        <f t="shared" ref="Q342:Q348" si="40">IF(P342=0,"",P342/P341)</f>
        <v>0.94736842105263153</v>
      </c>
      <c r="R342" s="62">
        <f t="shared" ref="R342:R348" si="41">IF(P342=0,"",100%-Q342)</f>
        <v>5.2631578947368474E-2</v>
      </c>
      <c r="AC342" s="3"/>
      <c r="AD342" s="3"/>
    </row>
    <row r="343" spans="1:30" ht="15.75" customHeight="1">
      <c r="A343" s="49">
        <v>1202</v>
      </c>
      <c r="B343" s="50"/>
      <c r="C343" s="50"/>
      <c r="D343" s="50">
        <v>13</v>
      </c>
      <c r="E343" s="50"/>
      <c r="F343" s="50"/>
      <c r="G343" s="50"/>
      <c r="H343" s="50"/>
      <c r="I343" s="50"/>
      <c r="J343" s="64"/>
      <c r="K343" s="87"/>
      <c r="L343" s="57"/>
      <c r="M343" s="58"/>
      <c r="N343" s="59"/>
      <c r="O343" s="60">
        <f>IF(D343=0,"",D343/C342)</f>
        <v>0.8125</v>
      </c>
      <c r="P343" s="61">
        <v>14</v>
      </c>
      <c r="Q343" s="62">
        <f t="shared" si="40"/>
        <v>0.77777777777777779</v>
      </c>
      <c r="R343" s="62">
        <f t="shared" si="41"/>
        <v>0.22222222222222221</v>
      </c>
      <c r="S343" s="63">
        <f>P343/P341</f>
        <v>0.73684210526315785</v>
      </c>
      <c r="AC343" s="3"/>
      <c r="AD343" s="3"/>
    </row>
    <row r="344" spans="1:30" ht="15.75" customHeight="1">
      <c r="A344" s="49">
        <v>1301</v>
      </c>
      <c r="B344" s="50"/>
      <c r="C344" s="50"/>
      <c r="D344" s="50"/>
      <c r="E344" s="50">
        <v>12</v>
      </c>
      <c r="F344" s="50"/>
      <c r="G344" s="50"/>
      <c r="H344" s="50"/>
      <c r="I344" s="50"/>
      <c r="J344" s="64"/>
      <c r="K344" s="87"/>
      <c r="L344" s="57"/>
      <c r="M344" s="58"/>
      <c r="N344" s="59"/>
      <c r="O344" s="60">
        <f>IF(E344=0,"",E344/D343)</f>
        <v>0.92307692307692313</v>
      </c>
      <c r="P344" s="61">
        <v>14</v>
      </c>
      <c r="Q344" s="62">
        <f t="shared" si="40"/>
        <v>1</v>
      </c>
      <c r="R344" s="62">
        <f t="shared" si="41"/>
        <v>0</v>
      </c>
      <c r="AC344" s="3"/>
      <c r="AD344" s="3"/>
    </row>
    <row r="345" spans="1:30" ht="15.75" customHeight="1">
      <c r="A345" s="49">
        <v>1302</v>
      </c>
      <c r="B345" s="50"/>
      <c r="C345" s="50"/>
      <c r="D345" s="50"/>
      <c r="E345" s="50"/>
      <c r="F345" s="50">
        <v>12</v>
      </c>
      <c r="G345" s="50"/>
      <c r="H345" s="50"/>
      <c r="I345" s="50"/>
      <c r="J345" s="64"/>
      <c r="K345" s="87"/>
      <c r="L345" s="57"/>
      <c r="M345" s="58"/>
      <c r="N345" s="59"/>
      <c r="O345" s="60">
        <f>IF(F345=0,"",F345/E344)</f>
        <v>1</v>
      </c>
      <c r="P345" s="61">
        <v>14</v>
      </c>
      <c r="Q345" s="62">
        <f t="shared" si="40"/>
        <v>1</v>
      </c>
      <c r="R345" s="62">
        <f t="shared" si="41"/>
        <v>0</v>
      </c>
      <c r="AC345" s="3"/>
      <c r="AD345" s="3"/>
    </row>
    <row r="346" spans="1:30" ht="15.75" customHeight="1">
      <c r="A346" s="49">
        <v>1401</v>
      </c>
      <c r="B346" s="50"/>
      <c r="C346" s="50"/>
      <c r="D346" s="50"/>
      <c r="E346" s="50"/>
      <c r="F346" s="50"/>
      <c r="G346" s="50">
        <v>9</v>
      </c>
      <c r="H346" s="50"/>
      <c r="I346" s="50"/>
      <c r="J346" s="64"/>
      <c r="K346" s="87"/>
      <c r="L346" s="57"/>
      <c r="M346" s="58"/>
      <c r="N346" s="59"/>
      <c r="O346" s="60">
        <f>IF(G346=0,"",G346/F345)</f>
        <v>0.75</v>
      </c>
      <c r="P346" s="61">
        <v>12</v>
      </c>
      <c r="Q346" s="62">
        <f t="shared" si="40"/>
        <v>0.8571428571428571</v>
      </c>
      <c r="R346" s="62">
        <f t="shared" si="41"/>
        <v>0.1428571428571429</v>
      </c>
      <c r="AC346" s="3"/>
      <c r="AD346" s="3"/>
    </row>
    <row r="347" spans="1:30" ht="15.75" customHeight="1">
      <c r="A347" s="49">
        <v>1402</v>
      </c>
      <c r="B347" s="50"/>
      <c r="C347" s="50"/>
      <c r="D347" s="50"/>
      <c r="E347" s="50"/>
      <c r="F347" s="50"/>
      <c r="G347" s="50"/>
      <c r="H347" s="50">
        <v>9</v>
      </c>
      <c r="I347" s="50"/>
      <c r="J347" s="64"/>
      <c r="K347" s="87"/>
      <c r="L347" s="57"/>
      <c r="M347" s="58"/>
      <c r="N347" s="59"/>
      <c r="O347" s="60">
        <f>IF(H347=0,"",H347/G346)</f>
        <v>1</v>
      </c>
      <c r="P347" s="61">
        <v>12</v>
      </c>
      <c r="Q347" s="62">
        <f t="shared" si="40"/>
        <v>1</v>
      </c>
      <c r="R347" s="62">
        <f t="shared" si="41"/>
        <v>0</v>
      </c>
      <c r="AC347" s="3"/>
      <c r="AD347" s="3"/>
    </row>
    <row r="348" spans="1:30" ht="15.75" customHeight="1">
      <c r="A348" s="49">
        <v>1501</v>
      </c>
      <c r="B348" s="50"/>
      <c r="C348" s="50"/>
      <c r="D348" s="50"/>
      <c r="E348" s="50"/>
      <c r="F348" s="50"/>
      <c r="G348" s="50"/>
      <c r="H348" s="50"/>
      <c r="I348" s="50">
        <v>9</v>
      </c>
      <c r="J348" s="64"/>
      <c r="K348" s="87">
        <v>4</v>
      </c>
      <c r="L348" s="57"/>
      <c r="M348" s="58"/>
      <c r="N348" s="59"/>
      <c r="O348" s="86">
        <f>IF(I348=0,"",I348/H347)</f>
        <v>1</v>
      </c>
      <c r="P348" s="61">
        <v>9</v>
      </c>
      <c r="Q348" s="62">
        <f t="shared" si="40"/>
        <v>0.75</v>
      </c>
      <c r="R348" s="62">
        <f t="shared" si="41"/>
        <v>0.25</v>
      </c>
      <c r="AC348" s="3"/>
      <c r="AD348" s="3"/>
    </row>
    <row r="349" spans="1:30" ht="15.75" customHeight="1">
      <c r="A349" s="49">
        <v>1502</v>
      </c>
      <c r="B349" s="50"/>
      <c r="C349" s="50"/>
      <c r="D349" s="50"/>
      <c r="E349" s="50"/>
      <c r="F349" s="50"/>
      <c r="G349" s="50"/>
      <c r="H349" s="50"/>
      <c r="I349" s="50">
        <v>3</v>
      </c>
      <c r="J349" s="64"/>
      <c r="K349" s="87">
        <v>3</v>
      </c>
      <c r="L349" s="57"/>
      <c r="M349" s="58"/>
      <c r="N349" s="64"/>
      <c r="O349" s="65"/>
      <c r="P349" s="99">
        <v>5</v>
      </c>
      <c r="Q349" s="64"/>
      <c r="R349" s="65"/>
      <c r="AC349" s="3"/>
      <c r="AD349" s="3"/>
    </row>
    <row r="350" spans="1:30" ht="15.75" customHeight="1">
      <c r="A350" s="49">
        <v>1601</v>
      </c>
      <c r="B350" s="50"/>
      <c r="C350" s="50"/>
      <c r="D350" s="50"/>
      <c r="E350" s="50"/>
      <c r="F350" s="50"/>
      <c r="G350" s="50"/>
      <c r="H350" s="50"/>
      <c r="I350" s="50">
        <v>1</v>
      </c>
      <c r="J350" s="64"/>
      <c r="K350" s="87"/>
      <c r="L350" s="57"/>
      <c r="M350" s="58"/>
      <c r="N350" s="64"/>
      <c r="O350" s="68"/>
      <c r="P350" s="99">
        <v>1</v>
      </c>
      <c r="Q350" s="146"/>
      <c r="R350" s="68"/>
      <c r="AC350" s="3"/>
      <c r="AD350" s="3"/>
    </row>
    <row r="351" spans="1:30" ht="15.75" customHeight="1">
      <c r="A351" s="49">
        <v>1602</v>
      </c>
      <c r="B351" s="50"/>
      <c r="C351" s="50"/>
      <c r="D351" s="50"/>
      <c r="E351" s="50"/>
      <c r="F351" s="50"/>
      <c r="G351" s="50"/>
      <c r="H351" s="50"/>
      <c r="I351" s="50">
        <v>2</v>
      </c>
      <c r="J351" s="64"/>
      <c r="K351" s="87">
        <v>1</v>
      </c>
      <c r="L351" s="57"/>
      <c r="M351" s="58"/>
      <c r="N351" s="64"/>
      <c r="O351" s="68"/>
      <c r="P351" s="61">
        <v>1</v>
      </c>
      <c r="Q351" s="146"/>
      <c r="R351" s="68"/>
      <c r="AC351" s="3"/>
      <c r="AD351" s="3"/>
    </row>
    <row r="352" spans="1:30" ht="15.75" customHeight="1">
      <c r="A352" s="49">
        <v>1701</v>
      </c>
      <c r="B352" s="50"/>
      <c r="C352" s="50"/>
      <c r="D352" s="50"/>
      <c r="E352" s="50"/>
      <c r="F352" s="50"/>
      <c r="G352" s="50"/>
      <c r="H352" s="50"/>
      <c r="I352" s="50"/>
      <c r="J352" s="64"/>
      <c r="K352" s="87"/>
      <c r="L352" s="57"/>
      <c r="M352" s="58"/>
      <c r="N352" s="64"/>
      <c r="O352" s="68"/>
      <c r="P352" s="66"/>
      <c r="Q352" s="69"/>
      <c r="R352" s="68"/>
      <c r="AC352" s="3"/>
      <c r="AD352" s="3"/>
    </row>
    <row r="353" spans="1:30" ht="15.75" customHeight="1">
      <c r="A353" s="49">
        <v>1702</v>
      </c>
      <c r="B353" s="50"/>
      <c r="C353" s="50"/>
      <c r="D353" s="50"/>
      <c r="E353" s="50"/>
      <c r="F353" s="50"/>
      <c r="G353" s="50"/>
      <c r="H353" s="50"/>
      <c r="I353" s="50"/>
      <c r="J353" s="64"/>
      <c r="K353" s="87"/>
      <c r="L353" s="57"/>
      <c r="M353" s="58"/>
      <c r="N353" s="64"/>
      <c r="O353" s="68"/>
      <c r="P353" s="66"/>
      <c r="Q353" s="69"/>
      <c r="R353" s="68"/>
      <c r="AC353" s="3"/>
      <c r="AD353" s="3"/>
    </row>
    <row r="354" spans="1:30" ht="15.75" customHeight="1">
      <c r="A354" s="49">
        <v>1801</v>
      </c>
      <c r="B354" s="50"/>
      <c r="C354" s="50"/>
      <c r="D354" s="50"/>
      <c r="E354" s="50"/>
      <c r="F354" s="50"/>
      <c r="G354" s="50"/>
      <c r="H354" s="50"/>
      <c r="I354" s="50"/>
      <c r="J354" s="64"/>
      <c r="K354" s="87"/>
      <c r="L354" s="57"/>
      <c r="M354" s="58"/>
      <c r="N354" s="64"/>
      <c r="O354" s="58"/>
      <c r="P354" s="64"/>
      <c r="Q354" s="102"/>
      <c r="R354" s="68"/>
      <c r="AC354" s="3"/>
      <c r="AD354" s="3"/>
    </row>
    <row r="355" spans="1:30" ht="15.75" customHeight="1">
      <c r="A355" s="49">
        <v>1802</v>
      </c>
      <c r="B355" s="50"/>
      <c r="C355" s="50"/>
      <c r="D355" s="50"/>
      <c r="E355" s="50"/>
      <c r="F355" s="50"/>
      <c r="G355" s="50"/>
      <c r="H355" s="50"/>
      <c r="I355" s="50"/>
      <c r="J355" s="64"/>
      <c r="K355" s="87"/>
      <c r="L355" s="57"/>
      <c r="M355" s="58"/>
      <c r="N355" s="64"/>
      <c r="O355" s="140" t="s">
        <v>56</v>
      </c>
      <c r="P355" s="71">
        <v>3</v>
      </c>
      <c r="Q355" s="83">
        <f>K358</f>
        <v>8</v>
      </c>
      <c r="R355" s="142" t="s">
        <v>10</v>
      </c>
      <c r="AC355" s="3"/>
      <c r="AD355" s="3"/>
    </row>
    <row r="356" spans="1:30" ht="15.75" customHeight="1">
      <c r="A356" s="49">
        <v>1901</v>
      </c>
      <c r="B356" s="50"/>
      <c r="C356" s="50"/>
      <c r="D356" s="50"/>
      <c r="E356" s="50"/>
      <c r="F356" s="50"/>
      <c r="G356" s="50"/>
      <c r="H356" s="50"/>
      <c r="I356" s="50"/>
      <c r="J356" s="64"/>
      <c r="K356" s="87"/>
      <c r="L356" s="57"/>
      <c r="M356" s="58"/>
      <c r="N356" s="64"/>
      <c r="O356" s="141" t="s">
        <v>57</v>
      </c>
      <c r="P356" s="73">
        <f>IF(P355/B341=0,"",P355/B341)</f>
        <v>0.15789473684210525</v>
      </c>
      <c r="Q356" s="85">
        <f>IF(P355/Q355=0,"",P355/Q355)</f>
        <v>0.375</v>
      </c>
      <c r="R356" s="143" t="s">
        <v>58</v>
      </c>
      <c r="AC356" s="3"/>
      <c r="AD356" s="3"/>
    </row>
    <row r="357" spans="1:30" ht="15.75" customHeight="1">
      <c r="A357" s="49">
        <v>1902</v>
      </c>
      <c r="B357" s="145"/>
      <c r="C357" s="145"/>
      <c r="D357" s="145"/>
      <c r="E357" s="145"/>
      <c r="F357" s="145"/>
      <c r="G357" s="145"/>
      <c r="H357" s="145"/>
      <c r="I357" s="145"/>
      <c r="J357" s="64"/>
      <c r="K357" s="87"/>
      <c r="L357" s="75"/>
      <c r="M357" s="76"/>
      <c r="N357" s="77"/>
      <c r="O357" s="78"/>
      <c r="P357" s="79"/>
      <c r="Q357" s="79"/>
      <c r="R357" s="80"/>
      <c r="AC357" s="3"/>
      <c r="AD357" s="3"/>
    </row>
    <row r="358" spans="1:30" ht="18" customHeight="1">
      <c r="A358" s="31"/>
      <c r="B358" s="190" t="s">
        <v>79</v>
      </c>
      <c r="C358" s="190"/>
      <c r="D358" s="190"/>
      <c r="E358" s="190"/>
      <c r="F358" s="190"/>
      <c r="G358" s="190"/>
      <c r="H358" s="190"/>
      <c r="I358" s="190"/>
      <c r="J358" s="25"/>
      <c r="K358" s="81">
        <f>SUM(K343:K354)</f>
        <v>8</v>
      </c>
      <c r="L358" s="82">
        <f>IF(K348=0,"",K348/B341)</f>
        <v>0.21052631578947367</v>
      </c>
      <c r="M358" s="82">
        <f>IF(K358=0,"",K358/B341)</f>
        <v>0.42105263157894735</v>
      </c>
      <c r="N358" s="82">
        <f>IF(K348=0,"",M358-L358)</f>
        <v>0.21052631578947367</v>
      </c>
      <c r="O358" s="1"/>
      <c r="P358" s="25"/>
      <c r="Q358" s="26"/>
      <c r="R358" s="1"/>
      <c r="AC358" s="3"/>
      <c r="AD358" s="3"/>
    </row>
    <row r="359" spans="1:30" ht="12.75" customHeight="1">
      <c r="L359" s="1"/>
      <c r="M359" s="1"/>
      <c r="O359" s="1"/>
      <c r="P359" s="2"/>
      <c r="Q359" s="2"/>
      <c r="R359" s="1"/>
      <c r="AC359" s="3"/>
      <c r="AD359" s="3"/>
    </row>
    <row r="360" spans="1:30" ht="12.75" customHeight="1">
      <c r="L360" s="1"/>
      <c r="M360" s="1"/>
      <c r="N360" s="1"/>
      <c r="O360" s="1"/>
      <c r="P360" s="2"/>
      <c r="Q360" s="2"/>
      <c r="R360" s="1"/>
      <c r="AC360" s="3"/>
      <c r="AD360" s="3"/>
    </row>
    <row r="361" spans="1:30" ht="26.25">
      <c r="A361" s="161"/>
      <c r="B361" s="191" t="s">
        <v>69</v>
      </c>
      <c r="C361" s="191"/>
      <c r="D361" s="191"/>
      <c r="E361" s="191"/>
      <c r="F361" s="191"/>
      <c r="G361" s="191"/>
      <c r="H361" s="191"/>
      <c r="I361" s="191"/>
      <c r="K361" s="156" t="s">
        <v>53</v>
      </c>
      <c r="L361" s="25"/>
      <c r="M361" s="1"/>
      <c r="N361" s="1"/>
      <c r="O361" s="25"/>
      <c r="P361" s="1"/>
      <c r="Q361" s="25"/>
      <c r="R361" s="25"/>
      <c r="S361" s="25"/>
      <c r="AC361" s="3"/>
      <c r="AD361" s="3"/>
    </row>
    <row r="362" spans="1:30" ht="20.25">
      <c r="A362" s="201" t="s">
        <v>9</v>
      </c>
      <c r="B362" s="193" t="s">
        <v>70</v>
      </c>
      <c r="C362" s="194"/>
      <c r="D362" s="194"/>
      <c r="E362" s="194"/>
      <c r="F362" s="194"/>
      <c r="G362" s="194"/>
      <c r="H362" s="194"/>
      <c r="I362" s="195"/>
      <c r="J362" s="25"/>
      <c r="K362" s="196" t="s">
        <v>10</v>
      </c>
      <c r="L362" s="189" t="s">
        <v>2</v>
      </c>
      <c r="M362" s="189" t="s">
        <v>3</v>
      </c>
      <c r="N362" s="198" t="s">
        <v>4</v>
      </c>
      <c r="O362" s="189" t="s">
        <v>5</v>
      </c>
      <c r="P362" s="187" t="s">
        <v>6</v>
      </c>
      <c r="Q362" s="187" t="s">
        <v>7</v>
      </c>
      <c r="R362" s="189" t="s">
        <v>8</v>
      </c>
      <c r="AC362" s="3"/>
      <c r="AD362" s="3"/>
    </row>
    <row r="363" spans="1:30" ht="15.75">
      <c r="A363" s="202"/>
      <c r="B363" s="49" t="s">
        <v>71</v>
      </c>
      <c r="C363" s="49" t="s">
        <v>72</v>
      </c>
      <c r="D363" s="49" t="s">
        <v>73</v>
      </c>
      <c r="E363" s="49" t="s">
        <v>74</v>
      </c>
      <c r="F363" s="49" t="s">
        <v>75</v>
      </c>
      <c r="G363" s="49" t="s">
        <v>76</v>
      </c>
      <c r="H363" s="49" t="s">
        <v>77</v>
      </c>
      <c r="I363" s="49" t="s">
        <v>78</v>
      </c>
      <c r="J363" s="25"/>
      <c r="K363" s="197"/>
      <c r="L363" s="188"/>
      <c r="M363" s="188"/>
      <c r="N363" s="188"/>
      <c r="O363" s="188"/>
      <c r="P363" s="188"/>
      <c r="Q363" s="188"/>
      <c r="R363" s="188"/>
      <c r="AC363" s="3"/>
      <c r="AD363" s="3"/>
    </row>
    <row r="364" spans="1:30" ht="15.75" customHeight="1">
      <c r="A364" s="49">
        <v>1201</v>
      </c>
      <c r="B364" s="50">
        <v>22</v>
      </c>
      <c r="C364" s="50"/>
      <c r="D364" s="50"/>
      <c r="E364" s="50"/>
      <c r="F364" s="50"/>
      <c r="G364" s="50"/>
      <c r="H364" s="50"/>
      <c r="I364" s="50"/>
      <c r="J364" s="64"/>
      <c r="K364" s="87"/>
      <c r="L364" s="51"/>
      <c r="M364" s="52"/>
      <c r="N364" s="53"/>
      <c r="O364" s="54"/>
      <c r="P364" s="55">
        <f>B364</f>
        <v>22</v>
      </c>
      <c r="Q364" s="56"/>
      <c r="R364" s="54"/>
      <c r="AC364" s="3"/>
      <c r="AD364" s="3"/>
    </row>
    <row r="365" spans="1:30" ht="15.75" customHeight="1">
      <c r="A365" s="49" t="s">
        <v>62</v>
      </c>
      <c r="B365" s="50"/>
      <c r="C365" s="50">
        <v>18</v>
      </c>
      <c r="D365" s="50"/>
      <c r="E365" s="50"/>
      <c r="F365" s="50"/>
      <c r="G365" s="50"/>
      <c r="H365" s="50"/>
      <c r="I365" s="50"/>
      <c r="J365" s="64"/>
      <c r="K365" s="87"/>
      <c r="L365" s="57"/>
      <c r="M365" s="58"/>
      <c r="N365" s="59"/>
      <c r="O365" s="60">
        <f>IF(C365=0,"",C365/B364)</f>
        <v>0.81818181818181823</v>
      </c>
      <c r="P365" s="61">
        <v>21</v>
      </c>
      <c r="Q365" s="62">
        <f t="shared" ref="Q365:Q371" si="42">IF(P365=0,"",P365/P364)</f>
        <v>0.95454545454545459</v>
      </c>
      <c r="R365" s="62">
        <f t="shared" ref="R365:R371" si="43">IF(P365=0,"",100%-Q365)</f>
        <v>4.5454545454545414E-2</v>
      </c>
      <c r="AC365" s="3"/>
      <c r="AD365" s="3"/>
    </row>
    <row r="366" spans="1:30" ht="15.75" customHeight="1">
      <c r="A366" s="49">
        <v>1301</v>
      </c>
      <c r="B366" s="50"/>
      <c r="C366" s="50"/>
      <c r="D366" s="50">
        <v>16</v>
      </c>
      <c r="E366" s="50"/>
      <c r="F366" s="50"/>
      <c r="G366" s="50"/>
      <c r="H366" s="50"/>
      <c r="I366" s="50"/>
      <c r="J366" s="64"/>
      <c r="K366" s="87"/>
      <c r="L366" s="57"/>
      <c r="M366" s="58"/>
      <c r="N366" s="59"/>
      <c r="O366" s="60">
        <f>IF(D366=0,"",D366/C365)</f>
        <v>0.88888888888888884</v>
      </c>
      <c r="P366" s="61">
        <v>20</v>
      </c>
      <c r="Q366" s="62">
        <f t="shared" si="42"/>
        <v>0.95238095238095233</v>
      </c>
      <c r="R366" s="62">
        <f t="shared" si="43"/>
        <v>4.7619047619047672E-2</v>
      </c>
      <c r="S366" s="63">
        <f>P366/P364</f>
        <v>0.90909090909090906</v>
      </c>
      <c r="AC366" s="3"/>
      <c r="AD366" s="3"/>
    </row>
    <row r="367" spans="1:30" ht="15.75" customHeight="1">
      <c r="A367" s="49">
        <v>1302</v>
      </c>
      <c r="B367" s="50"/>
      <c r="C367" s="50"/>
      <c r="D367" s="50"/>
      <c r="E367" s="50">
        <v>16</v>
      </c>
      <c r="F367" s="50"/>
      <c r="G367" s="50"/>
      <c r="H367" s="50"/>
      <c r="I367" s="50"/>
      <c r="J367" s="64"/>
      <c r="K367" s="87"/>
      <c r="L367" s="57"/>
      <c r="M367" s="58"/>
      <c r="N367" s="59"/>
      <c r="O367" s="60">
        <f>IF(E367=0,"",E367/D366)</f>
        <v>1</v>
      </c>
      <c r="P367" s="61">
        <v>20</v>
      </c>
      <c r="Q367" s="62">
        <f t="shared" si="42"/>
        <v>1</v>
      </c>
      <c r="R367" s="62">
        <f t="shared" si="43"/>
        <v>0</v>
      </c>
      <c r="AC367" s="3"/>
      <c r="AD367" s="3"/>
    </row>
    <row r="368" spans="1:30" ht="15.75" customHeight="1">
      <c r="A368" s="49">
        <v>1401</v>
      </c>
      <c r="B368" s="50"/>
      <c r="C368" s="50"/>
      <c r="D368" s="50"/>
      <c r="E368" s="50"/>
      <c r="F368" s="50">
        <v>15</v>
      </c>
      <c r="G368" s="50"/>
      <c r="H368" s="50"/>
      <c r="I368" s="50"/>
      <c r="J368" s="64"/>
      <c r="K368" s="87"/>
      <c r="L368" s="57"/>
      <c r="M368" s="58"/>
      <c r="N368" s="59"/>
      <c r="O368" s="60">
        <f>IF(F368=0,"",F368/E367)</f>
        <v>0.9375</v>
      </c>
      <c r="P368" s="61">
        <v>18</v>
      </c>
      <c r="Q368" s="62">
        <f t="shared" si="42"/>
        <v>0.9</v>
      </c>
      <c r="R368" s="62">
        <f t="shared" si="43"/>
        <v>9.9999999999999978E-2</v>
      </c>
      <c r="AC368" s="3"/>
      <c r="AD368" s="3"/>
    </row>
    <row r="369" spans="1:30" ht="15.75" customHeight="1">
      <c r="A369" s="49">
        <v>1402</v>
      </c>
      <c r="B369" s="50"/>
      <c r="C369" s="50"/>
      <c r="D369" s="50"/>
      <c r="E369" s="50"/>
      <c r="F369" s="50"/>
      <c r="G369" s="50">
        <v>14</v>
      </c>
      <c r="H369" s="50"/>
      <c r="I369" s="50"/>
      <c r="J369" s="64"/>
      <c r="K369" s="87"/>
      <c r="L369" s="57"/>
      <c r="M369" s="58"/>
      <c r="N369" s="59"/>
      <c r="O369" s="60">
        <f>IF(G369=0,"",G369/F368)</f>
        <v>0.93333333333333335</v>
      </c>
      <c r="P369" s="61">
        <v>17</v>
      </c>
      <c r="Q369" s="62">
        <f t="shared" si="42"/>
        <v>0.94444444444444442</v>
      </c>
      <c r="R369" s="62">
        <f t="shared" si="43"/>
        <v>5.555555555555558E-2</v>
      </c>
      <c r="AC369" s="3"/>
      <c r="AD369" s="3"/>
    </row>
    <row r="370" spans="1:30" ht="15.75" customHeight="1">
      <c r="A370" s="49">
        <v>1501</v>
      </c>
      <c r="B370" s="50"/>
      <c r="C370" s="50"/>
      <c r="D370" s="50"/>
      <c r="E370" s="50"/>
      <c r="F370" s="50"/>
      <c r="G370" s="50"/>
      <c r="H370" s="50">
        <v>9</v>
      </c>
      <c r="I370" s="50"/>
      <c r="J370" s="64"/>
      <c r="K370" s="87"/>
      <c r="L370" s="57"/>
      <c r="M370" s="58"/>
      <c r="N370" s="59"/>
      <c r="O370" s="60">
        <f>IF(H370=0,"",H370/G369)</f>
        <v>0.6428571428571429</v>
      </c>
      <c r="P370" s="61">
        <v>17</v>
      </c>
      <c r="Q370" s="62">
        <f t="shared" si="42"/>
        <v>1</v>
      </c>
      <c r="R370" s="62">
        <f t="shared" si="43"/>
        <v>0</v>
      </c>
      <c r="AC370" s="3"/>
      <c r="AD370" s="3"/>
    </row>
    <row r="371" spans="1:30" ht="15.75" customHeight="1">
      <c r="A371" s="49">
        <v>1502</v>
      </c>
      <c r="B371" s="50"/>
      <c r="C371" s="50"/>
      <c r="D371" s="50"/>
      <c r="E371" s="50"/>
      <c r="F371" s="50"/>
      <c r="G371" s="50"/>
      <c r="H371" s="50"/>
      <c r="I371" s="50">
        <v>9</v>
      </c>
      <c r="J371" s="64"/>
      <c r="K371" s="87">
        <v>3</v>
      </c>
      <c r="L371" s="57"/>
      <c r="M371" s="58"/>
      <c r="N371" s="59"/>
      <c r="O371" s="86">
        <f>IF(I371=0,"",I371/H370)</f>
        <v>1</v>
      </c>
      <c r="P371" s="61">
        <v>16</v>
      </c>
      <c r="Q371" s="62">
        <f t="shared" si="42"/>
        <v>0.94117647058823528</v>
      </c>
      <c r="R371" s="62">
        <f t="shared" si="43"/>
        <v>5.8823529411764719E-2</v>
      </c>
      <c r="AC371" s="3"/>
      <c r="AD371" s="3"/>
    </row>
    <row r="372" spans="1:30" ht="15.75" customHeight="1">
      <c r="A372" s="49">
        <v>1601</v>
      </c>
      <c r="B372" s="50"/>
      <c r="C372" s="50"/>
      <c r="D372" s="50"/>
      <c r="E372" s="50"/>
      <c r="F372" s="50"/>
      <c r="G372" s="50"/>
      <c r="H372" s="50"/>
      <c r="I372" s="50">
        <v>6</v>
      </c>
      <c r="J372" s="64"/>
      <c r="K372" s="87">
        <v>4</v>
      </c>
      <c r="L372" s="57"/>
      <c r="M372" s="58"/>
      <c r="N372" s="64"/>
      <c r="O372" s="65"/>
      <c r="P372" s="99">
        <v>10</v>
      </c>
      <c r="Q372" s="64"/>
      <c r="R372" s="65"/>
      <c r="AC372" s="3"/>
      <c r="AD372" s="3"/>
    </row>
    <row r="373" spans="1:30" ht="15.75" customHeight="1">
      <c r="A373" s="49">
        <v>1602</v>
      </c>
      <c r="B373" s="50"/>
      <c r="C373" s="50"/>
      <c r="D373" s="50"/>
      <c r="E373" s="50"/>
      <c r="F373" s="50"/>
      <c r="G373" s="50"/>
      <c r="H373" s="50"/>
      <c r="I373" s="50">
        <v>3</v>
      </c>
      <c r="J373" s="64"/>
      <c r="K373" s="87">
        <v>2</v>
      </c>
      <c r="L373" s="57"/>
      <c r="M373" s="58"/>
      <c r="N373" s="64"/>
      <c r="O373" s="68"/>
      <c r="P373" s="99">
        <v>6</v>
      </c>
      <c r="Q373" s="146"/>
      <c r="R373" s="68"/>
      <c r="AC373" s="3"/>
      <c r="AD373" s="3"/>
    </row>
    <row r="374" spans="1:30" ht="15.75" customHeight="1">
      <c r="A374" s="49">
        <v>1701</v>
      </c>
      <c r="B374" s="50"/>
      <c r="C374" s="50"/>
      <c r="D374" s="50"/>
      <c r="E374" s="50"/>
      <c r="F374" s="50"/>
      <c r="G374" s="50"/>
      <c r="H374" s="50"/>
      <c r="I374" s="50">
        <v>2</v>
      </c>
      <c r="J374" s="64"/>
      <c r="K374" s="87">
        <v>1</v>
      </c>
      <c r="L374" s="57"/>
      <c r="M374" s="58"/>
      <c r="N374" s="64"/>
      <c r="O374" s="68"/>
      <c r="P374" s="61">
        <v>3</v>
      </c>
      <c r="Q374" s="146"/>
      <c r="R374" s="68"/>
      <c r="AC374" s="3"/>
      <c r="AD374" s="3"/>
    </row>
    <row r="375" spans="1:30" ht="15.75" customHeight="1">
      <c r="A375" s="49">
        <v>1702</v>
      </c>
      <c r="B375" s="50"/>
      <c r="C375" s="50"/>
      <c r="D375" s="50"/>
      <c r="E375" s="50"/>
      <c r="F375" s="50"/>
      <c r="G375" s="50"/>
      <c r="H375" s="50"/>
      <c r="I375" s="50">
        <v>0</v>
      </c>
      <c r="J375" s="64"/>
      <c r="K375" s="87">
        <v>1</v>
      </c>
      <c r="L375" s="57"/>
      <c r="M375" s="58"/>
      <c r="N375" s="64"/>
      <c r="O375" s="68"/>
      <c r="P375" s="66">
        <v>3</v>
      </c>
      <c r="Q375" s="69"/>
      <c r="R375" s="68"/>
      <c r="AC375" s="3"/>
      <c r="AD375" s="3"/>
    </row>
    <row r="376" spans="1:30" ht="15.75" customHeight="1">
      <c r="A376" s="49">
        <v>1801</v>
      </c>
      <c r="B376" s="50"/>
      <c r="C376" s="50"/>
      <c r="D376" s="50"/>
      <c r="E376" s="50"/>
      <c r="F376" s="50"/>
      <c r="G376" s="50"/>
      <c r="H376" s="50"/>
      <c r="I376" s="50">
        <v>0</v>
      </c>
      <c r="J376" s="64"/>
      <c r="K376" s="87"/>
      <c r="L376" s="57"/>
      <c r="M376" s="58"/>
      <c r="N376" s="64"/>
      <c r="O376" s="68"/>
      <c r="P376" s="66">
        <v>1</v>
      </c>
      <c r="Q376" s="69"/>
      <c r="R376" s="68"/>
      <c r="AC376" s="3"/>
      <c r="AD376" s="3"/>
    </row>
    <row r="377" spans="1:30" ht="15.75" customHeight="1">
      <c r="A377" s="49">
        <v>1802</v>
      </c>
      <c r="B377" s="50"/>
      <c r="C377" s="50"/>
      <c r="D377" s="50"/>
      <c r="E377" s="50"/>
      <c r="F377" s="50"/>
      <c r="G377" s="50"/>
      <c r="H377" s="50"/>
      <c r="I377" s="50"/>
      <c r="J377" s="64"/>
      <c r="K377" s="87"/>
      <c r="L377" s="57"/>
      <c r="M377" s="58"/>
      <c r="N377" s="64"/>
      <c r="O377" s="58"/>
      <c r="P377" s="64"/>
      <c r="Q377" s="102"/>
      <c r="R377" s="68"/>
      <c r="AC377" s="3"/>
      <c r="AD377" s="3"/>
    </row>
    <row r="378" spans="1:30" ht="15.75" customHeight="1">
      <c r="A378" s="49">
        <v>1901</v>
      </c>
      <c r="B378" s="50"/>
      <c r="C378" s="50"/>
      <c r="D378" s="50"/>
      <c r="E378" s="50"/>
      <c r="F378" s="50"/>
      <c r="G378" s="50"/>
      <c r="H378" s="50"/>
      <c r="I378" s="50"/>
      <c r="J378" s="64"/>
      <c r="K378" s="87"/>
      <c r="L378" s="57"/>
      <c r="M378" s="58"/>
      <c r="N378" s="64"/>
      <c r="O378" s="140" t="s">
        <v>56</v>
      </c>
      <c r="P378" s="71">
        <v>11</v>
      </c>
      <c r="Q378" s="83">
        <f>K381</f>
        <v>11</v>
      </c>
      <c r="R378" s="142" t="s">
        <v>10</v>
      </c>
      <c r="AC378" s="3"/>
      <c r="AD378" s="3"/>
    </row>
    <row r="379" spans="1:30" ht="15.75" customHeight="1">
      <c r="A379" s="49">
        <v>1902</v>
      </c>
      <c r="B379" s="50"/>
      <c r="C379" s="50"/>
      <c r="D379" s="50"/>
      <c r="E379" s="50"/>
      <c r="F379" s="50"/>
      <c r="G379" s="50"/>
      <c r="H379" s="50"/>
      <c r="I379" s="50"/>
      <c r="J379" s="64"/>
      <c r="K379" s="87"/>
      <c r="L379" s="57"/>
      <c r="M379" s="58"/>
      <c r="N379" s="64"/>
      <c r="O379" s="141" t="s">
        <v>57</v>
      </c>
      <c r="P379" s="73">
        <f>IF(P378/B364=0,"",P378/B364)</f>
        <v>0.5</v>
      </c>
      <c r="Q379" s="85">
        <f>IF(P378/Q378=0,"",P378/Q378)</f>
        <v>1</v>
      </c>
      <c r="R379" s="143" t="s">
        <v>58</v>
      </c>
      <c r="AC379" s="3"/>
      <c r="AD379" s="3"/>
    </row>
    <row r="380" spans="1:30" ht="15.75" customHeight="1">
      <c r="A380" s="49">
        <v>2001</v>
      </c>
      <c r="B380" s="145"/>
      <c r="C380" s="145"/>
      <c r="D380" s="145"/>
      <c r="E380" s="145"/>
      <c r="F380" s="145"/>
      <c r="G380" s="145"/>
      <c r="H380" s="145"/>
      <c r="I380" s="145"/>
      <c r="J380" s="64"/>
      <c r="K380" s="87"/>
      <c r="L380" s="75"/>
      <c r="M380" s="76"/>
      <c r="N380" s="77"/>
      <c r="O380" s="78"/>
      <c r="P380" s="79"/>
      <c r="Q380" s="79"/>
      <c r="R380" s="80"/>
      <c r="AC380" s="3"/>
      <c r="AD380" s="3"/>
    </row>
    <row r="381" spans="1:30" ht="18" customHeight="1">
      <c r="A381" s="31"/>
      <c r="B381" s="190" t="s">
        <v>79</v>
      </c>
      <c r="C381" s="190"/>
      <c r="D381" s="190"/>
      <c r="E381" s="190"/>
      <c r="F381" s="190"/>
      <c r="G381" s="190"/>
      <c r="H381" s="190"/>
      <c r="I381" s="190"/>
      <c r="J381" s="25"/>
      <c r="K381" s="81">
        <f>SUM(K366:K377)</f>
        <v>11</v>
      </c>
      <c r="L381" s="82">
        <f>IF(K371=0,"",K371/B364)</f>
        <v>0.13636363636363635</v>
      </c>
      <c r="M381" s="82">
        <f>IF(K381=0,"",K381/B364)</f>
        <v>0.5</v>
      </c>
      <c r="N381" s="82">
        <f>IF(K373=0,"",M381-L381)</f>
        <v>0.36363636363636365</v>
      </c>
      <c r="O381" s="1"/>
      <c r="P381" s="25"/>
      <c r="Q381" s="26"/>
      <c r="R381" s="1"/>
      <c r="AC381" s="3"/>
      <c r="AD381" s="3"/>
    </row>
    <row r="382" spans="1:30" ht="12.75" customHeight="1">
      <c r="L382" s="1"/>
      <c r="M382" s="1"/>
      <c r="N382" s="1"/>
      <c r="O382" s="1"/>
      <c r="P382" s="2"/>
      <c r="Q382" s="2"/>
      <c r="R382" s="1"/>
      <c r="AC382" s="3"/>
      <c r="AD382" s="3"/>
    </row>
    <row r="383" spans="1:30" ht="12.75" customHeight="1">
      <c r="L383" s="1"/>
      <c r="M383" s="1"/>
      <c r="O383" s="1"/>
      <c r="P383" s="2"/>
      <c r="Q383" s="2"/>
      <c r="R383" s="1"/>
      <c r="AC383" s="3"/>
      <c r="AD383" s="3"/>
    </row>
    <row r="384" spans="1:30" ht="26.25">
      <c r="A384" s="161"/>
      <c r="B384" s="191" t="s">
        <v>69</v>
      </c>
      <c r="C384" s="191"/>
      <c r="D384" s="191"/>
      <c r="E384" s="191"/>
      <c r="F384" s="191"/>
      <c r="G384" s="191"/>
      <c r="H384" s="191"/>
      <c r="I384" s="191"/>
      <c r="K384" s="156" t="s">
        <v>62</v>
      </c>
      <c r="L384" s="25"/>
      <c r="M384" s="1"/>
      <c r="N384" s="1"/>
      <c r="O384" s="25"/>
      <c r="P384" s="1"/>
      <c r="Q384" s="25"/>
      <c r="R384" s="25"/>
      <c r="S384" s="25"/>
      <c r="AC384" s="3"/>
      <c r="AD384" s="3"/>
    </row>
    <row r="385" spans="1:30" ht="20.25">
      <c r="A385" s="201" t="s">
        <v>9</v>
      </c>
      <c r="B385" s="193" t="s">
        <v>70</v>
      </c>
      <c r="C385" s="194"/>
      <c r="D385" s="194"/>
      <c r="E385" s="194"/>
      <c r="F385" s="194"/>
      <c r="G385" s="194"/>
      <c r="H385" s="194"/>
      <c r="I385" s="195"/>
      <c r="J385" s="25"/>
      <c r="K385" s="196" t="s">
        <v>10</v>
      </c>
      <c r="L385" s="189" t="s">
        <v>2</v>
      </c>
      <c r="M385" s="189" t="s">
        <v>3</v>
      </c>
      <c r="N385" s="198" t="s">
        <v>4</v>
      </c>
      <c r="O385" s="189" t="s">
        <v>5</v>
      </c>
      <c r="P385" s="187" t="s">
        <v>6</v>
      </c>
      <c r="Q385" s="187" t="s">
        <v>7</v>
      </c>
      <c r="R385" s="189" t="s">
        <v>8</v>
      </c>
      <c r="AC385" s="3"/>
      <c r="AD385" s="3"/>
    </row>
    <row r="386" spans="1:30" ht="15.75" customHeight="1">
      <c r="A386" s="202"/>
      <c r="B386" s="49" t="s">
        <v>71</v>
      </c>
      <c r="C386" s="49" t="s">
        <v>72</v>
      </c>
      <c r="D386" s="49" t="s">
        <v>73</v>
      </c>
      <c r="E386" s="49" t="s">
        <v>74</v>
      </c>
      <c r="F386" s="49" t="s">
        <v>75</v>
      </c>
      <c r="G386" s="49" t="s">
        <v>76</v>
      </c>
      <c r="H386" s="49" t="s">
        <v>77</v>
      </c>
      <c r="I386" s="49" t="s">
        <v>78</v>
      </c>
      <c r="J386" s="25"/>
      <c r="K386" s="197"/>
      <c r="L386" s="188"/>
      <c r="M386" s="188"/>
      <c r="N386" s="188"/>
      <c r="O386" s="188"/>
      <c r="P386" s="188"/>
      <c r="Q386" s="188"/>
      <c r="R386" s="188"/>
      <c r="AC386" s="3"/>
      <c r="AD386" s="3"/>
    </row>
    <row r="387" spans="1:30" ht="15.75" customHeight="1">
      <c r="A387" s="49" t="s">
        <v>62</v>
      </c>
      <c r="B387" s="50">
        <v>24</v>
      </c>
      <c r="C387" s="50"/>
      <c r="D387" s="50"/>
      <c r="E387" s="50"/>
      <c r="F387" s="50"/>
      <c r="G387" s="50"/>
      <c r="H387" s="50"/>
      <c r="I387" s="50"/>
      <c r="J387" s="64"/>
      <c r="K387" s="87"/>
      <c r="L387" s="51"/>
      <c r="M387" s="52"/>
      <c r="N387" s="53"/>
      <c r="O387" s="54"/>
      <c r="P387" s="55">
        <f>B387</f>
        <v>24</v>
      </c>
      <c r="Q387" s="56"/>
      <c r="R387" s="54"/>
      <c r="AC387" s="3"/>
      <c r="AD387" s="3"/>
    </row>
    <row r="388" spans="1:30" ht="15.75" customHeight="1">
      <c r="A388" s="49">
        <v>1301</v>
      </c>
      <c r="B388" s="50"/>
      <c r="C388" s="50">
        <v>22</v>
      </c>
      <c r="D388" s="50"/>
      <c r="E388" s="50"/>
      <c r="F388" s="50"/>
      <c r="G388" s="50"/>
      <c r="H388" s="50"/>
      <c r="I388" s="50"/>
      <c r="J388" s="64"/>
      <c r="K388" s="87"/>
      <c r="L388" s="57"/>
      <c r="M388" s="58"/>
      <c r="N388" s="59"/>
      <c r="O388" s="60">
        <f>IF(C388=0,"",C388/B387)</f>
        <v>0.91666666666666663</v>
      </c>
      <c r="P388" s="61">
        <v>22</v>
      </c>
      <c r="Q388" s="62">
        <f t="shared" ref="Q388:Q394" si="44">IF(P388=0,"",P388/P387)</f>
        <v>0.91666666666666663</v>
      </c>
      <c r="R388" s="62">
        <f t="shared" ref="R388:R394" si="45">IF(P388=0,"",100%-Q388)</f>
        <v>8.333333333333337E-2</v>
      </c>
      <c r="AC388" s="3"/>
      <c r="AD388" s="3"/>
    </row>
    <row r="389" spans="1:30" ht="15.75" customHeight="1">
      <c r="A389" s="49">
        <v>1302</v>
      </c>
      <c r="B389" s="50"/>
      <c r="C389" s="50"/>
      <c r="D389" s="50">
        <v>19</v>
      </c>
      <c r="E389" s="50"/>
      <c r="F389" s="50"/>
      <c r="G389" s="50"/>
      <c r="H389" s="50"/>
      <c r="I389" s="50"/>
      <c r="J389" s="64"/>
      <c r="K389" s="87"/>
      <c r="L389" s="57"/>
      <c r="M389" s="58"/>
      <c r="N389" s="59"/>
      <c r="O389" s="60">
        <f>IF(D389=0,"",D389/C388)</f>
        <v>0.86363636363636365</v>
      </c>
      <c r="P389" s="61">
        <v>19</v>
      </c>
      <c r="Q389" s="62">
        <f t="shared" si="44"/>
        <v>0.86363636363636365</v>
      </c>
      <c r="R389" s="62">
        <f t="shared" si="45"/>
        <v>0.13636363636363635</v>
      </c>
      <c r="S389" s="63">
        <f>P389/P387</f>
        <v>0.79166666666666663</v>
      </c>
      <c r="AC389" s="3"/>
      <c r="AD389" s="3"/>
    </row>
    <row r="390" spans="1:30" ht="15.75" customHeight="1">
      <c r="A390" s="49">
        <v>1401</v>
      </c>
      <c r="B390" s="50"/>
      <c r="C390" s="50"/>
      <c r="D390" s="50"/>
      <c r="E390" s="50">
        <v>19</v>
      </c>
      <c r="F390" s="50"/>
      <c r="G390" s="50"/>
      <c r="H390" s="50"/>
      <c r="I390" s="50"/>
      <c r="J390" s="64"/>
      <c r="K390" s="87"/>
      <c r="L390" s="57"/>
      <c r="M390" s="58"/>
      <c r="N390" s="59"/>
      <c r="O390" s="60">
        <f>IF(E390=0,"",E390/D389)</f>
        <v>1</v>
      </c>
      <c r="P390" s="61">
        <v>19</v>
      </c>
      <c r="Q390" s="62">
        <f t="shared" si="44"/>
        <v>1</v>
      </c>
      <c r="R390" s="62">
        <f t="shared" si="45"/>
        <v>0</v>
      </c>
      <c r="AC390" s="3"/>
      <c r="AD390" s="3"/>
    </row>
    <row r="391" spans="1:30" ht="15.75" customHeight="1">
      <c r="A391" s="49">
        <v>1402</v>
      </c>
      <c r="B391" s="50"/>
      <c r="C391" s="50"/>
      <c r="D391" s="50"/>
      <c r="E391" s="50"/>
      <c r="F391" s="50">
        <v>17</v>
      </c>
      <c r="G391" s="50"/>
      <c r="H391" s="50"/>
      <c r="I391" s="50"/>
      <c r="J391" s="64"/>
      <c r="K391" s="87"/>
      <c r="L391" s="57"/>
      <c r="M391" s="58"/>
      <c r="N391" s="59"/>
      <c r="O391" s="60">
        <f>IF(F391=0,"",F391/E390)</f>
        <v>0.89473684210526316</v>
      </c>
      <c r="P391" s="61">
        <v>17</v>
      </c>
      <c r="Q391" s="62">
        <f t="shared" si="44"/>
        <v>0.89473684210526316</v>
      </c>
      <c r="R391" s="62">
        <f t="shared" si="45"/>
        <v>0.10526315789473684</v>
      </c>
      <c r="AC391" s="3"/>
      <c r="AD391" s="3"/>
    </row>
    <row r="392" spans="1:30" ht="15.75" customHeight="1">
      <c r="A392" s="49">
        <v>1501</v>
      </c>
      <c r="B392" s="50"/>
      <c r="C392" s="50"/>
      <c r="D392" s="50"/>
      <c r="E392" s="50"/>
      <c r="F392" s="50"/>
      <c r="G392" s="50">
        <v>16</v>
      </c>
      <c r="H392" s="50"/>
      <c r="I392" s="50"/>
      <c r="J392" s="64"/>
      <c r="K392" s="87"/>
      <c r="L392" s="57"/>
      <c r="M392" s="58"/>
      <c r="N392" s="59"/>
      <c r="O392" s="60">
        <f>IF(G392=0,"",G392/F391)</f>
        <v>0.94117647058823528</v>
      </c>
      <c r="P392" s="61">
        <v>17</v>
      </c>
      <c r="Q392" s="62">
        <f t="shared" si="44"/>
        <v>1</v>
      </c>
      <c r="R392" s="62">
        <f t="shared" si="45"/>
        <v>0</v>
      </c>
      <c r="AC392" s="3"/>
      <c r="AD392" s="3"/>
    </row>
    <row r="393" spans="1:30" ht="15.75" customHeight="1">
      <c r="A393" s="49">
        <v>1502</v>
      </c>
      <c r="B393" s="50"/>
      <c r="C393" s="50"/>
      <c r="D393" s="50"/>
      <c r="E393" s="50"/>
      <c r="F393" s="50"/>
      <c r="G393" s="50"/>
      <c r="H393" s="50">
        <v>13</v>
      </c>
      <c r="I393" s="50"/>
      <c r="J393" s="64"/>
      <c r="K393" s="87"/>
      <c r="L393" s="57"/>
      <c r="M393" s="58"/>
      <c r="N393" s="59"/>
      <c r="O393" s="60">
        <f>IF(H393=0,"",H393/G392)</f>
        <v>0.8125</v>
      </c>
      <c r="P393" s="61">
        <v>16</v>
      </c>
      <c r="Q393" s="62">
        <f t="shared" si="44"/>
        <v>0.94117647058823528</v>
      </c>
      <c r="R393" s="62">
        <f t="shared" si="45"/>
        <v>5.8823529411764719E-2</v>
      </c>
      <c r="AC393" s="3"/>
      <c r="AD393" s="3"/>
    </row>
    <row r="394" spans="1:30" ht="15.75" customHeight="1">
      <c r="A394" s="49">
        <v>1601</v>
      </c>
      <c r="B394" s="50"/>
      <c r="C394" s="50"/>
      <c r="D394" s="50"/>
      <c r="E394" s="50"/>
      <c r="F394" s="50"/>
      <c r="G394" s="50"/>
      <c r="H394" s="50"/>
      <c r="I394" s="50">
        <v>11</v>
      </c>
      <c r="J394" s="64"/>
      <c r="K394" s="87">
        <v>9</v>
      </c>
      <c r="L394" s="57"/>
      <c r="M394" s="58"/>
      <c r="N394" s="59"/>
      <c r="O394" s="60">
        <f>IF(I394=0,"",I394/H393)</f>
        <v>0.84615384615384615</v>
      </c>
      <c r="P394" s="61">
        <v>16</v>
      </c>
      <c r="Q394" s="62">
        <f t="shared" si="44"/>
        <v>1</v>
      </c>
      <c r="R394" s="62">
        <f t="shared" si="45"/>
        <v>0</v>
      </c>
      <c r="AC394" s="3"/>
      <c r="AD394" s="3"/>
    </row>
    <row r="395" spans="1:30" ht="15.75" customHeight="1">
      <c r="A395" s="49">
        <v>1602</v>
      </c>
      <c r="B395" s="50"/>
      <c r="C395" s="50"/>
      <c r="D395" s="50"/>
      <c r="E395" s="50"/>
      <c r="F395" s="50"/>
      <c r="G395" s="50"/>
      <c r="H395" s="50"/>
      <c r="I395" s="50">
        <v>3</v>
      </c>
      <c r="J395" s="64"/>
      <c r="K395" s="87">
        <v>2</v>
      </c>
      <c r="L395" s="57"/>
      <c r="M395" s="58"/>
      <c r="N395" s="58"/>
      <c r="O395" s="68"/>
      <c r="P395" s="61">
        <v>8</v>
      </c>
      <c r="Q395" s="69"/>
      <c r="R395" s="68"/>
      <c r="AC395" s="3"/>
      <c r="AD395" s="3"/>
    </row>
    <row r="396" spans="1:30" ht="15.75" customHeight="1">
      <c r="A396" s="49">
        <v>1701</v>
      </c>
      <c r="B396" s="50"/>
      <c r="C396" s="50"/>
      <c r="D396" s="50"/>
      <c r="E396" s="50"/>
      <c r="F396" s="50"/>
      <c r="G396" s="50"/>
      <c r="H396" s="50"/>
      <c r="I396" s="50">
        <v>3</v>
      </c>
      <c r="J396" s="64"/>
      <c r="K396" s="87">
        <v>1</v>
      </c>
      <c r="L396" s="57"/>
      <c r="M396" s="58"/>
      <c r="N396" s="58"/>
      <c r="O396" s="68"/>
      <c r="P396" s="61">
        <v>5</v>
      </c>
      <c r="Q396" s="69"/>
      <c r="R396" s="68"/>
      <c r="AC396" s="3"/>
      <c r="AD396" s="3"/>
    </row>
    <row r="397" spans="1:30" ht="15.75" customHeight="1">
      <c r="A397" s="49">
        <v>1702</v>
      </c>
      <c r="B397" s="50"/>
      <c r="C397" s="50"/>
      <c r="D397" s="50"/>
      <c r="E397" s="50"/>
      <c r="F397" s="50"/>
      <c r="G397" s="50"/>
      <c r="H397" s="50"/>
      <c r="I397" s="50">
        <v>2</v>
      </c>
      <c r="J397" s="64"/>
      <c r="K397" s="87">
        <v>1</v>
      </c>
      <c r="L397" s="57"/>
      <c r="M397" s="58"/>
      <c r="N397" s="58"/>
      <c r="O397" s="68"/>
      <c r="P397" s="66">
        <v>4</v>
      </c>
      <c r="Q397" s="69"/>
      <c r="R397" s="68"/>
      <c r="AC397" s="3"/>
      <c r="AD397" s="3"/>
    </row>
    <row r="398" spans="1:30" ht="15.75" customHeight="1">
      <c r="A398" s="49">
        <v>1801</v>
      </c>
      <c r="B398" s="50"/>
      <c r="C398" s="50"/>
      <c r="D398" s="50"/>
      <c r="E398" s="50"/>
      <c r="F398" s="50"/>
      <c r="G398" s="50"/>
      <c r="H398" s="50"/>
      <c r="I398" s="50">
        <v>5</v>
      </c>
      <c r="J398" s="64"/>
      <c r="K398" s="87">
        <v>2</v>
      </c>
      <c r="L398" s="57"/>
      <c r="M398" s="58"/>
      <c r="N398" s="64"/>
      <c r="O398" s="68"/>
      <c r="P398" s="66">
        <v>5</v>
      </c>
      <c r="Q398" s="69"/>
      <c r="R398" s="68"/>
      <c r="AC398" s="3"/>
      <c r="AD398" s="3"/>
    </row>
    <row r="399" spans="1:30" ht="15.75" customHeight="1">
      <c r="A399" s="49">
        <v>1802</v>
      </c>
      <c r="B399" s="50"/>
      <c r="C399" s="50"/>
      <c r="D399" s="50"/>
      <c r="E399" s="50"/>
      <c r="F399" s="50"/>
      <c r="G399" s="50"/>
      <c r="H399" s="50"/>
      <c r="I399" s="50">
        <v>0</v>
      </c>
      <c r="J399" s="64"/>
      <c r="K399" s="87">
        <v>2</v>
      </c>
      <c r="L399" s="57"/>
      <c r="M399" s="58"/>
      <c r="N399" s="64"/>
      <c r="O399" s="68"/>
      <c r="P399" s="66">
        <v>2</v>
      </c>
      <c r="Q399" s="69"/>
      <c r="R399" s="68"/>
      <c r="AC399" s="3"/>
      <c r="AD399" s="3"/>
    </row>
    <row r="400" spans="1:30" ht="15.75" customHeight="1">
      <c r="A400" s="49">
        <v>1901</v>
      </c>
      <c r="B400" s="50"/>
      <c r="C400" s="50"/>
      <c r="D400" s="50"/>
      <c r="E400" s="50"/>
      <c r="F400" s="50"/>
      <c r="G400" s="50"/>
      <c r="H400" s="50"/>
      <c r="I400" s="50"/>
      <c r="J400" s="64"/>
      <c r="K400" s="87"/>
      <c r="L400" s="57"/>
      <c r="M400" s="58"/>
      <c r="N400" s="64"/>
      <c r="O400" s="58"/>
      <c r="P400" s="64"/>
      <c r="Q400" s="102"/>
      <c r="R400" s="68"/>
      <c r="AC400" s="3"/>
      <c r="AD400" s="3"/>
    </row>
    <row r="401" spans="1:30" ht="15.75" customHeight="1">
      <c r="A401" s="49">
        <v>1902</v>
      </c>
      <c r="B401" s="50"/>
      <c r="C401" s="50"/>
      <c r="D401" s="50"/>
      <c r="E401" s="50"/>
      <c r="F401" s="50"/>
      <c r="G401" s="50"/>
      <c r="H401" s="50"/>
      <c r="I401" s="50"/>
      <c r="J401" s="64"/>
      <c r="K401" s="87"/>
      <c r="L401" s="57"/>
      <c r="M401" s="58"/>
      <c r="N401" s="64"/>
      <c r="O401" s="140" t="s">
        <v>56</v>
      </c>
      <c r="P401" s="71">
        <v>15</v>
      </c>
      <c r="Q401" s="83">
        <f>K404</f>
        <v>17</v>
      </c>
      <c r="R401" s="142" t="s">
        <v>10</v>
      </c>
      <c r="AC401" s="3"/>
      <c r="AD401" s="3"/>
    </row>
    <row r="402" spans="1:30" ht="15.75" customHeight="1">
      <c r="A402" s="49">
        <v>2001</v>
      </c>
      <c r="B402" s="50"/>
      <c r="C402" s="50"/>
      <c r="D402" s="50"/>
      <c r="E402" s="50"/>
      <c r="F402" s="50"/>
      <c r="G402" s="50"/>
      <c r="H402" s="50"/>
      <c r="I402" s="50"/>
      <c r="J402" s="64"/>
      <c r="K402" s="87"/>
      <c r="L402" s="57"/>
      <c r="M402" s="58"/>
      <c r="N402" s="64"/>
      <c r="O402" s="141" t="s">
        <v>57</v>
      </c>
      <c r="P402" s="73">
        <f>IF(P401/B387=0,"0%",P401/B387)</f>
        <v>0.625</v>
      </c>
      <c r="Q402" s="85">
        <f>IF(P401/Q401=0,"",P401/Q401)</f>
        <v>0.88235294117647056</v>
      </c>
      <c r="R402" s="143" t="s">
        <v>58</v>
      </c>
      <c r="AC402" s="3"/>
      <c r="AD402" s="3"/>
    </row>
    <row r="403" spans="1:30" ht="15.75" customHeight="1">
      <c r="A403" s="49">
        <v>2002</v>
      </c>
      <c r="B403" s="145"/>
      <c r="C403" s="145"/>
      <c r="D403" s="145"/>
      <c r="E403" s="145"/>
      <c r="F403" s="145"/>
      <c r="G403" s="145"/>
      <c r="H403" s="145"/>
      <c r="I403" s="145"/>
      <c r="J403" s="64"/>
      <c r="K403" s="87"/>
      <c r="L403" s="75"/>
      <c r="M403" s="76"/>
      <c r="N403" s="77"/>
      <c r="O403" s="78"/>
      <c r="P403" s="79"/>
      <c r="Q403" s="79"/>
      <c r="R403" s="80"/>
      <c r="AC403" s="3"/>
      <c r="AD403" s="3"/>
    </row>
    <row r="404" spans="1:30" ht="18" customHeight="1">
      <c r="A404" s="31"/>
      <c r="B404" s="190" t="s">
        <v>79</v>
      </c>
      <c r="C404" s="190"/>
      <c r="D404" s="190"/>
      <c r="E404" s="190"/>
      <c r="F404" s="190"/>
      <c r="G404" s="190"/>
      <c r="H404" s="190"/>
      <c r="I404" s="190"/>
      <c r="J404" s="25"/>
      <c r="K404" s="81">
        <f>SUM(K389:K400)</f>
        <v>17</v>
      </c>
      <c r="L404" s="82">
        <f>IF(K394=0,"",K394/B387)</f>
        <v>0.375</v>
      </c>
      <c r="M404" s="82">
        <f>IF(K404=0,"",K404/B387)</f>
        <v>0.70833333333333337</v>
      </c>
      <c r="N404" s="82">
        <f>IF(K396=0,"",M404-L404)</f>
        <v>0.33333333333333337</v>
      </c>
      <c r="O404" s="1"/>
      <c r="P404" s="25"/>
      <c r="Q404" s="26"/>
      <c r="R404" s="1"/>
      <c r="AC404" s="3"/>
      <c r="AD404" s="3"/>
    </row>
    <row r="405" spans="1:30" ht="12.75" customHeight="1">
      <c r="L405" s="1"/>
      <c r="M405" s="1"/>
      <c r="O405" s="1"/>
      <c r="P405" s="2"/>
      <c r="Q405" s="2"/>
      <c r="R405" s="1"/>
      <c r="AC405" s="3"/>
      <c r="AD405" s="3"/>
    </row>
    <row r="406" spans="1:30" ht="12.75" customHeight="1">
      <c r="L406" s="1"/>
      <c r="M406" s="1"/>
      <c r="O406" s="1"/>
      <c r="P406" s="2"/>
      <c r="Q406" s="2"/>
      <c r="R406" s="1"/>
      <c r="AC406" s="3"/>
      <c r="AD406" s="3"/>
    </row>
    <row r="407" spans="1:30" ht="26.25" customHeight="1">
      <c r="A407" s="161"/>
      <c r="B407" s="191" t="s">
        <v>69</v>
      </c>
      <c r="C407" s="191"/>
      <c r="D407" s="191"/>
      <c r="E407" s="191"/>
      <c r="F407" s="191"/>
      <c r="G407" s="191"/>
      <c r="H407" s="191"/>
      <c r="I407" s="191"/>
      <c r="K407" s="156" t="s">
        <v>63</v>
      </c>
      <c r="L407" s="25"/>
      <c r="M407" s="1"/>
      <c r="N407" s="1"/>
      <c r="O407" s="25"/>
      <c r="P407" s="1"/>
      <c r="Q407" s="25"/>
      <c r="R407" s="25"/>
      <c r="S407" s="25"/>
      <c r="AC407" s="3"/>
      <c r="AD407" s="3"/>
    </row>
    <row r="408" spans="1:30" ht="20.25" customHeight="1">
      <c r="A408" s="201" t="s">
        <v>9</v>
      </c>
      <c r="B408" s="193" t="s">
        <v>70</v>
      </c>
      <c r="C408" s="194"/>
      <c r="D408" s="194"/>
      <c r="E408" s="194"/>
      <c r="F408" s="194"/>
      <c r="G408" s="194"/>
      <c r="H408" s="194"/>
      <c r="I408" s="195"/>
      <c r="J408" s="25"/>
      <c r="K408" s="196" t="s">
        <v>10</v>
      </c>
      <c r="L408" s="189" t="s">
        <v>2</v>
      </c>
      <c r="M408" s="189" t="s">
        <v>3</v>
      </c>
      <c r="N408" s="198" t="s">
        <v>4</v>
      </c>
      <c r="O408" s="189" t="s">
        <v>5</v>
      </c>
      <c r="P408" s="187" t="s">
        <v>6</v>
      </c>
      <c r="Q408" s="187" t="s">
        <v>7</v>
      </c>
      <c r="R408" s="189" t="s">
        <v>8</v>
      </c>
      <c r="AC408" s="3"/>
      <c r="AD408" s="3"/>
    </row>
    <row r="409" spans="1:30" ht="15.75" customHeight="1">
      <c r="A409" s="202"/>
      <c r="B409" s="49" t="s">
        <v>71</v>
      </c>
      <c r="C409" s="49" t="s">
        <v>72</v>
      </c>
      <c r="D409" s="49" t="s">
        <v>73</v>
      </c>
      <c r="E409" s="49" t="s">
        <v>74</v>
      </c>
      <c r="F409" s="49" t="s">
        <v>75</v>
      </c>
      <c r="G409" s="49" t="s">
        <v>76</v>
      </c>
      <c r="H409" s="49" t="s">
        <v>77</v>
      </c>
      <c r="I409" s="49" t="s">
        <v>78</v>
      </c>
      <c r="J409" s="25"/>
      <c r="K409" s="197"/>
      <c r="L409" s="188"/>
      <c r="M409" s="188"/>
      <c r="N409" s="188"/>
      <c r="O409" s="188"/>
      <c r="P409" s="188"/>
      <c r="Q409" s="188"/>
      <c r="R409" s="188"/>
      <c r="AC409" s="3"/>
      <c r="AD409" s="3"/>
    </row>
    <row r="410" spans="1:30" ht="15.75" customHeight="1">
      <c r="A410" s="49">
        <v>1301</v>
      </c>
      <c r="B410" s="50">
        <v>27</v>
      </c>
      <c r="C410" s="50"/>
      <c r="D410" s="50"/>
      <c r="E410" s="50"/>
      <c r="F410" s="50"/>
      <c r="G410" s="50"/>
      <c r="H410" s="50"/>
      <c r="I410" s="50"/>
      <c r="J410" s="64"/>
      <c r="K410" s="87"/>
      <c r="L410" s="51"/>
      <c r="M410" s="52"/>
      <c r="N410" s="53"/>
      <c r="O410" s="54"/>
      <c r="P410" s="55">
        <f>B410</f>
        <v>27</v>
      </c>
      <c r="Q410" s="56"/>
      <c r="R410" s="54"/>
      <c r="AC410" s="3"/>
      <c r="AD410" s="3"/>
    </row>
    <row r="411" spans="1:30" ht="15.75" customHeight="1">
      <c r="A411" s="49">
        <v>1302</v>
      </c>
      <c r="B411" s="50"/>
      <c r="C411" s="50">
        <v>24</v>
      </c>
      <c r="D411" s="50"/>
      <c r="E411" s="50"/>
      <c r="F411" s="50"/>
      <c r="G411" s="50"/>
      <c r="H411" s="50"/>
      <c r="I411" s="50"/>
      <c r="J411" s="64"/>
      <c r="K411" s="87"/>
      <c r="L411" s="57"/>
      <c r="M411" s="58"/>
      <c r="N411" s="59"/>
      <c r="O411" s="60">
        <f>IF(C411=0,"",C411/B410)</f>
        <v>0.88888888888888884</v>
      </c>
      <c r="P411" s="61">
        <v>25</v>
      </c>
      <c r="Q411" s="62">
        <f t="shared" ref="Q411:Q417" si="46">IF(P411=0,"",P411/P410)</f>
        <v>0.92592592592592593</v>
      </c>
      <c r="R411" s="62">
        <f t="shared" ref="R411:R417" si="47">IF(P411=0,"",100%-Q411)</f>
        <v>7.407407407407407E-2</v>
      </c>
      <c r="AC411" s="3"/>
      <c r="AD411" s="3"/>
    </row>
    <row r="412" spans="1:30" ht="15.75" customHeight="1">
      <c r="A412" s="49">
        <v>1401</v>
      </c>
      <c r="B412" s="50"/>
      <c r="C412" s="50"/>
      <c r="D412" s="50">
        <v>24</v>
      </c>
      <c r="E412" s="50"/>
      <c r="F412" s="50"/>
      <c r="G412" s="50"/>
      <c r="H412" s="50"/>
      <c r="I412" s="50"/>
      <c r="J412" s="64"/>
      <c r="K412" s="87"/>
      <c r="L412" s="57"/>
      <c r="M412" s="58"/>
      <c r="N412" s="59"/>
      <c r="O412" s="60">
        <f>IF(D412=0,"",D412/C411)</f>
        <v>1</v>
      </c>
      <c r="P412" s="61">
        <v>25</v>
      </c>
      <c r="Q412" s="62">
        <f t="shared" si="46"/>
        <v>1</v>
      </c>
      <c r="R412" s="62">
        <f t="shared" si="47"/>
        <v>0</v>
      </c>
      <c r="S412" s="63">
        <f>P412/P410</f>
        <v>0.92592592592592593</v>
      </c>
      <c r="AC412" s="3"/>
      <c r="AD412" s="3"/>
    </row>
    <row r="413" spans="1:30" ht="15.75" customHeight="1">
      <c r="A413" s="49">
        <v>1402</v>
      </c>
      <c r="B413" s="50"/>
      <c r="C413" s="50"/>
      <c r="D413" s="50"/>
      <c r="E413" s="50">
        <v>21</v>
      </c>
      <c r="F413" s="50"/>
      <c r="G413" s="50"/>
      <c r="H413" s="50"/>
      <c r="I413" s="50"/>
      <c r="J413" s="64"/>
      <c r="K413" s="87"/>
      <c r="L413" s="57"/>
      <c r="M413" s="58"/>
      <c r="N413" s="59"/>
      <c r="O413" s="60">
        <f>IF(E413=0,"",E413/D412)</f>
        <v>0.875</v>
      </c>
      <c r="P413" s="61">
        <v>22</v>
      </c>
      <c r="Q413" s="62">
        <f t="shared" si="46"/>
        <v>0.88</v>
      </c>
      <c r="R413" s="62">
        <f t="shared" si="47"/>
        <v>0.12</v>
      </c>
      <c r="AC413" s="3"/>
      <c r="AD413" s="3"/>
    </row>
    <row r="414" spans="1:30" ht="15.75" customHeight="1">
      <c r="A414" s="49">
        <v>1501</v>
      </c>
      <c r="B414" s="50"/>
      <c r="C414" s="50"/>
      <c r="D414" s="50"/>
      <c r="E414" s="50"/>
      <c r="F414" s="50">
        <v>18</v>
      </c>
      <c r="G414" s="50"/>
      <c r="H414" s="50"/>
      <c r="I414" s="50"/>
      <c r="J414" s="64"/>
      <c r="K414" s="87"/>
      <c r="L414" s="57"/>
      <c r="M414" s="58"/>
      <c r="N414" s="59"/>
      <c r="O414" s="60">
        <f>IF(F414=0,"",F414/E413)</f>
        <v>0.8571428571428571</v>
      </c>
      <c r="P414" s="61">
        <v>22</v>
      </c>
      <c r="Q414" s="62">
        <f t="shared" si="46"/>
        <v>1</v>
      </c>
      <c r="R414" s="62">
        <f t="shared" si="47"/>
        <v>0</v>
      </c>
      <c r="AC414" s="3"/>
      <c r="AD414" s="3"/>
    </row>
    <row r="415" spans="1:30" ht="15.75" customHeight="1">
      <c r="A415" s="49">
        <v>1502</v>
      </c>
      <c r="B415" s="50"/>
      <c r="C415" s="50"/>
      <c r="D415" s="50"/>
      <c r="E415" s="50"/>
      <c r="F415" s="50"/>
      <c r="G415" s="50">
        <v>17</v>
      </c>
      <c r="H415" s="50"/>
      <c r="I415" s="50"/>
      <c r="J415" s="64"/>
      <c r="K415" s="87">
        <v>1</v>
      </c>
      <c r="L415" s="57"/>
      <c r="M415" s="58"/>
      <c r="N415" s="59"/>
      <c r="O415" s="60">
        <f>IF(G415=0,"",G415/F414)</f>
        <v>0.94444444444444442</v>
      </c>
      <c r="P415" s="61">
        <v>19</v>
      </c>
      <c r="Q415" s="62">
        <f t="shared" si="46"/>
        <v>0.86363636363636365</v>
      </c>
      <c r="R415" s="62">
        <f t="shared" si="47"/>
        <v>0.13636363636363635</v>
      </c>
      <c r="AC415" s="3"/>
      <c r="AD415" s="3"/>
    </row>
    <row r="416" spans="1:30" ht="15.75" customHeight="1">
      <c r="A416" s="49">
        <v>1601</v>
      </c>
      <c r="B416" s="50"/>
      <c r="C416" s="50"/>
      <c r="D416" s="50"/>
      <c r="E416" s="50"/>
      <c r="F416" s="50"/>
      <c r="G416" s="50"/>
      <c r="H416" s="50">
        <v>15</v>
      </c>
      <c r="I416" s="50"/>
      <c r="J416" s="64"/>
      <c r="K416" s="87"/>
      <c r="L416" s="57"/>
      <c r="M416" s="58"/>
      <c r="N416" s="59"/>
      <c r="O416" s="60">
        <f>IF(H416=0,"",H416/G415)</f>
        <v>0.88235294117647056</v>
      </c>
      <c r="P416" s="61">
        <v>19</v>
      </c>
      <c r="Q416" s="62">
        <f t="shared" si="46"/>
        <v>1</v>
      </c>
      <c r="R416" s="62">
        <f t="shared" si="47"/>
        <v>0</v>
      </c>
      <c r="AC416" s="3"/>
      <c r="AD416" s="3"/>
    </row>
    <row r="417" spans="1:30" ht="15.75" customHeight="1">
      <c r="A417" s="49">
        <v>1602</v>
      </c>
      <c r="B417" s="50"/>
      <c r="C417" s="50"/>
      <c r="D417" s="50"/>
      <c r="E417" s="50"/>
      <c r="F417" s="50"/>
      <c r="G417" s="50"/>
      <c r="H417" s="50"/>
      <c r="I417" s="50">
        <v>15</v>
      </c>
      <c r="J417" s="64"/>
      <c r="K417" s="87">
        <v>12</v>
      </c>
      <c r="L417" s="57"/>
      <c r="M417" s="58"/>
      <c r="N417" s="59"/>
      <c r="O417" s="86">
        <f>IF(I417=0,"",I417/H416)</f>
        <v>1</v>
      </c>
      <c r="P417" s="61">
        <v>19</v>
      </c>
      <c r="Q417" s="62">
        <f t="shared" si="46"/>
        <v>1</v>
      </c>
      <c r="R417" s="62">
        <f t="shared" si="47"/>
        <v>0</v>
      </c>
      <c r="AC417" s="3"/>
      <c r="AD417" s="3"/>
    </row>
    <row r="418" spans="1:30" ht="15.75" customHeight="1">
      <c r="A418" s="49">
        <v>1701</v>
      </c>
      <c r="B418" s="50"/>
      <c r="C418" s="50"/>
      <c r="D418" s="50"/>
      <c r="E418" s="50"/>
      <c r="F418" s="50"/>
      <c r="G418" s="50"/>
      <c r="H418" s="50"/>
      <c r="I418" s="50">
        <v>0</v>
      </c>
      <c r="J418" s="64"/>
      <c r="K418" s="87"/>
      <c r="L418" s="57"/>
      <c r="M418" s="58"/>
      <c r="N418" s="64"/>
      <c r="O418" s="65"/>
      <c r="P418" s="99">
        <v>3</v>
      </c>
      <c r="Q418" s="64"/>
      <c r="R418" s="65"/>
      <c r="AC418" s="3"/>
      <c r="AD418" s="3"/>
    </row>
    <row r="419" spans="1:30" ht="15.75" customHeight="1">
      <c r="A419" s="49">
        <v>1702</v>
      </c>
      <c r="B419" s="50"/>
      <c r="C419" s="50"/>
      <c r="D419" s="50"/>
      <c r="E419" s="50"/>
      <c r="F419" s="50"/>
      <c r="G419" s="50"/>
      <c r="H419" s="50"/>
      <c r="I419" s="50">
        <v>0</v>
      </c>
      <c r="J419" s="64"/>
      <c r="K419" s="87">
        <v>2</v>
      </c>
      <c r="L419" s="57"/>
      <c r="M419" s="58"/>
      <c r="N419" s="64"/>
      <c r="O419" s="68"/>
      <c r="P419" s="99">
        <v>5</v>
      </c>
      <c r="Q419" s="146"/>
      <c r="R419" s="68"/>
      <c r="AC419" s="3"/>
      <c r="AD419" s="3"/>
    </row>
    <row r="420" spans="1:30" ht="15.75" customHeight="1">
      <c r="A420" s="49">
        <v>1801</v>
      </c>
      <c r="B420" s="50"/>
      <c r="C420" s="50"/>
      <c r="D420" s="50"/>
      <c r="E420" s="50"/>
      <c r="F420" s="50"/>
      <c r="G420" s="50"/>
      <c r="H420" s="50"/>
      <c r="I420" s="50">
        <v>3</v>
      </c>
      <c r="J420" s="64"/>
      <c r="K420" s="87">
        <v>1</v>
      </c>
      <c r="L420" s="57"/>
      <c r="M420" s="58"/>
      <c r="N420" s="64"/>
      <c r="O420" s="68"/>
      <c r="P420" s="61">
        <v>4</v>
      </c>
      <c r="Q420" s="146"/>
      <c r="R420" s="68"/>
      <c r="AC420" s="3"/>
      <c r="AD420" s="3"/>
    </row>
    <row r="421" spans="1:30" ht="15.75" customHeight="1">
      <c r="A421" s="49">
        <v>1802</v>
      </c>
      <c r="B421" s="50"/>
      <c r="C421" s="50"/>
      <c r="D421" s="50"/>
      <c r="E421" s="50"/>
      <c r="F421" s="50"/>
      <c r="G421" s="50"/>
      <c r="H421" s="50"/>
      <c r="I421" s="50">
        <v>1</v>
      </c>
      <c r="J421" s="64"/>
      <c r="K421" s="87">
        <v>1</v>
      </c>
      <c r="L421" s="57"/>
      <c r="M421" s="58"/>
      <c r="N421" s="64"/>
      <c r="O421" s="68"/>
      <c r="P421" s="66">
        <v>1</v>
      </c>
      <c r="Q421" s="69"/>
      <c r="R421" s="68"/>
      <c r="AC421" s="3"/>
      <c r="AD421" s="3"/>
    </row>
    <row r="422" spans="1:30" ht="15.75" customHeight="1">
      <c r="A422" s="49">
        <v>1901</v>
      </c>
      <c r="B422" s="50"/>
      <c r="C422" s="50"/>
      <c r="D422" s="50"/>
      <c r="E422" s="50"/>
      <c r="F422" s="50"/>
      <c r="G422" s="50"/>
      <c r="H422" s="50"/>
      <c r="I422" s="50">
        <v>1</v>
      </c>
      <c r="J422" s="64"/>
      <c r="K422" s="87">
        <v>1</v>
      </c>
      <c r="L422" s="57"/>
      <c r="M422" s="58"/>
      <c r="N422" s="64"/>
      <c r="O422" s="68"/>
      <c r="P422" s="66">
        <v>1</v>
      </c>
      <c r="Q422" s="69"/>
      <c r="R422" s="68"/>
      <c r="AC422" s="3"/>
      <c r="AD422" s="3"/>
    </row>
    <row r="423" spans="1:30" ht="15.75" customHeight="1">
      <c r="A423" s="49">
        <v>1902</v>
      </c>
      <c r="B423" s="50"/>
      <c r="C423" s="50"/>
      <c r="D423" s="50"/>
      <c r="E423" s="50"/>
      <c r="F423" s="50"/>
      <c r="G423" s="50"/>
      <c r="H423" s="50"/>
      <c r="I423" s="50"/>
      <c r="J423" s="64"/>
      <c r="K423" s="87"/>
      <c r="L423" s="57"/>
      <c r="M423" s="58"/>
      <c r="N423" s="64"/>
      <c r="O423" s="58"/>
      <c r="P423" s="64"/>
      <c r="Q423" s="102"/>
      <c r="R423" s="68"/>
      <c r="AC423" s="3"/>
      <c r="AD423" s="3"/>
    </row>
    <row r="424" spans="1:30" ht="15.75" customHeight="1">
      <c r="A424" s="49">
        <v>2001</v>
      </c>
      <c r="B424" s="50"/>
      <c r="C424" s="50"/>
      <c r="D424" s="50"/>
      <c r="E424" s="50"/>
      <c r="F424" s="50"/>
      <c r="G424" s="50"/>
      <c r="H424" s="50"/>
      <c r="I424" s="50"/>
      <c r="J424" s="64"/>
      <c r="K424" s="87"/>
      <c r="L424" s="57"/>
      <c r="M424" s="58"/>
      <c r="N424" s="64"/>
      <c r="O424" s="140" t="s">
        <v>56</v>
      </c>
      <c r="P424" s="71">
        <v>18</v>
      </c>
      <c r="Q424" s="83">
        <f>K427</f>
        <v>18</v>
      </c>
      <c r="R424" s="142" t="s">
        <v>10</v>
      </c>
      <c r="AC424" s="3"/>
      <c r="AD424" s="3"/>
    </row>
    <row r="425" spans="1:30" ht="15.75" customHeight="1">
      <c r="A425" s="49">
        <v>2002</v>
      </c>
      <c r="B425" s="50"/>
      <c r="C425" s="50"/>
      <c r="D425" s="50"/>
      <c r="E425" s="50"/>
      <c r="F425" s="50"/>
      <c r="G425" s="50"/>
      <c r="H425" s="50"/>
      <c r="I425" s="50"/>
      <c r="J425" s="64"/>
      <c r="K425" s="87"/>
      <c r="L425" s="57"/>
      <c r="M425" s="58"/>
      <c r="N425" s="64"/>
      <c r="O425" s="141" t="s">
        <v>57</v>
      </c>
      <c r="P425" s="73">
        <f>IF(P424/B410=0,"",P424/B410)</f>
        <v>0.66666666666666663</v>
      </c>
      <c r="Q425" s="85">
        <f>IF(P424/Q424=0,"",P424/Q424)</f>
        <v>1</v>
      </c>
      <c r="R425" s="143" t="s">
        <v>58</v>
      </c>
      <c r="AC425" s="3"/>
      <c r="AD425" s="3"/>
    </row>
    <row r="426" spans="1:30" ht="15.75" customHeight="1">
      <c r="A426" s="49">
        <v>2101</v>
      </c>
      <c r="B426" s="145"/>
      <c r="C426" s="145"/>
      <c r="D426" s="145"/>
      <c r="E426" s="145"/>
      <c r="F426" s="145"/>
      <c r="G426" s="145"/>
      <c r="H426" s="145"/>
      <c r="I426" s="145"/>
      <c r="J426" s="64"/>
      <c r="K426" s="87"/>
      <c r="L426" s="75"/>
      <c r="M426" s="76"/>
      <c r="N426" s="77"/>
      <c r="O426" s="78"/>
      <c r="P426" s="79"/>
      <c r="Q426" s="79"/>
      <c r="R426" s="80"/>
      <c r="AC426" s="3"/>
      <c r="AD426" s="3"/>
    </row>
    <row r="427" spans="1:30" ht="18" customHeight="1">
      <c r="A427" s="31"/>
      <c r="B427" s="190" t="s">
        <v>79</v>
      </c>
      <c r="C427" s="190"/>
      <c r="D427" s="190"/>
      <c r="E427" s="190"/>
      <c r="F427" s="190"/>
      <c r="G427" s="190"/>
      <c r="H427" s="190"/>
      <c r="I427" s="190"/>
      <c r="J427" s="25"/>
      <c r="K427" s="81">
        <f>SUM(K412:K423)</f>
        <v>18</v>
      </c>
      <c r="L427" s="82">
        <f>IF(K417=0,"",K417/B410)</f>
        <v>0.44444444444444442</v>
      </c>
      <c r="M427" s="82">
        <f>IF(K427=0,"",K427/B410)</f>
        <v>0.66666666666666663</v>
      </c>
      <c r="N427" s="82">
        <f>IF(K419=0,"",M427-L427)</f>
        <v>0.22222222222222221</v>
      </c>
      <c r="O427" s="1"/>
      <c r="P427" s="25"/>
      <c r="Q427" s="26"/>
      <c r="R427" s="1"/>
      <c r="AC427" s="3"/>
      <c r="AD427" s="3"/>
    </row>
    <row r="428" spans="1:30" ht="12.75" customHeight="1">
      <c r="L428" s="1"/>
      <c r="M428" s="1"/>
      <c r="O428" s="1"/>
      <c r="P428" s="2"/>
      <c r="Q428" s="2"/>
      <c r="R428" s="1"/>
      <c r="AC428" s="3"/>
      <c r="AD428" s="3"/>
    </row>
    <row r="429" spans="1:30" ht="12.75" customHeight="1">
      <c r="L429" s="1"/>
      <c r="M429" s="1"/>
      <c r="O429" s="1"/>
      <c r="P429" s="2"/>
      <c r="Q429" s="2"/>
      <c r="R429" s="1"/>
      <c r="AC429" s="3"/>
      <c r="AD429" s="3"/>
    </row>
    <row r="430" spans="1:30" ht="26.25">
      <c r="A430" s="161"/>
      <c r="B430" s="191" t="s">
        <v>69</v>
      </c>
      <c r="C430" s="191"/>
      <c r="D430" s="191"/>
      <c r="E430" s="191"/>
      <c r="F430" s="191"/>
      <c r="G430" s="191"/>
      <c r="H430" s="191"/>
      <c r="I430" s="191"/>
      <c r="K430" s="156" t="s">
        <v>64</v>
      </c>
      <c r="L430" s="25"/>
      <c r="M430" s="1"/>
      <c r="N430" s="1"/>
      <c r="O430" s="25"/>
      <c r="P430" s="1"/>
      <c r="Q430" s="25"/>
      <c r="R430" s="25"/>
      <c r="S430" s="25"/>
      <c r="AC430" s="3"/>
      <c r="AD430" s="3"/>
    </row>
    <row r="431" spans="1:30" ht="20.25">
      <c r="A431" s="201" t="s">
        <v>9</v>
      </c>
      <c r="B431" s="193" t="s">
        <v>70</v>
      </c>
      <c r="C431" s="194"/>
      <c r="D431" s="194"/>
      <c r="E431" s="194"/>
      <c r="F431" s="194"/>
      <c r="G431" s="194"/>
      <c r="H431" s="194"/>
      <c r="I431" s="195"/>
      <c r="J431" s="25"/>
      <c r="K431" s="196" t="s">
        <v>10</v>
      </c>
      <c r="L431" s="189" t="s">
        <v>2</v>
      </c>
      <c r="M431" s="189" t="s">
        <v>3</v>
      </c>
      <c r="N431" s="198" t="s">
        <v>4</v>
      </c>
      <c r="O431" s="189" t="s">
        <v>5</v>
      </c>
      <c r="P431" s="187" t="s">
        <v>6</v>
      </c>
      <c r="Q431" s="187" t="s">
        <v>7</v>
      </c>
      <c r="R431" s="189" t="s">
        <v>8</v>
      </c>
      <c r="AC431" s="3"/>
      <c r="AD431" s="3"/>
    </row>
    <row r="432" spans="1:30" ht="15.75" customHeight="1">
      <c r="A432" s="202"/>
      <c r="B432" s="49" t="s">
        <v>71</v>
      </c>
      <c r="C432" s="49" t="s">
        <v>72</v>
      </c>
      <c r="D432" s="49" t="s">
        <v>73</v>
      </c>
      <c r="E432" s="49" t="s">
        <v>74</v>
      </c>
      <c r="F432" s="49" t="s">
        <v>75</v>
      </c>
      <c r="G432" s="49" t="s">
        <v>76</v>
      </c>
      <c r="H432" s="49" t="s">
        <v>77</v>
      </c>
      <c r="I432" s="49" t="s">
        <v>78</v>
      </c>
      <c r="J432" s="25"/>
      <c r="K432" s="197"/>
      <c r="L432" s="188"/>
      <c r="M432" s="188"/>
      <c r="N432" s="188"/>
      <c r="O432" s="188"/>
      <c r="P432" s="188"/>
      <c r="Q432" s="188"/>
      <c r="R432" s="188"/>
      <c r="AC432" s="3"/>
      <c r="AD432" s="3"/>
    </row>
    <row r="433" spans="1:30" ht="15.75" customHeight="1">
      <c r="A433" s="49">
        <v>1302</v>
      </c>
      <c r="B433" s="50">
        <v>21</v>
      </c>
      <c r="C433" s="50"/>
      <c r="D433" s="50"/>
      <c r="E433" s="50"/>
      <c r="F433" s="50"/>
      <c r="G433" s="50"/>
      <c r="H433" s="50"/>
      <c r="I433" s="50"/>
      <c r="J433" s="64"/>
      <c r="K433" s="87"/>
      <c r="L433" s="51"/>
      <c r="M433" s="52"/>
      <c r="N433" s="53"/>
      <c r="O433" s="54"/>
      <c r="P433" s="55">
        <f>B433</f>
        <v>21</v>
      </c>
      <c r="Q433" s="56"/>
      <c r="R433" s="54"/>
      <c r="AC433" s="3"/>
      <c r="AD433" s="3"/>
    </row>
    <row r="434" spans="1:30" ht="15.75" customHeight="1">
      <c r="A434" s="49">
        <v>1401</v>
      </c>
      <c r="B434" s="50"/>
      <c r="C434" s="50">
        <v>20</v>
      </c>
      <c r="D434" s="50"/>
      <c r="E434" s="50"/>
      <c r="F434" s="50"/>
      <c r="G434" s="50"/>
      <c r="H434" s="50"/>
      <c r="I434" s="50"/>
      <c r="J434" s="64"/>
      <c r="K434" s="87"/>
      <c r="L434" s="57"/>
      <c r="M434" s="58"/>
      <c r="N434" s="59"/>
      <c r="O434" s="60">
        <f>IF(C434=0,"",C434/B433)</f>
        <v>0.95238095238095233</v>
      </c>
      <c r="P434" s="61">
        <v>20</v>
      </c>
      <c r="Q434" s="62">
        <f t="shared" ref="Q434:Q440" si="48">IF(P434=0,"",P434/P433)</f>
        <v>0.95238095238095233</v>
      </c>
      <c r="R434" s="62">
        <f t="shared" ref="R434:R440" si="49">IF(P434=0,"",100%-Q434)</f>
        <v>4.7619047619047672E-2</v>
      </c>
      <c r="AC434" s="3"/>
      <c r="AD434" s="3"/>
    </row>
    <row r="435" spans="1:30" ht="15.75" customHeight="1">
      <c r="A435" s="49">
        <v>1402</v>
      </c>
      <c r="B435" s="50"/>
      <c r="C435" s="50"/>
      <c r="D435" s="50">
        <v>17</v>
      </c>
      <c r="E435" s="50"/>
      <c r="F435" s="50"/>
      <c r="G435" s="50"/>
      <c r="H435" s="50"/>
      <c r="I435" s="50"/>
      <c r="J435" s="64"/>
      <c r="K435" s="87"/>
      <c r="L435" s="57"/>
      <c r="M435" s="58"/>
      <c r="N435" s="59"/>
      <c r="O435" s="60">
        <f>IF(D435=0,"",D435/C434)</f>
        <v>0.85</v>
      </c>
      <c r="P435" s="61">
        <v>19</v>
      </c>
      <c r="Q435" s="62">
        <f t="shared" si="48"/>
        <v>0.95</v>
      </c>
      <c r="R435" s="62">
        <f t="shared" si="49"/>
        <v>5.0000000000000044E-2</v>
      </c>
      <c r="S435" s="63">
        <f>P435/P433</f>
        <v>0.90476190476190477</v>
      </c>
      <c r="AC435" s="3"/>
      <c r="AD435" s="3"/>
    </row>
    <row r="436" spans="1:30" ht="15.75" customHeight="1">
      <c r="A436" s="49">
        <v>1501</v>
      </c>
      <c r="B436" s="50"/>
      <c r="C436" s="50"/>
      <c r="D436" s="50"/>
      <c r="E436" s="50">
        <v>12</v>
      </c>
      <c r="F436" s="50"/>
      <c r="G436" s="50"/>
      <c r="H436" s="50"/>
      <c r="I436" s="50"/>
      <c r="J436" s="64"/>
      <c r="K436" s="87"/>
      <c r="L436" s="57"/>
      <c r="M436" s="58"/>
      <c r="N436" s="59"/>
      <c r="O436" s="60">
        <f>IF(E436=0,"",E436/D435)</f>
        <v>0.70588235294117652</v>
      </c>
      <c r="P436" s="61">
        <v>17</v>
      </c>
      <c r="Q436" s="62">
        <f t="shared" si="48"/>
        <v>0.89473684210526316</v>
      </c>
      <c r="R436" s="62">
        <f t="shared" si="49"/>
        <v>0.10526315789473684</v>
      </c>
      <c r="AC436" s="3"/>
      <c r="AD436" s="3"/>
    </row>
    <row r="437" spans="1:30" ht="15.75" customHeight="1">
      <c r="A437" s="49">
        <v>1502</v>
      </c>
      <c r="B437" s="50"/>
      <c r="C437" s="50"/>
      <c r="D437" s="50"/>
      <c r="E437" s="50"/>
      <c r="F437" s="50">
        <v>10</v>
      </c>
      <c r="G437" s="50"/>
      <c r="H437" s="50"/>
      <c r="I437" s="50"/>
      <c r="J437" s="64"/>
      <c r="K437" s="87"/>
      <c r="L437" s="57"/>
      <c r="M437" s="58"/>
      <c r="N437" s="59"/>
      <c r="O437" s="60">
        <f>IF(F437=0,"",F437/E436)</f>
        <v>0.83333333333333337</v>
      </c>
      <c r="P437" s="61">
        <v>16</v>
      </c>
      <c r="Q437" s="62">
        <f t="shared" si="48"/>
        <v>0.94117647058823528</v>
      </c>
      <c r="R437" s="62">
        <f t="shared" si="49"/>
        <v>5.8823529411764719E-2</v>
      </c>
      <c r="AC437" s="3"/>
      <c r="AD437" s="3"/>
    </row>
    <row r="438" spans="1:30" ht="15.75" customHeight="1">
      <c r="A438" s="49">
        <v>1601</v>
      </c>
      <c r="B438" s="50"/>
      <c r="C438" s="50"/>
      <c r="D438" s="50"/>
      <c r="E438" s="50"/>
      <c r="F438" s="50"/>
      <c r="G438" s="50">
        <v>9</v>
      </c>
      <c r="H438" s="50"/>
      <c r="I438" s="50"/>
      <c r="J438" s="64"/>
      <c r="K438" s="87"/>
      <c r="L438" s="57"/>
      <c r="M438" s="58"/>
      <c r="N438" s="59"/>
      <c r="O438" s="60">
        <f>IF(G438=0,"",G438/F437)</f>
        <v>0.9</v>
      </c>
      <c r="P438" s="61">
        <v>14</v>
      </c>
      <c r="Q438" s="62">
        <f t="shared" si="48"/>
        <v>0.875</v>
      </c>
      <c r="R438" s="62">
        <f t="shared" si="49"/>
        <v>0.125</v>
      </c>
      <c r="AC438" s="3"/>
      <c r="AD438" s="3"/>
    </row>
    <row r="439" spans="1:30" ht="15.75" customHeight="1">
      <c r="A439" s="49">
        <v>1602</v>
      </c>
      <c r="B439" s="50"/>
      <c r="C439" s="50"/>
      <c r="D439" s="50"/>
      <c r="E439" s="50"/>
      <c r="F439" s="50"/>
      <c r="G439" s="50"/>
      <c r="H439" s="50">
        <v>8</v>
      </c>
      <c r="I439" s="50"/>
      <c r="J439" s="64"/>
      <c r="K439" s="87"/>
      <c r="L439" s="57"/>
      <c r="M439" s="58"/>
      <c r="N439" s="59"/>
      <c r="O439" s="60">
        <f>IF(H439=0,"",H439/G438)</f>
        <v>0.88888888888888884</v>
      </c>
      <c r="P439" s="61">
        <v>11</v>
      </c>
      <c r="Q439" s="62">
        <f t="shared" si="48"/>
        <v>0.7857142857142857</v>
      </c>
      <c r="R439" s="62">
        <f t="shared" si="49"/>
        <v>0.2142857142857143</v>
      </c>
      <c r="AC439" s="3"/>
      <c r="AD439" s="3"/>
    </row>
    <row r="440" spans="1:30" ht="15.75" customHeight="1">
      <c r="A440" s="49">
        <v>1701</v>
      </c>
      <c r="B440" s="50"/>
      <c r="C440" s="50"/>
      <c r="D440" s="50"/>
      <c r="E440" s="50"/>
      <c r="F440" s="50"/>
      <c r="G440" s="50"/>
      <c r="H440" s="50"/>
      <c r="I440" s="50">
        <v>8</v>
      </c>
      <c r="J440" s="64"/>
      <c r="K440" s="87">
        <v>5</v>
      </c>
      <c r="L440" s="57"/>
      <c r="M440" s="58"/>
      <c r="N440" s="59"/>
      <c r="O440" s="86">
        <f>IF(I440=0,"",I440/H439)</f>
        <v>1</v>
      </c>
      <c r="P440" s="61">
        <v>11</v>
      </c>
      <c r="Q440" s="62">
        <f t="shared" si="48"/>
        <v>1</v>
      </c>
      <c r="R440" s="62">
        <f t="shared" si="49"/>
        <v>0</v>
      </c>
      <c r="AC440" s="3"/>
      <c r="AD440" s="3"/>
    </row>
    <row r="441" spans="1:30" ht="15.75" customHeight="1">
      <c r="A441" s="49">
        <v>1702</v>
      </c>
      <c r="B441" s="50"/>
      <c r="C441" s="50"/>
      <c r="D441" s="50"/>
      <c r="E441" s="50"/>
      <c r="F441" s="50"/>
      <c r="G441" s="50"/>
      <c r="H441" s="50"/>
      <c r="I441" s="50">
        <v>1</v>
      </c>
      <c r="J441" s="64"/>
      <c r="K441" s="87">
        <v>2</v>
      </c>
      <c r="L441" s="57"/>
      <c r="M441" s="58"/>
      <c r="N441" s="64"/>
      <c r="O441" s="65"/>
      <c r="P441" s="99">
        <v>6</v>
      </c>
      <c r="Q441" s="64"/>
      <c r="R441" s="65"/>
      <c r="AC441" s="3"/>
      <c r="AD441" s="3"/>
    </row>
    <row r="442" spans="1:30" ht="15.75" customHeight="1">
      <c r="A442" s="49">
        <v>1801</v>
      </c>
      <c r="B442" s="50"/>
      <c r="C442" s="50"/>
      <c r="D442" s="50"/>
      <c r="E442" s="50"/>
      <c r="F442" s="50"/>
      <c r="G442" s="50"/>
      <c r="H442" s="50"/>
      <c r="I442" s="50">
        <v>4</v>
      </c>
      <c r="J442" s="64"/>
      <c r="K442" s="87"/>
      <c r="L442" s="57"/>
      <c r="M442" s="58"/>
      <c r="N442" s="64"/>
      <c r="O442" s="68"/>
      <c r="P442" s="99">
        <v>6</v>
      </c>
      <c r="Q442" s="146"/>
      <c r="R442" s="68"/>
      <c r="AC442" s="3"/>
      <c r="AD442" s="3"/>
    </row>
    <row r="443" spans="1:30" ht="15.75" customHeight="1">
      <c r="A443" s="49">
        <v>1802</v>
      </c>
      <c r="B443" s="50"/>
      <c r="C443" s="50"/>
      <c r="D443" s="50"/>
      <c r="E443" s="50"/>
      <c r="F443" s="50"/>
      <c r="G443" s="50"/>
      <c r="H443" s="50"/>
      <c r="I443" s="50">
        <v>4</v>
      </c>
      <c r="J443" s="64"/>
      <c r="K443" s="87">
        <v>4</v>
      </c>
      <c r="L443" s="57"/>
      <c r="M443" s="58"/>
      <c r="N443" s="64"/>
      <c r="O443" s="68"/>
      <c r="P443" s="61">
        <v>6</v>
      </c>
      <c r="Q443" s="146"/>
      <c r="R443" s="68"/>
      <c r="AC443" s="3"/>
      <c r="AD443" s="3"/>
    </row>
    <row r="444" spans="1:30" ht="15.75" customHeight="1">
      <c r="A444" s="49">
        <v>1901</v>
      </c>
      <c r="B444" s="50"/>
      <c r="C444" s="50"/>
      <c r="D444" s="50"/>
      <c r="E444" s="50"/>
      <c r="F444" s="50"/>
      <c r="G444" s="50"/>
      <c r="H444" s="50"/>
      <c r="I444" s="50">
        <v>1</v>
      </c>
      <c r="J444" s="64"/>
      <c r="K444" s="87"/>
      <c r="L444" s="57"/>
      <c r="M444" s="58"/>
      <c r="N444" s="64"/>
      <c r="O444" s="68"/>
      <c r="P444" s="66">
        <v>2</v>
      </c>
      <c r="Q444" s="69"/>
      <c r="R444" s="68"/>
      <c r="AC444" s="3"/>
      <c r="AD444" s="3"/>
    </row>
    <row r="445" spans="1:30" ht="15.75" customHeight="1">
      <c r="A445" s="49">
        <v>1902</v>
      </c>
      <c r="B445" s="50"/>
      <c r="C445" s="50"/>
      <c r="D445" s="50"/>
      <c r="E445" s="50"/>
      <c r="F445" s="50"/>
      <c r="G445" s="50"/>
      <c r="H445" s="50"/>
      <c r="I445" s="50"/>
      <c r="J445" s="64"/>
      <c r="K445" s="87"/>
      <c r="L445" s="57"/>
      <c r="M445" s="58"/>
      <c r="N445" s="64"/>
      <c r="O445" s="68"/>
      <c r="P445" s="66"/>
      <c r="Q445" s="69"/>
      <c r="R445" s="68"/>
      <c r="AC445" s="3"/>
      <c r="AD445" s="3"/>
    </row>
    <row r="446" spans="1:30" ht="15.75" customHeight="1">
      <c r="A446" s="49">
        <v>2001</v>
      </c>
      <c r="B446" s="50"/>
      <c r="C446" s="50"/>
      <c r="D446" s="50"/>
      <c r="E446" s="50"/>
      <c r="F446" s="50"/>
      <c r="G446" s="50"/>
      <c r="H446" s="50"/>
      <c r="I446" s="50"/>
      <c r="J446" s="64"/>
      <c r="K446" s="87"/>
      <c r="L446" s="57"/>
      <c r="M446" s="58"/>
      <c r="N446" s="64"/>
      <c r="O446" s="58"/>
      <c r="P446" s="64"/>
      <c r="Q446" s="102"/>
      <c r="R446" s="68"/>
      <c r="AC446" s="3"/>
      <c r="AD446" s="3"/>
    </row>
    <row r="447" spans="1:30" ht="15.75" customHeight="1">
      <c r="A447" s="49">
        <v>2002</v>
      </c>
      <c r="B447" s="50"/>
      <c r="C447" s="50"/>
      <c r="D447" s="50"/>
      <c r="E447" s="50"/>
      <c r="F447" s="50"/>
      <c r="G447" s="50"/>
      <c r="H447" s="50"/>
      <c r="I447" s="50"/>
      <c r="J447" s="64"/>
      <c r="K447" s="87"/>
      <c r="L447" s="57"/>
      <c r="M447" s="58"/>
      <c r="N447" s="64"/>
      <c r="O447" s="140" t="s">
        <v>56</v>
      </c>
      <c r="P447" s="71">
        <v>6</v>
      </c>
      <c r="Q447" s="83">
        <f>K450</f>
        <v>11</v>
      </c>
      <c r="R447" s="142" t="s">
        <v>10</v>
      </c>
      <c r="AC447" s="3"/>
      <c r="AD447" s="3"/>
    </row>
    <row r="448" spans="1:30" ht="15.75" customHeight="1">
      <c r="A448" s="49">
        <v>2101</v>
      </c>
      <c r="B448" s="50"/>
      <c r="C448" s="50"/>
      <c r="D448" s="50"/>
      <c r="E448" s="50"/>
      <c r="F448" s="50"/>
      <c r="G448" s="50"/>
      <c r="H448" s="50"/>
      <c r="I448" s="50"/>
      <c r="J448" s="64"/>
      <c r="K448" s="87"/>
      <c r="L448" s="57"/>
      <c r="M448" s="58"/>
      <c r="N448" s="64"/>
      <c r="O448" s="141" t="s">
        <v>57</v>
      </c>
      <c r="P448" s="73">
        <f>IF(P447/B433=0,"",P447/B433)</f>
        <v>0.2857142857142857</v>
      </c>
      <c r="Q448" s="85">
        <f>IF(P447/Q447=0,"",P447/Q447)</f>
        <v>0.54545454545454541</v>
      </c>
      <c r="R448" s="143" t="s">
        <v>58</v>
      </c>
      <c r="AC448" s="3"/>
      <c r="AD448" s="3"/>
    </row>
    <row r="449" spans="1:30" ht="15.75" customHeight="1">
      <c r="A449" s="49">
        <v>2102</v>
      </c>
      <c r="B449" s="145"/>
      <c r="C449" s="145"/>
      <c r="D449" s="145"/>
      <c r="E449" s="145"/>
      <c r="F449" s="145"/>
      <c r="G449" s="145"/>
      <c r="H449" s="145"/>
      <c r="I449" s="145"/>
      <c r="J449" s="64"/>
      <c r="K449" s="87"/>
      <c r="L449" s="75"/>
      <c r="M449" s="76"/>
      <c r="N449" s="77"/>
      <c r="O449" s="78"/>
      <c r="P449" s="79"/>
      <c r="Q449" s="79"/>
      <c r="R449" s="80"/>
      <c r="AC449" s="3"/>
      <c r="AD449" s="3"/>
    </row>
    <row r="450" spans="1:30" ht="18" customHeight="1">
      <c r="A450" s="31"/>
      <c r="B450" s="190" t="s">
        <v>79</v>
      </c>
      <c r="C450" s="190"/>
      <c r="D450" s="190"/>
      <c r="E450" s="190"/>
      <c r="F450" s="190"/>
      <c r="G450" s="190"/>
      <c r="H450" s="190"/>
      <c r="I450" s="190"/>
      <c r="J450" s="25"/>
      <c r="K450" s="81">
        <f>SUM(K435:K446)</f>
        <v>11</v>
      </c>
      <c r="L450" s="82">
        <f>IF(K440=0,"",K440/B433)</f>
        <v>0.23809523809523808</v>
      </c>
      <c r="M450" s="82">
        <f>IF(K450=0,"",K450/B433)</f>
        <v>0.52380952380952384</v>
      </c>
      <c r="N450" s="82">
        <f>IF(K440=0,"",M450-L450)</f>
        <v>0.28571428571428575</v>
      </c>
      <c r="O450" s="1"/>
      <c r="P450" s="25"/>
      <c r="Q450" s="26"/>
      <c r="R450" s="1"/>
      <c r="AC450" s="3"/>
      <c r="AD450" s="3"/>
    </row>
    <row r="451" spans="1:30" ht="12.75" customHeight="1">
      <c r="L451" s="1"/>
      <c r="M451" s="1"/>
      <c r="O451" s="1"/>
      <c r="P451" s="2"/>
      <c r="Q451" s="2"/>
      <c r="R451" s="1"/>
      <c r="AC451" s="3"/>
      <c r="AD451" s="3"/>
    </row>
    <row r="452" spans="1:30" ht="12.75" customHeight="1">
      <c r="L452" s="1"/>
      <c r="M452" s="1"/>
      <c r="O452" s="1"/>
      <c r="P452" s="2"/>
      <c r="Q452" s="2"/>
      <c r="R452" s="1"/>
      <c r="AC452" s="3"/>
      <c r="AD452" s="3"/>
    </row>
    <row r="453" spans="1:30" ht="26.25" customHeight="1">
      <c r="A453" s="161"/>
      <c r="B453" s="191" t="s">
        <v>69</v>
      </c>
      <c r="C453" s="191"/>
      <c r="D453" s="191"/>
      <c r="E453" s="191"/>
      <c r="F453" s="191"/>
      <c r="G453" s="191"/>
      <c r="H453" s="191"/>
      <c r="I453" s="191"/>
      <c r="K453" s="156" t="s">
        <v>65</v>
      </c>
      <c r="L453" s="25"/>
      <c r="M453" s="1"/>
      <c r="N453" s="1"/>
      <c r="O453" s="25"/>
      <c r="P453" s="1"/>
      <c r="Q453" s="25"/>
      <c r="R453" s="25"/>
      <c r="S453" s="25"/>
      <c r="AC453" s="3"/>
      <c r="AD453" s="3"/>
    </row>
    <row r="454" spans="1:30" ht="20.25">
      <c r="A454" s="201" t="s">
        <v>9</v>
      </c>
      <c r="B454" s="193" t="s">
        <v>70</v>
      </c>
      <c r="C454" s="194"/>
      <c r="D454" s="194"/>
      <c r="E454" s="194"/>
      <c r="F454" s="194"/>
      <c r="G454" s="194"/>
      <c r="H454" s="194"/>
      <c r="I454" s="195"/>
      <c r="J454" s="25"/>
      <c r="K454" s="196" t="s">
        <v>10</v>
      </c>
      <c r="L454" s="189" t="s">
        <v>2</v>
      </c>
      <c r="M454" s="189" t="s">
        <v>3</v>
      </c>
      <c r="N454" s="198" t="s">
        <v>4</v>
      </c>
      <c r="O454" s="189" t="s">
        <v>5</v>
      </c>
      <c r="P454" s="187" t="s">
        <v>6</v>
      </c>
      <c r="Q454" s="187" t="s">
        <v>7</v>
      </c>
      <c r="R454" s="189" t="s">
        <v>8</v>
      </c>
      <c r="AC454" s="3"/>
      <c r="AD454" s="3"/>
    </row>
    <row r="455" spans="1:30" ht="15.75">
      <c r="A455" s="202"/>
      <c r="B455" s="49" t="s">
        <v>71</v>
      </c>
      <c r="C455" s="49" t="s">
        <v>72</v>
      </c>
      <c r="D455" s="49" t="s">
        <v>73</v>
      </c>
      <c r="E455" s="49" t="s">
        <v>74</v>
      </c>
      <c r="F455" s="49" t="s">
        <v>75</v>
      </c>
      <c r="G455" s="49" t="s">
        <v>76</v>
      </c>
      <c r="H455" s="49" t="s">
        <v>77</v>
      </c>
      <c r="I455" s="49" t="s">
        <v>78</v>
      </c>
      <c r="J455" s="25"/>
      <c r="K455" s="197"/>
      <c r="L455" s="188"/>
      <c r="M455" s="188"/>
      <c r="N455" s="188"/>
      <c r="O455" s="188"/>
      <c r="P455" s="188"/>
      <c r="Q455" s="188"/>
      <c r="R455" s="188"/>
      <c r="AC455" s="3"/>
      <c r="AD455" s="3"/>
    </row>
    <row r="456" spans="1:30" ht="15.75" customHeight="1">
      <c r="A456" s="49">
        <v>1401</v>
      </c>
      <c r="B456" s="50">
        <v>25</v>
      </c>
      <c r="C456" s="50"/>
      <c r="D456" s="50"/>
      <c r="E456" s="50"/>
      <c r="F456" s="50"/>
      <c r="G456" s="50"/>
      <c r="H456" s="50"/>
      <c r="I456" s="50"/>
      <c r="J456" s="64"/>
      <c r="K456" s="87"/>
      <c r="L456" s="51"/>
      <c r="M456" s="52"/>
      <c r="N456" s="53"/>
      <c r="O456" s="54"/>
      <c r="P456" s="55">
        <f>B456</f>
        <v>25</v>
      </c>
      <c r="Q456" s="56"/>
      <c r="R456" s="54"/>
      <c r="AC456" s="3"/>
      <c r="AD456" s="3"/>
    </row>
    <row r="457" spans="1:30" ht="15.75" customHeight="1">
      <c r="A457" s="49">
        <v>1402</v>
      </c>
      <c r="B457" s="50"/>
      <c r="C457" s="50">
        <v>24</v>
      </c>
      <c r="D457" s="50"/>
      <c r="E457" s="50"/>
      <c r="F457" s="50"/>
      <c r="G457" s="50"/>
      <c r="H457" s="50"/>
      <c r="I457" s="50"/>
      <c r="J457" s="64"/>
      <c r="K457" s="87"/>
      <c r="L457" s="57"/>
      <c r="M457" s="58"/>
      <c r="N457" s="59"/>
      <c r="O457" s="60">
        <f>IF(C457=0,"",C457/B456)</f>
        <v>0.96</v>
      </c>
      <c r="P457" s="61">
        <v>25</v>
      </c>
      <c r="Q457" s="62">
        <f t="shared" ref="Q457:Q463" si="50">IF(P457=0,"",P457/P456)</f>
        <v>1</v>
      </c>
      <c r="R457" s="62">
        <f t="shared" ref="R457:R463" si="51">IF(P457=0,"",100%-Q457)</f>
        <v>0</v>
      </c>
      <c r="AC457" s="3"/>
      <c r="AD457" s="3"/>
    </row>
    <row r="458" spans="1:30" ht="15.75" customHeight="1">
      <c r="A458" s="49">
        <v>1501</v>
      </c>
      <c r="B458" s="50"/>
      <c r="C458" s="50"/>
      <c r="D458" s="50">
        <v>21</v>
      </c>
      <c r="E458" s="50"/>
      <c r="F458" s="50"/>
      <c r="G458" s="50"/>
      <c r="H458" s="50"/>
      <c r="I458" s="50"/>
      <c r="J458" s="64"/>
      <c r="K458" s="87"/>
      <c r="L458" s="57"/>
      <c r="M458" s="58"/>
      <c r="N458" s="59"/>
      <c r="O458" s="60">
        <f>IF(D458=0,"",D458/C457)</f>
        <v>0.875</v>
      </c>
      <c r="P458" s="61">
        <v>23</v>
      </c>
      <c r="Q458" s="62">
        <f t="shared" si="50"/>
        <v>0.92</v>
      </c>
      <c r="R458" s="62">
        <f t="shared" si="51"/>
        <v>7.999999999999996E-2</v>
      </c>
      <c r="S458" s="63">
        <f>P458/P456</f>
        <v>0.92</v>
      </c>
      <c r="AC458" s="3"/>
      <c r="AD458" s="3"/>
    </row>
    <row r="459" spans="1:30" ht="15.75" customHeight="1">
      <c r="A459" s="49">
        <v>1502</v>
      </c>
      <c r="B459" s="50"/>
      <c r="C459" s="50"/>
      <c r="D459" s="50"/>
      <c r="E459" s="50">
        <v>18</v>
      </c>
      <c r="F459" s="50"/>
      <c r="G459" s="50"/>
      <c r="H459" s="50"/>
      <c r="I459" s="50"/>
      <c r="J459" s="64"/>
      <c r="K459" s="87"/>
      <c r="L459" s="57"/>
      <c r="M459" s="58"/>
      <c r="N459" s="59"/>
      <c r="O459" s="60">
        <f>IF(E459=0,"",E459/D458)</f>
        <v>0.8571428571428571</v>
      </c>
      <c r="P459" s="61">
        <v>20</v>
      </c>
      <c r="Q459" s="62">
        <f t="shared" si="50"/>
        <v>0.86956521739130432</v>
      </c>
      <c r="R459" s="62">
        <f t="shared" si="51"/>
        <v>0.13043478260869568</v>
      </c>
      <c r="AC459" s="3"/>
      <c r="AD459" s="3"/>
    </row>
    <row r="460" spans="1:30" ht="15.75" customHeight="1">
      <c r="A460" s="49">
        <v>1601</v>
      </c>
      <c r="B460" s="50"/>
      <c r="C460" s="50"/>
      <c r="D460" s="50"/>
      <c r="E460" s="50"/>
      <c r="F460" s="50">
        <v>16</v>
      </c>
      <c r="G460" s="50"/>
      <c r="H460" s="50"/>
      <c r="I460" s="50"/>
      <c r="J460" s="64"/>
      <c r="K460" s="87"/>
      <c r="L460" s="57"/>
      <c r="M460" s="58"/>
      <c r="N460" s="59"/>
      <c r="O460" s="60">
        <f>IF(F460=0,"",F460/E459)</f>
        <v>0.88888888888888884</v>
      </c>
      <c r="P460" s="61">
        <v>20</v>
      </c>
      <c r="Q460" s="62">
        <f t="shared" si="50"/>
        <v>1</v>
      </c>
      <c r="R460" s="62">
        <f t="shared" si="51"/>
        <v>0</v>
      </c>
      <c r="AC460" s="3"/>
      <c r="AD460" s="3"/>
    </row>
    <row r="461" spans="1:30" ht="15.75" customHeight="1">
      <c r="A461" s="49">
        <v>1602</v>
      </c>
      <c r="B461" s="50"/>
      <c r="C461" s="50"/>
      <c r="D461" s="50"/>
      <c r="E461" s="50"/>
      <c r="F461" s="50"/>
      <c r="G461" s="50">
        <v>15</v>
      </c>
      <c r="H461" s="50"/>
      <c r="I461" s="50"/>
      <c r="J461" s="64"/>
      <c r="K461" s="87"/>
      <c r="L461" s="57"/>
      <c r="M461" s="58"/>
      <c r="N461" s="59"/>
      <c r="O461" s="60">
        <f>IF(G461=0,"",G461/F460)</f>
        <v>0.9375</v>
      </c>
      <c r="P461" s="61">
        <v>19</v>
      </c>
      <c r="Q461" s="62">
        <f t="shared" si="50"/>
        <v>0.95</v>
      </c>
      <c r="R461" s="62">
        <f t="shared" si="51"/>
        <v>5.0000000000000044E-2</v>
      </c>
      <c r="AC461" s="3"/>
      <c r="AD461" s="3"/>
    </row>
    <row r="462" spans="1:30" ht="15.75" customHeight="1">
      <c r="A462" s="49">
        <v>1701</v>
      </c>
      <c r="B462" s="50"/>
      <c r="C462" s="50"/>
      <c r="D462" s="50"/>
      <c r="E462" s="50"/>
      <c r="F462" s="50"/>
      <c r="G462" s="50"/>
      <c r="H462" s="50">
        <v>13</v>
      </c>
      <c r="I462" s="50"/>
      <c r="J462" s="64"/>
      <c r="K462" s="87"/>
      <c r="L462" s="57"/>
      <c r="M462" s="58"/>
      <c r="N462" s="59"/>
      <c r="O462" s="60">
        <f>IF(H462=0,"",H462/G461)</f>
        <v>0.8666666666666667</v>
      </c>
      <c r="P462" s="61">
        <v>17</v>
      </c>
      <c r="Q462" s="62">
        <f t="shared" si="50"/>
        <v>0.89473684210526316</v>
      </c>
      <c r="R462" s="62">
        <f t="shared" si="51"/>
        <v>0.10526315789473684</v>
      </c>
      <c r="AC462" s="3"/>
      <c r="AD462" s="3"/>
    </row>
    <row r="463" spans="1:30" ht="15.75" customHeight="1">
      <c r="A463" s="49">
        <v>1702</v>
      </c>
      <c r="B463" s="50"/>
      <c r="C463" s="50"/>
      <c r="D463" s="50"/>
      <c r="E463" s="50"/>
      <c r="F463" s="50"/>
      <c r="G463" s="50"/>
      <c r="H463" s="50"/>
      <c r="I463" s="50">
        <v>11</v>
      </c>
      <c r="J463" s="64"/>
      <c r="K463" s="87">
        <v>8</v>
      </c>
      <c r="L463" s="57"/>
      <c r="M463" s="58"/>
      <c r="N463" s="59"/>
      <c r="O463" s="86">
        <f>IF(I463=0,"",I463/H462)</f>
        <v>0.84615384615384615</v>
      </c>
      <c r="P463" s="61">
        <v>15</v>
      </c>
      <c r="Q463" s="62">
        <f t="shared" si="50"/>
        <v>0.88235294117647056</v>
      </c>
      <c r="R463" s="62">
        <f t="shared" si="51"/>
        <v>0.11764705882352944</v>
      </c>
      <c r="AC463" s="3"/>
      <c r="AD463" s="3"/>
    </row>
    <row r="464" spans="1:30" ht="15.75" customHeight="1">
      <c r="A464" s="49">
        <v>1801</v>
      </c>
      <c r="B464" s="50"/>
      <c r="C464" s="50"/>
      <c r="D464" s="50"/>
      <c r="E464" s="50"/>
      <c r="F464" s="50"/>
      <c r="G464" s="50"/>
      <c r="H464" s="50"/>
      <c r="I464" s="50">
        <v>9</v>
      </c>
      <c r="J464" s="64"/>
      <c r="K464" s="87">
        <v>6</v>
      </c>
      <c r="L464" s="57"/>
      <c r="M464" s="58"/>
      <c r="N464" s="64"/>
      <c r="O464" s="65"/>
      <c r="P464" s="99">
        <v>14</v>
      </c>
      <c r="Q464" s="64"/>
      <c r="R464" s="65"/>
      <c r="AC464" s="3"/>
      <c r="AD464" s="3"/>
    </row>
    <row r="465" spans="1:30" ht="15.75" customHeight="1">
      <c r="A465" s="49">
        <v>1802</v>
      </c>
      <c r="B465" s="50"/>
      <c r="C465" s="50"/>
      <c r="D465" s="50"/>
      <c r="E465" s="50"/>
      <c r="F465" s="50"/>
      <c r="G465" s="50"/>
      <c r="H465" s="50"/>
      <c r="I465" s="50">
        <v>4</v>
      </c>
      <c r="J465" s="64"/>
      <c r="K465" s="87">
        <v>4</v>
      </c>
      <c r="L465" s="57"/>
      <c r="M465" s="58"/>
      <c r="N465" s="64"/>
      <c r="O465" s="68"/>
      <c r="P465" s="99">
        <v>6</v>
      </c>
      <c r="Q465" s="146"/>
      <c r="R465" s="68"/>
      <c r="AC465" s="3"/>
      <c r="AD465" s="3"/>
    </row>
    <row r="466" spans="1:30" ht="15.75" customHeight="1">
      <c r="A466" s="49">
        <v>1901</v>
      </c>
      <c r="B466" s="50"/>
      <c r="C466" s="50"/>
      <c r="D466" s="50"/>
      <c r="E466" s="50"/>
      <c r="F466" s="50"/>
      <c r="G466" s="50"/>
      <c r="H466" s="50"/>
      <c r="I466" s="50">
        <v>1</v>
      </c>
      <c r="J466" s="64"/>
      <c r="K466" s="87"/>
      <c r="L466" s="57"/>
      <c r="M466" s="58"/>
      <c r="N466" s="64"/>
      <c r="O466" s="68"/>
      <c r="P466" s="61">
        <v>1</v>
      </c>
      <c r="Q466" s="146"/>
      <c r="R466" s="68"/>
      <c r="AC466" s="3"/>
      <c r="AD466" s="3"/>
    </row>
    <row r="467" spans="1:30" ht="15.75" customHeight="1">
      <c r="A467" s="49">
        <v>1902</v>
      </c>
      <c r="B467" s="50"/>
      <c r="C467" s="50"/>
      <c r="D467" s="50"/>
      <c r="E467" s="50"/>
      <c r="F467" s="50"/>
      <c r="G467" s="50"/>
      <c r="H467" s="50"/>
      <c r="I467" s="50">
        <v>1</v>
      </c>
      <c r="J467" s="64"/>
      <c r="K467" s="87"/>
      <c r="L467" s="57"/>
      <c r="M467" s="58"/>
      <c r="N467" s="64"/>
      <c r="O467" s="68"/>
      <c r="P467" s="66">
        <v>1</v>
      </c>
      <c r="Q467" s="69"/>
      <c r="R467" s="68"/>
      <c r="AC467" s="3"/>
      <c r="AD467" s="3"/>
    </row>
    <row r="468" spans="1:30" ht="15.75" customHeight="1">
      <c r="A468" s="49">
        <v>2001</v>
      </c>
      <c r="B468" s="50"/>
      <c r="C468" s="50"/>
      <c r="D468" s="50"/>
      <c r="E468" s="50"/>
      <c r="F468" s="50"/>
      <c r="G468" s="50"/>
      <c r="H468" s="50"/>
      <c r="I468" s="50"/>
      <c r="J468" s="64"/>
      <c r="K468" s="87"/>
      <c r="L468" s="57"/>
      <c r="M468" s="58"/>
      <c r="N468" s="64"/>
      <c r="O468" s="68"/>
      <c r="P468" s="66"/>
      <c r="Q468" s="69"/>
      <c r="R468" s="68"/>
      <c r="AC468" s="3"/>
      <c r="AD468" s="3"/>
    </row>
    <row r="469" spans="1:30" ht="15.75" customHeight="1">
      <c r="A469" s="49">
        <v>2002</v>
      </c>
      <c r="B469" s="50"/>
      <c r="C469" s="50"/>
      <c r="D469" s="50"/>
      <c r="E469" s="50"/>
      <c r="F469" s="50"/>
      <c r="G469" s="50"/>
      <c r="H469" s="50"/>
      <c r="I469" s="50"/>
      <c r="J469" s="64"/>
      <c r="K469" s="87"/>
      <c r="L469" s="57"/>
      <c r="M469" s="58"/>
      <c r="N469" s="64"/>
      <c r="O469" s="58"/>
      <c r="P469" s="64"/>
      <c r="Q469" s="102"/>
      <c r="R469" s="68"/>
      <c r="AC469" s="3"/>
      <c r="AD469" s="3"/>
    </row>
    <row r="470" spans="1:30" ht="15.75" customHeight="1">
      <c r="A470" s="49">
        <v>2101</v>
      </c>
      <c r="B470" s="50"/>
      <c r="C470" s="50"/>
      <c r="D470" s="50"/>
      <c r="E470" s="50"/>
      <c r="F470" s="50"/>
      <c r="G470" s="50"/>
      <c r="H470" s="50"/>
      <c r="I470" s="50"/>
      <c r="J470" s="64"/>
      <c r="K470" s="87"/>
      <c r="L470" s="57"/>
      <c r="M470" s="58"/>
      <c r="N470" s="64"/>
      <c r="O470" s="140" t="s">
        <v>56</v>
      </c>
      <c r="P470" s="71">
        <v>17</v>
      </c>
      <c r="Q470" s="83">
        <f>IF(SUM(K462:K465)=0,"",SUM(K462:K465))</f>
        <v>18</v>
      </c>
      <c r="R470" s="142" t="s">
        <v>10</v>
      </c>
      <c r="AC470" s="3"/>
      <c r="AD470" s="3"/>
    </row>
    <row r="471" spans="1:30" ht="15.75" customHeight="1">
      <c r="A471" s="49">
        <v>2102</v>
      </c>
      <c r="B471" s="50"/>
      <c r="C471" s="50"/>
      <c r="D471" s="50"/>
      <c r="E471" s="50"/>
      <c r="F471" s="50"/>
      <c r="G471" s="50"/>
      <c r="H471" s="50"/>
      <c r="I471" s="50"/>
      <c r="J471" s="64"/>
      <c r="K471" s="87"/>
      <c r="L471" s="57"/>
      <c r="M471" s="58"/>
      <c r="N471" s="64"/>
      <c r="O471" s="141" t="s">
        <v>57</v>
      </c>
      <c r="P471" s="73">
        <f>IF(P470/B456=0,"",P470/B456)</f>
        <v>0.68</v>
      </c>
      <c r="Q471" s="85">
        <f>IF(P470/Q470=0,"",P470/Q470)</f>
        <v>0.94444444444444442</v>
      </c>
      <c r="R471" s="143" t="s">
        <v>58</v>
      </c>
      <c r="AC471" s="3"/>
      <c r="AD471" s="3"/>
    </row>
    <row r="472" spans="1:30" ht="15.75" customHeight="1">
      <c r="A472" s="49">
        <v>2201</v>
      </c>
      <c r="B472" s="145"/>
      <c r="C472" s="145"/>
      <c r="D472" s="145"/>
      <c r="E472" s="145"/>
      <c r="F472" s="145"/>
      <c r="G472" s="145"/>
      <c r="H472" s="145"/>
      <c r="I472" s="145"/>
      <c r="J472" s="64"/>
      <c r="K472" s="87"/>
      <c r="L472" s="75"/>
      <c r="M472" s="76"/>
      <c r="N472" s="77"/>
      <c r="O472" s="78"/>
      <c r="P472" s="79"/>
      <c r="Q472" s="79"/>
      <c r="R472" s="80"/>
      <c r="AC472" s="3"/>
      <c r="AD472" s="3"/>
    </row>
    <row r="473" spans="1:30" ht="18" customHeight="1">
      <c r="A473" s="31"/>
      <c r="B473" s="190" t="s">
        <v>79</v>
      </c>
      <c r="C473" s="190"/>
      <c r="D473" s="190"/>
      <c r="E473" s="190"/>
      <c r="F473" s="190"/>
      <c r="G473" s="190"/>
      <c r="H473" s="190"/>
      <c r="I473" s="190"/>
      <c r="J473" s="25"/>
      <c r="K473" s="81">
        <f>SUM(K458:K469)</f>
        <v>18</v>
      </c>
      <c r="L473" s="82">
        <f>IF(K463=0,"",K463/B456)</f>
        <v>0.32</v>
      </c>
      <c r="M473" s="82">
        <f>IF(K473=0,"",K473/B456)</f>
        <v>0.72</v>
      </c>
      <c r="N473" s="82">
        <f>IF(K465=0,"",M473-L473)</f>
        <v>0.39999999999999997</v>
      </c>
      <c r="O473" s="1"/>
      <c r="P473" s="25"/>
      <c r="Q473" s="26"/>
      <c r="R473" s="1"/>
      <c r="AC473" s="3"/>
      <c r="AD473" s="3"/>
    </row>
    <row r="474" spans="1:30" ht="12.75" customHeight="1">
      <c r="L474" s="1"/>
      <c r="M474" s="1"/>
      <c r="O474" s="1"/>
      <c r="P474" s="2"/>
      <c r="Q474" s="2"/>
      <c r="R474" s="1"/>
      <c r="AC474" s="3"/>
      <c r="AD474" s="3"/>
    </row>
    <row r="475" spans="1:30" ht="12.75" customHeight="1">
      <c r="L475" s="1"/>
      <c r="M475" s="1"/>
      <c r="O475" s="1"/>
      <c r="P475" s="2"/>
      <c r="Q475" s="2"/>
      <c r="R475" s="1"/>
      <c r="AC475" s="3"/>
      <c r="AD475" s="3"/>
    </row>
    <row r="476" spans="1:30" ht="26.25" customHeight="1">
      <c r="A476" s="161"/>
      <c r="B476" s="191" t="s">
        <v>69</v>
      </c>
      <c r="C476" s="191"/>
      <c r="D476" s="191"/>
      <c r="E476" s="191"/>
      <c r="F476" s="191"/>
      <c r="G476" s="191"/>
      <c r="H476" s="191"/>
      <c r="I476" s="191"/>
      <c r="K476" s="156" t="s">
        <v>80</v>
      </c>
      <c r="L476" s="25"/>
      <c r="M476" s="1"/>
      <c r="N476" s="1"/>
      <c r="O476" s="25"/>
      <c r="P476" s="1"/>
      <c r="Q476" s="25"/>
      <c r="R476" s="25"/>
      <c r="S476" s="25"/>
      <c r="AC476" s="3"/>
      <c r="AD476" s="3"/>
    </row>
    <row r="477" spans="1:30" ht="20.25" customHeight="1">
      <c r="A477" s="201" t="s">
        <v>9</v>
      </c>
      <c r="B477" s="193" t="s">
        <v>70</v>
      </c>
      <c r="C477" s="194"/>
      <c r="D477" s="194"/>
      <c r="E477" s="194"/>
      <c r="F477" s="194"/>
      <c r="G477" s="194"/>
      <c r="H477" s="194"/>
      <c r="I477" s="195"/>
      <c r="J477" s="25"/>
      <c r="K477" s="196" t="s">
        <v>10</v>
      </c>
      <c r="L477" s="189" t="s">
        <v>2</v>
      </c>
      <c r="M477" s="189" t="s">
        <v>3</v>
      </c>
      <c r="N477" s="198" t="s">
        <v>4</v>
      </c>
      <c r="O477" s="189" t="s">
        <v>5</v>
      </c>
      <c r="P477" s="187" t="s">
        <v>6</v>
      </c>
      <c r="Q477" s="187" t="s">
        <v>7</v>
      </c>
      <c r="R477" s="189" t="s">
        <v>8</v>
      </c>
      <c r="AC477" s="3"/>
      <c r="AD477" s="3"/>
    </row>
    <row r="478" spans="1:30" ht="15.75" customHeight="1">
      <c r="A478" s="202"/>
      <c r="B478" s="49" t="s">
        <v>71</v>
      </c>
      <c r="C478" s="49" t="s">
        <v>72</v>
      </c>
      <c r="D478" s="49" t="s">
        <v>73</v>
      </c>
      <c r="E478" s="49" t="s">
        <v>74</v>
      </c>
      <c r="F478" s="49" t="s">
        <v>75</v>
      </c>
      <c r="G478" s="49" t="s">
        <v>76</v>
      </c>
      <c r="H478" s="49" t="s">
        <v>77</v>
      </c>
      <c r="I478" s="49" t="s">
        <v>78</v>
      </c>
      <c r="J478" s="25"/>
      <c r="K478" s="197"/>
      <c r="L478" s="188"/>
      <c r="M478" s="188"/>
      <c r="N478" s="188"/>
      <c r="O478" s="188"/>
      <c r="P478" s="188"/>
      <c r="Q478" s="188"/>
      <c r="R478" s="188"/>
      <c r="AC478" s="3"/>
      <c r="AD478" s="3"/>
    </row>
    <row r="479" spans="1:30" ht="15.75" customHeight="1">
      <c r="A479" s="49">
        <v>1402</v>
      </c>
      <c r="B479" s="50">
        <v>25</v>
      </c>
      <c r="C479" s="50"/>
      <c r="D479" s="50"/>
      <c r="E479" s="50"/>
      <c r="F479" s="50"/>
      <c r="G479" s="50"/>
      <c r="H479" s="50"/>
      <c r="I479" s="50"/>
      <c r="J479" s="64"/>
      <c r="K479" s="87"/>
      <c r="L479" s="51"/>
      <c r="M479" s="52"/>
      <c r="N479" s="53"/>
      <c r="O479" s="54"/>
      <c r="P479" s="55">
        <f>B479</f>
        <v>25</v>
      </c>
      <c r="Q479" s="56"/>
      <c r="R479" s="54"/>
      <c r="AC479" s="3"/>
      <c r="AD479" s="3"/>
    </row>
    <row r="480" spans="1:30" ht="15.75" customHeight="1">
      <c r="A480" s="49">
        <v>1501</v>
      </c>
      <c r="B480" s="50"/>
      <c r="C480" s="50">
        <v>23</v>
      </c>
      <c r="D480" s="50"/>
      <c r="E480" s="50"/>
      <c r="F480" s="50"/>
      <c r="G480" s="50"/>
      <c r="H480" s="50"/>
      <c r="I480" s="50"/>
      <c r="J480" s="64"/>
      <c r="K480" s="87"/>
      <c r="L480" s="57"/>
      <c r="M480" s="58"/>
      <c r="N480" s="59"/>
      <c r="O480" s="60">
        <f>IF(C480=0,"",C480/B479)</f>
        <v>0.92</v>
      </c>
      <c r="P480" s="61">
        <v>24</v>
      </c>
      <c r="Q480" s="62">
        <f t="shared" ref="Q480:Q486" si="52">IF(P480=0,"",P480/P479)</f>
        <v>0.96</v>
      </c>
      <c r="R480" s="62">
        <f t="shared" ref="R480:R486" si="53">IF(P480=0,"",100%-Q480)</f>
        <v>4.0000000000000036E-2</v>
      </c>
      <c r="AC480" s="3"/>
      <c r="AD480" s="3"/>
    </row>
    <row r="481" spans="1:30" ht="15.75" customHeight="1">
      <c r="A481" s="49">
        <v>1502</v>
      </c>
      <c r="B481" s="50"/>
      <c r="C481" s="50"/>
      <c r="D481" s="50">
        <v>22</v>
      </c>
      <c r="E481" s="50"/>
      <c r="F481" s="50"/>
      <c r="G481" s="50"/>
      <c r="H481" s="50"/>
      <c r="I481" s="50"/>
      <c r="J481" s="64"/>
      <c r="K481" s="87"/>
      <c r="L481" s="57"/>
      <c r="M481" s="58"/>
      <c r="N481" s="59"/>
      <c r="O481" s="60">
        <f>IF(D481=0,"",D481/C480)</f>
        <v>0.95652173913043481</v>
      </c>
      <c r="P481" s="61">
        <v>22</v>
      </c>
      <c r="Q481" s="62">
        <f t="shared" si="52"/>
        <v>0.91666666666666663</v>
      </c>
      <c r="R481" s="62">
        <f t="shared" si="53"/>
        <v>8.333333333333337E-2</v>
      </c>
      <c r="S481" s="63">
        <f>P481/P479</f>
        <v>0.88</v>
      </c>
      <c r="AC481" s="3"/>
      <c r="AD481" s="3"/>
    </row>
    <row r="482" spans="1:30" ht="15.75" customHeight="1">
      <c r="A482" s="49">
        <v>1601</v>
      </c>
      <c r="B482" s="50"/>
      <c r="C482" s="50"/>
      <c r="D482" s="50"/>
      <c r="E482" s="50">
        <v>16</v>
      </c>
      <c r="F482" s="50"/>
      <c r="G482" s="50"/>
      <c r="H482" s="50"/>
      <c r="I482" s="50"/>
      <c r="J482" s="64"/>
      <c r="K482" s="87"/>
      <c r="L482" s="57"/>
      <c r="M482" s="58"/>
      <c r="N482" s="59"/>
      <c r="O482" s="60">
        <f>IF(E482=0,"",E482/D481)</f>
        <v>0.72727272727272729</v>
      </c>
      <c r="P482" s="61">
        <v>20</v>
      </c>
      <c r="Q482" s="62">
        <f t="shared" si="52"/>
        <v>0.90909090909090906</v>
      </c>
      <c r="R482" s="62">
        <f t="shared" si="53"/>
        <v>9.0909090909090939E-2</v>
      </c>
      <c r="AC482" s="3"/>
      <c r="AD482" s="3"/>
    </row>
    <row r="483" spans="1:30" ht="15.75" customHeight="1">
      <c r="A483" s="49">
        <v>1602</v>
      </c>
      <c r="B483" s="50"/>
      <c r="C483" s="50"/>
      <c r="D483" s="50"/>
      <c r="E483" s="50"/>
      <c r="F483" s="50">
        <v>12</v>
      </c>
      <c r="G483" s="50"/>
      <c r="H483" s="50"/>
      <c r="I483" s="50"/>
      <c r="J483" s="64"/>
      <c r="K483" s="87">
        <v>1</v>
      </c>
      <c r="L483" s="57"/>
      <c r="M483" s="58"/>
      <c r="N483" s="59"/>
      <c r="O483" s="60">
        <f>IF(F483=0,"",F483/E482)</f>
        <v>0.75</v>
      </c>
      <c r="P483" s="61">
        <v>17</v>
      </c>
      <c r="Q483" s="62">
        <f t="shared" si="52"/>
        <v>0.85</v>
      </c>
      <c r="R483" s="62">
        <f t="shared" si="53"/>
        <v>0.15000000000000002</v>
      </c>
      <c r="AC483" s="3"/>
      <c r="AD483" s="3"/>
    </row>
    <row r="484" spans="1:30" ht="15.75" customHeight="1">
      <c r="A484" s="49">
        <v>1701</v>
      </c>
      <c r="B484" s="50"/>
      <c r="C484" s="50"/>
      <c r="D484" s="50"/>
      <c r="E484" s="50"/>
      <c r="F484" s="50"/>
      <c r="G484" s="50">
        <v>12</v>
      </c>
      <c r="H484" s="50"/>
      <c r="I484" s="50"/>
      <c r="J484" s="64"/>
      <c r="K484" s="87"/>
      <c r="L484" s="57"/>
      <c r="M484" s="58"/>
      <c r="N484" s="59"/>
      <c r="O484" s="60">
        <f>IF(G484=0,"",G484/F483)</f>
        <v>1</v>
      </c>
      <c r="P484" s="61">
        <v>17</v>
      </c>
      <c r="Q484" s="62">
        <f t="shared" si="52"/>
        <v>1</v>
      </c>
      <c r="R484" s="62">
        <f t="shared" si="53"/>
        <v>0</v>
      </c>
      <c r="AC484" s="3"/>
      <c r="AD484" s="3"/>
    </row>
    <row r="485" spans="1:30" ht="15.75" customHeight="1">
      <c r="A485" s="49">
        <v>1702</v>
      </c>
      <c r="B485" s="50"/>
      <c r="C485" s="50"/>
      <c r="D485" s="50"/>
      <c r="E485" s="50"/>
      <c r="F485" s="50"/>
      <c r="G485" s="50"/>
      <c r="H485" s="50">
        <v>10</v>
      </c>
      <c r="I485" s="50"/>
      <c r="J485" s="64"/>
      <c r="K485" s="87"/>
      <c r="L485" s="57"/>
      <c r="M485" s="58"/>
      <c r="N485" s="59"/>
      <c r="O485" s="60">
        <f>IF(H485=0,"",H485/G484)</f>
        <v>0.83333333333333337</v>
      </c>
      <c r="P485" s="61">
        <v>17</v>
      </c>
      <c r="Q485" s="62">
        <f t="shared" si="52"/>
        <v>1</v>
      </c>
      <c r="R485" s="62">
        <f t="shared" si="53"/>
        <v>0</v>
      </c>
      <c r="AC485" s="3"/>
      <c r="AD485" s="3"/>
    </row>
    <row r="486" spans="1:30" ht="15.75" customHeight="1">
      <c r="A486" s="49">
        <v>1801</v>
      </c>
      <c r="B486" s="50"/>
      <c r="C486" s="50"/>
      <c r="D486" s="50"/>
      <c r="E486" s="50"/>
      <c r="F486" s="50"/>
      <c r="G486" s="50"/>
      <c r="H486" s="50"/>
      <c r="I486" s="50">
        <v>10</v>
      </c>
      <c r="J486" s="64"/>
      <c r="K486" s="87">
        <v>7</v>
      </c>
      <c r="L486" s="57"/>
      <c r="M486" s="58"/>
      <c r="N486" s="59"/>
      <c r="O486" s="86">
        <f>IF(I486=0,"",I486/H485)</f>
        <v>1</v>
      </c>
      <c r="P486" s="61">
        <v>17</v>
      </c>
      <c r="Q486" s="62">
        <f t="shared" si="52"/>
        <v>1</v>
      </c>
      <c r="R486" s="62">
        <f t="shared" si="53"/>
        <v>0</v>
      </c>
      <c r="AC486" s="3"/>
      <c r="AD486" s="3"/>
    </row>
    <row r="487" spans="1:30" ht="15.75" customHeight="1">
      <c r="A487" s="49">
        <v>1802</v>
      </c>
      <c r="B487" s="50"/>
      <c r="C487" s="50"/>
      <c r="D487" s="50"/>
      <c r="E487" s="50"/>
      <c r="F487" s="50"/>
      <c r="G487" s="50"/>
      <c r="H487" s="50"/>
      <c r="I487" s="50">
        <v>5</v>
      </c>
      <c r="J487" s="64"/>
      <c r="K487" s="87">
        <v>6</v>
      </c>
      <c r="L487" s="57"/>
      <c r="M487" s="58"/>
      <c r="N487" s="64"/>
      <c r="O487" s="65"/>
      <c r="P487" s="99">
        <v>13</v>
      </c>
      <c r="Q487" s="64"/>
      <c r="R487" s="65"/>
      <c r="AC487" s="3"/>
      <c r="AD487" s="3"/>
    </row>
    <row r="488" spans="1:30" ht="15.75" customHeight="1">
      <c r="A488" s="49">
        <v>1901</v>
      </c>
      <c r="B488" s="50"/>
      <c r="C488" s="50"/>
      <c r="D488" s="50"/>
      <c r="E488" s="50"/>
      <c r="F488" s="50"/>
      <c r="G488" s="50"/>
      <c r="H488" s="50"/>
      <c r="I488" s="50">
        <v>2</v>
      </c>
      <c r="J488" s="64"/>
      <c r="K488" s="87"/>
      <c r="L488" s="57"/>
      <c r="M488" s="58"/>
      <c r="N488" s="64"/>
      <c r="O488" s="68"/>
      <c r="P488" s="99">
        <v>3</v>
      </c>
      <c r="Q488" s="146"/>
      <c r="R488" s="68"/>
      <c r="AC488" s="3"/>
      <c r="AD488" s="3"/>
    </row>
    <row r="489" spans="1:30" ht="15.75" customHeight="1">
      <c r="A489" s="49">
        <v>1902</v>
      </c>
      <c r="B489" s="50"/>
      <c r="C489" s="50"/>
      <c r="D489" s="50"/>
      <c r="E489" s="50"/>
      <c r="F489" s="50"/>
      <c r="G489" s="50"/>
      <c r="H489" s="50"/>
      <c r="I489" s="50">
        <v>2</v>
      </c>
      <c r="J489" s="64"/>
      <c r="K489" s="87"/>
      <c r="L489" s="57"/>
      <c r="M489" s="58"/>
      <c r="N489" s="64"/>
      <c r="O489" s="68"/>
      <c r="P489" s="61">
        <v>3</v>
      </c>
      <c r="Q489" s="146"/>
      <c r="R489" s="68"/>
      <c r="AC489" s="3"/>
      <c r="AD489" s="3"/>
    </row>
    <row r="490" spans="1:30" ht="15.75" customHeight="1">
      <c r="A490" s="49">
        <v>2001</v>
      </c>
      <c r="B490" s="50"/>
      <c r="C490" s="50"/>
      <c r="D490" s="50"/>
      <c r="E490" s="50"/>
      <c r="F490" s="50"/>
      <c r="G490" s="50"/>
      <c r="H490" s="50"/>
      <c r="I490" s="50">
        <v>3</v>
      </c>
      <c r="J490" s="64"/>
      <c r="K490" s="87">
        <v>2</v>
      </c>
      <c r="L490" s="57"/>
      <c r="M490" s="58"/>
      <c r="N490" s="64"/>
      <c r="O490" s="68"/>
      <c r="P490" s="66">
        <v>3</v>
      </c>
      <c r="Q490" s="69"/>
      <c r="R490" s="68"/>
      <c r="AC490" s="3"/>
      <c r="AD490" s="3"/>
    </row>
    <row r="491" spans="1:30" ht="15.75" customHeight="1">
      <c r="A491" s="49">
        <v>2002</v>
      </c>
      <c r="B491" s="50"/>
      <c r="C491" s="50"/>
      <c r="D491" s="50"/>
      <c r="E491" s="50"/>
      <c r="F491" s="50"/>
      <c r="G491" s="50"/>
      <c r="H491" s="50"/>
      <c r="I491" s="50">
        <v>1</v>
      </c>
      <c r="J491" s="64"/>
      <c r="K491" s="87"/>
      <c r="L491" s="57"/>
      <c r="M491" s="58"/>
      <c r="N491" s="64"/>
      <c r="O491" s="68"/>
      <c r="P491" s="66">
        <v>1</v>
      </c>
      <c r="Q491" s="69"/>
      <c r="R491" s="68"/>
      <c r="AC491" s="3"/>
      <c r="AD491" s="3"/>
    </row>
    <row r="492" spans="1:30" ht="15.75" customHeight="1">
      <c r="A492" s="49">
        <v>2101</v>
      </c>
      <c r="B492" s="50"/>
      <c r="C492" s="50"/>
      <c r="D492" s="50"/>
      <c r="E492" s="50"/>
      <c r="F492" s="50"/>
      <c r="G492" s="50"/>
      <c r="H492" s="50"/>
      <c r="I492" s="50"/>
      <c r="J492" s="64"/>
      <c r="K492" s="87"/>
      <c r="L492" s="57"/>
      <c r="M492" s="58"/>
      <c r="N492" s="64"/>
      <c r="O492" s="58"/>
      <c r="P492" s="64"/>
      <c r="Q492" s="102"/>
      <c r="R492" s="68"/>
      <c r="AC492" s="3"/>
      <c r="AD492" s="3"/>
    </row>
    <row r="493" spans="1:30" ht="15.75" customHeight="1">
      <c r="A493" s="49">
        <v>2102</v>
      </c>
      <c r="B493" s="50"/>
      <c r="C493" s="50"/>
      <c r="D493" s="50"/>
      <c r="E493" s="50"/>
      <c r="F493" s="50"/>
      <c r="G493" s="50"/>
      <c r="H493" s="50"/>
      <c r="I493" s="50"/>
      <c r="J493" s="64"/>
      <c r="K493" s="87"/>
      <c r="L493" s="57"/>
      <c r="M493" s="58"/>
      <c r="N493" s="64"/>
      <c r="O493" s="140" t="s">
        <v>56</v>
      </c>
      <c r="P493" s="71">
        <v>11</v>
      </c>
      <c r="Q493" s="83">
        <f>K496</f>
        <v>16</v>
      </c>
      <c r="R493" s="142" t="s">
        <v>10</v>
      </c>
      <c r="AC493" s="3"/>
      <c r="AD493" s="3"/>
    </row>
    <row r="494" spans="1:30" ht="15.75" customHeight="1">
      <c r="A494" s="49">
        <v>2201</v>
      </c>
      <c r="B494" s="50"/>
      <c r="C494" s="50"/>
      <c r="D494" s="50"/>
      <c r="E494" s="50"/>
      <c r="F494" s="50"/>
      <c r="G494" s="50"/>
      <c r="H494" s="50"/>
      <c r="I494" s="50"/>
      <c r="J494" s="64"/>
      <c r="K494" s="87"/>
      <c r="L494" s="57"/>
      <c r="M494" s="58"/>
      <c r="N494" s="64"/>
      <c r="O494" s="141" t="s">
        <v>57</v>
      </c>
      <c r="P494" s="73">
        <f>IF(P493/B479=0,"",P493/B479)</f>
        <v>0.44</v>
      </c>
      <c r="Q494" s="85">
        <f>IF(P493/Q493=0,"",P493/Q493)</f>
        <v>0.6875</v>
      </c>
      <c r="R494" s="143" t="s">
        <v>58</v>
      </c>
      <c r="AC494" s="3"/>
      <c r="AD494" s="3"/>
    </row>
    <row r="495" spans="1:30" ht="15.75" customHeight="1">
      <c r="A495" s="49">
        <v>2202</v>
      </c>
      <c r="B495" s="145"/>
      <c r="C495" s="145"/>
      <c r="D495" s="145"/>
      <c r="E495" s="145"/>
      <c r="F495" s="145"/>
      <c r="G495" s="145"/>
      <c r="H495" s="145"/>
      <c r="I495" s="145"/>
      <c r="J495" s="64"/>
      <c r="K495" s="87"/>
      <c r="L495" s="75"/>
      <c r="M495" s="76"/>
      <c r="N495" s="77"/>
      <c r="O495" s="78"/>
      <c r="P495" s="79"/>
      <c r="Q495" s="79"/>
      <c r="R495" s="80"/>
      <c r="AC495" s="3"/>
      <c r="AD495" s="3"/>
    </row>
    <row r="496" spans="1:30" ht="18" customHeight="1">
      <c r="A496" s="31"/>
      <c r="B496" s="190" t="s">
        <v>79</v>
      </c>
      <c r="C496" s="190"/>
      <c r="D496" s="190"/>
      <c r="E496" s="190"/>
      <c r="F496" s="190"/>
      <c r="G496" s="190"/>
      <c r="H496" s="190"/>
      <c r="I496" s="190"/>
      <c r="J496" s="25"/>
      <c r="K496" s="81">
        <f>SUM(K481:K492)</f>
        <v>16</v>
      </c>
      <c r="L496" s="82">
        <f>IF(SUM(K483:K486)=0,"",SUM(K483:K486)/B479)</f>
        <v>0.32</v>
      </c>
      <c r="M496" s="82">
        <f>IF(K496=0,"",K496/B479)</f>
        <v>0.64</v>
      </c>
      <c r="N496" s="82">
        <f>M496-L496</f>
        <v>0.32</v>
      </c>
      <c r="O496" s="1"/>
      <c r="P496" s="25"/>
      <c r="Q496" s="26"/>
      <c r="R496" s="1"/>
      <c r="AC496" s="3"/>
      <c r="AD496" s="3"/>
    </row>
    <row r="497" spans="1:30" ht="12.75" customHeight="1">
      <c r="L497" s="1"/>
      <c r="M497" s="1"/>
      <c r="O497" s="1"/>
      <c r="P497" s="2"/>
      <c r="Q497" s="2"/>
      <c r="R497" s="1"/>
      <c r="AC497" s="3"/>
      <c r="AD497" s="3"/>
    </row>
    <row r="498" spans="1:30" ht="12.75" customHeight="1">
      <c r="L498" s="1"/>
      <c r="M498" s="1"/>
      <c r="O498" s="1"/>
      <c r="P498" s="2"/>
      <c r="Q498" s="2"/>
      <c r="R498" s="1"/>
      <c r="AC498" s="3"/>
      <c r="AD498" s="3"/>
    </row>
    <row r="499" spans="1:30" ht="26.25" customHeight="1">
      <c r="A499" s="161"/>
      <c r="B499" s="191" t="s">
        <v>69</v>
      </c>
      <c r="C499" s="191"/>
      <c r="D499" s="191"/>
      <c r="E499" s="191"/>
      <c r="F499" s="191"/>
      <c r="G499" s="191"/>
      <c r="H499" s="191"/>
      <c r="I499" s="191"/>
      <c r="K499" s="156" t="s">
        <v>81</v>
      </c>
      <c r="L499" s="25"/>
      <c r="M499" s="1"/>
      <c r="N499" s="1"/>
      <c r="O499" s="25"/>
      <c r="P499" s="1"/>
      <c r="Q499" s="25"/>
      <c r="R499" s="25"/>
      <c r="S499" s="25"/>
      <c r="AC499" s="3"/>
      <c r="AD499" s="3"/>
    </row>
    <row r="500" spans="1:30" ht="20.25" customHeight="1">
      <c r="A500" s="201" t="s">
        <v>9</v>
      </c>
      <c r="B500" s="193" t="s">
        <v>70</v>
      </c>
      <c r="C500" s="194"/>
      <c r="D500" s="194"/>
      <c r="E500" s="194"/>
      <c r="F500" s="194"/>
      <c r="G500" s="194"/>
      <c r="H500" s="194"/>
      <c r="I500" s="195"/>
      <c r="J500" s="25"/>
      <c r="K500" s="196" t="s">
        <v>10</v>
      </c>
      <c r="L500" s="189" t="s">
        <v>2</v>
      </c>
      <c r="M500" s="189" t="s">
        <v>3</v>
      </c>
      <c r="N500" s="198" t="s">
        <v>4</v>
      </c>
      <c r="O500" s="189" t="s">
        <v>5</v>
      </c>
      <c r="P500" s="187" t="s">
        <v>6</v>
      </c>
      <c r="Q500" s="187" t="s">
        <v>7</v>
      </c>
      <c r="R500" s="189" t="s">
        <v>8</v>
      </c>
      <c r="AC500" s="3"/>
      <c r="AD500" s="3"/>
    </row>
    <row r="501" spans="1:30" ht="15.75" customHeight="1">
      <c r="A501" s="202"/>
      <c r="B501" s="49" t="s">
        <v>71</v>
      </c>
      <c r="C501" s="49" t="s">
        <v>72</v>
      </c>
      <c r="D501" s="49" t="s">
        <v>73</v>
      </c>
      <c r="E501" s="49" t="s">
        <v>74</v>
      </c>
      <c r="F501" s="49" t="s">
        <v>75</v>
      </c>
      <c r="G501" s="49" t="s">
        <v>76</v>
      </c>
      <c r="H501" s="49" t="s">
        <v>77</v>
      </c>
      <c r="I501" s="49" t="s">
        <v>78</v>
      </c>
      <c r="J501" s="25"/>
      <c r="K501" s="197"/>
      <c r="L501" s="188"/>
      <c r="M501" s="188"/>
      <c r="N501" s="188"/>
      <c r="O501" s="188"/>
      <c r="P501" s="188"/>
      <c r="Q501" s="188"/>
      <c r="R501" s="188"/>
      <c r="AC501" s="3"/>
      <c r="AD501" s="3"/>
    </row>
    <row r="502" spans="1:30" ht="15.75" customHeight="1">
      <c r="A502" s="49">
        <v>1501</v>
      </c>
      <c r="B502" s="50">
        <v>26</v>
      </c>
      <c r="C502" s="50"/>
      <c r="D502" s="50"/>
      <c r="E502" s="50"/>
      <c r="F502" s="50"/>
      <c r="G502" s="50"/>
      <c r="H502" s="50"/>
      <c r="I502" s="50"/>
      <c r="J502" s="64"/>
      <c r="K502" s="87"/>
      <c r="L502" s="51"/>
      <c r="M502" s="52"/>
      <c r="N502" s="53"/>
      <c r="O502" s="54"/>
      <c r="P502" s="55">
        <f>B502</f>
        <v>26</v>
      </c>
      <c r="Q502" s="56"/>
      <c r="R502" s="54"/>
      <c r="AC502" s="3"/>
      <c r="AD502" s="3"/>
    </row>
    <row r="503" spans="1:30" ht="15.75" customHeight="1">
      <c r="A503" s="49">
        <v>1502</v>
      </c>
      <c r="B503" s="50"/>
      <c r="C503" s="50">
        <v>22</v>
      </c>
      <c r="D503" s="50"/>
      <c r="E503" s="50"/>
      <c r="F503" s="50"/>
      <c r="G503" s="50"/>
      <c r="H503" s="50"/>
      <c r="I503" s="50"/>
      <c r="J503" s="64"/>
      <c r="K503" s="87"/>
      <c r="L503" s="57"/>
      <c r="M503" s="58"/>
      <c r="N503" s="59"/>
      <c r="O503" s="60">
        <f>IF(C503=0,"",C503/B502)</f>
        <v>0.84615384615384615</v>
      </c>
      <c r="P503" s="61">
        <v>22</v>
      </c>
      <c r="Q503" s="62">
        <f t="shared" ref="Q503:Q509" si="54">IF(P503=0,"",P503/P502)</f>
        <v>0.84615384615384615</v>
      </c>
      <c r="R503" s="62">
        <f t="shared" ref="R503:R509" si="55">IF(P503=0,"",100%-Q503)</f>
        <v>0.15384615384615385</v>
      </c>
      <c r="AC503" s="3"/>
      <c r="AD503" s="3"/>
    </row>
    <row r="504" spans="1:30" ht="15.75" customHeight="1">
      <c r="A504" s="49">
        <v>1601</v>
      </c>
      <c r="B504" s="50"/>
      <c r="C504" s="50"/>
      <c r="D504" s="50">
        <v>22</v>
      </c>
      <c r="E504" s="50"/>
      <c r="F504" s="50"/>
      <c r="G504" s="50"/>
      <c r="H504" s="50"/>
      <c r="I504" s="50"/>
      <c r="J504" s="64"/>
      <c r="K504" s="87"/>
      <c r="L504" s="57"/>
      <c r="M504" s="58"/>
      <c r="N504" s="59"/>
      <c r="O504" s="60">
        <f>IF(D504=0,"",D504/C503)</f>
        <v>1</v>
      </c>
      <c r="P504" s="61">
        <v>22</v>
      </c>
      <c r="Q504" s="62">
        <f t="shared" si="54"/>
        <v>1</v>
      </c>
      <c r="R504" s="62">
        <f t="shared" si="55"/>
        <v>0</v>
      </c>
      <c r="S504" s="63">
        <f>P504/P502</f>
        <v>0.84615384615384615</v>
      </c>
      <c r="AC504" s="3"/>
      <c r="AD504" s="3"/>
    </row>
    <row r="505" spans="1:30" ht="15.75" customHeight="1">
      <c r="A505" s="49">
        <v>1602</v>
      </c>
      <c r="B505" s="50"/>
      <c r="C505" s="50"/>
      <c r="D505" s="50"/>
      <c r="E505" s="50">
        <v>17</v>
      </c>
      <c r="F505" s="50"/>
      <c r="G505" s="50"/>
      <c r="H505" s="50"/>
      <c r="I505" s="50"/>
      <c r="J505" s="64"/>
      <c r="K505" s="87"/>
      <c r="L505" s="57"/>
      <c r="M505" s="58"/>
      <c r="N505" s="59"/>
      <c r="O505" s="60">
        <f>IF(E505=0,"",E505/D504)</f>
        <v>0.77272727272727271</v>
      </c>
      <c r="P505" s="61">
        <v>18</v>
      </c>
      <c r="Q505" s="62">
        <f t="shared" si="54"/>
        <v>0.81818181818181823</v>
      </c>
      <c r="R505" s="62">
        <f t="shared" si="55"/>
        <v>0.18181818181818177</v>
      </c>
      <c r="AC505" s="3"/>
      <c r="AD505" s="3"/>
    </row>
    <row r="506" spans="1:30" ht="15.75" customHeight="1">
      <c r="A506" s="49">
        <v>1701</v>
      </c>
      <c r="B506" s="50"/>
      <c r="C506" s="50"/>
      <c r="D506" s="50"/>
      <c r="E506" s="50"/>
      <c r="F506" s="50">
        <v>14</v>
      </c>
      <c r="G506" s="50"/>
      <c r="H506" s="50"/>
      <c r="I506" s="50"/>
      <c r="J506" s="64"/>
      <c r="K506" s="87"/>
      <c r="L506" s="57"/>
      <c r="M506" s="58"/>
      <c r="N506" s="59"/>
      <c r="O506" s="60">
        <f>IF(F506=0,"",F506/E505)</f>
        <v>0.82352941176470584</v>
      </c>
      <c r="P506" s="61">
        <v>18</v>
      </c>
      <c r="Q506" s="62">
        <f t="shared" si="54"/>
        <v>1</v>
      </c>
      <c r="R506" s="62">
        <f t="shared" si="55"/>
        <v>0</v>
      </c>
      <c r="AC506" s="3"/>
      <c r="AD506" s="3"/>
    </row>
    <row r="507" spans="1:30" ht="15.75" customHeight="1">
      <c r="A507" s="49">
        <v>1702</v>
      </c>
      <c r="B507" s="50"/>
      <c r="C507" s="50"/>
      <c r="D507" s="50"/>
      <c r="E507" s="50"/>
      <c r="F507" s="50"/>
      <c r="G507" s="50">
        <v>12</v>
      </c>
      <c r="H507" s="50"/>
      <c r="I507" s="50"/>
      <c r="J507" s="64"/>
      <c r="K507" s="87"/>
      <c r="L507" s="57"/>
      <c r="M507" s="58"/>
      <c r="N507" s="59"/>
      <c r="O507" s="60">
        <f>IF(G507=0,"",G507/F506)</f>
        <v>0.8571428571428571</v>
      </c>
      <c r="P507" s="61">
        <v>18</v>
      </c>
      <c r="Q507" s="62">
        <f t="shared" si="54"/>
        <v>1</v>
      </c>
      <c r="R507" s="62">
        <f t="shared" si="55"/>
        <v>0</v>
      </c>
      <c r="AC507" s="3"/>
      <c r="AD507" s="3"/>
    </row>
    <row r="508" spans="1:30" ht="15.75" customHeight="1">
      <c r="A508" s="49">
        <v>1801</v>
      </c>
      <c r="B508" s="50"/>
      <c r="C508" s="50"/>
      <c r="D508" s="50"/>
      <c r="E508" s="50"/>
      <c r="F508" s="50"/>
      <c r="G508" s="50"/>
      <c r="H508" s="50">
        <v>12</v>
      </c>
      <c r="I508" s="50"/>
      <c r="J508" s="64"/>
      <c r="K508" s="87"/>
      <c r="L508" s="57"/>
      <c r="M508" s="58"/>
      <c r="N508" s="59"/>
      <c r="O508" s="60">
        <f>IF(H508=0,"",H508/G507)</f>
        <v>1</v>
      </c>
      <c r="P508" s="61">
        <v>18</v>
      </c>
      <c r="Q508" s="62">
        <f t="shared" si="54"/>
        <v>1</v>
      </c>
      <c r="R508" s="62">
        <f t="shared" si="55"/>
        <v>0</v>
      </c>
      <c r="AC508" s="3"/>
      <c r="AD508" s="3"/>
    </row>
    <row r="509" spans="1:30" ht="15.75" customHeight="1">
      <c r="A509" s="49">
        <v>1802</v>
      </c>
      <c r="B509" s="50"/>
      <c r="C509" s="50"/>
      <c r="D509" s="50"/>
      <c r="E509" s="50"/>
      <c r="F509" s="50"/>
      <c r="G509" s="50"/>
      <c r="H509" s="50"/>
      <c r="I509" s="50">
        <v>12</v>
      </c>
      <c r="J509" s="64"/>
      <c r="K509" s="87">
        <v>12</v>
      </c>
      <c r="L509" s="57"/>
      <c r="M509" s="58"/>
      <c r="N509" s="59"/>
      <c r="O509" s="86">
        <f>IF(I509=0,"",I509/H508)</f>
        <v>1</v>
      </c>
      <c r="P509" s="61">
        <v>18</v>
      </c>
      <c r="Q509" s="62">
        <f t="shared" si="54"/>
        <v>1</v>
      </c>
      <c r="R509" s="62">
        <f t="shared" si="55"/>
        <v>0</v>
      </c>
      <c r="AC509" s="3"/>
      <c r="AD509" s="3"/>
    </row>
    <row r="510" spans="1:30" ht="15.75" customHeight="1">
      <c r="A510" s="49">
        <v>1901</v>
      </c>
      <c r="B510" s="50"/>
      <c r="C510" s="50"/>
      <c r="D510" s="50"/>
      <c r="E510" s="50"/>
      <c r="F510" s="50"/>
      <c r="G510" s="50"/>
      <c r="H510" s="50"/>
      <c r="I510" s="50">
        <v>4</v>
      </c>
      <c r="J510" s="64"/>
      <c r="K510" s="87">
        <v>3</v>
      </c>
      <c r="L510" s="57"/>
      <c r="M510" s="58"/>
      <c r="N510" s="64"/>
      <c r="O510" s="65"/>
      <c r="P510" s="99">
        <v>7</v>
      </c>
      <c r="Q510" s="64"/>
      <c r="R510" s="65"/>
      <c r="AC510" s="3"/>
      <c r="AD510" s="3"/>
    </row>
    <row r="511" spans="1:30" ht="15.75" customHeight="1">
      <c r="A511" s="49">
        <v>1902</v>
      </c>
      <c r="B511" s="50"/>
      <c r="C511" s="50"/>
      <c r="D511" s="50"/>
      <c r="E511" s="50"/>
      <c r="F511" s="50"/>
      <c r="G511" s="50"/>
      <c r="H511" s="50"/>
      <c r="I511" s="50">
        <v>4</v>
      </c>
      <c r="J511" s="64"/>
      <c r="K511" s="87"/>
      <c r="L511" s="57"/>
      <c r="M511" s="58"/>
      <c r="N511" s="64"/>
      <c r="O511" s="68"/>
      <c r="P511" s="99">
        <v>4</v>
      </c>
      <c r="Q511" s="146"/>
      <c r="R511" s="68"/>
      <c r="AC511" s="3"/>
      <c r="AD511" s="3"/>
    </row>
    <row r="512" spans="1:30" ht="15.75" customHeight="1">
      <c r="A512" s="49">
        <v>2001</v>
      </c>
      <c r="B512" s="50"/>
      <c r="C512" s="50"/>
      <c r="D512" s="50"/>
      <c r="E512" s="50"/>
      <c r="F512" s="50"/>
      <c r="G512" s="50"/>
      <c r="H512" s="50"/>
      <c r="I512" s="50">
        <v>2</v>
      </c>
      <c r="J512" s="64"/>
      <c r="K512" s="87">
        <v>2</v>
      </c>
      <c r="L512" s="57"/>
      <c r="M512" s="58"/>
      <c r="N512" s="64"/>
      <c r="O512" s="68"/>
      <c r="P512" s="61">
        <v>3</v>
      </c>
      <c r="Q512" s="146"/>
      <c r="R512" s="68"/>
      <c r="AC512" s="3"/>
      <c r="AD512" s="3"/>
    </row>
    <row r="513" spans="1:30" ht="15.75" customHeight="1">
      <c r="A513" s="49">
        <v>2002</v>
      </c>
      <c r="B513" s="50"/>
      <c r="C513" s="50"/>
      <c r="D513" s="50"/>
      <c r="E513" s="50"/>
      <c r="F513" s="50"/>
      <c r="G513" s="50"/>
      <c r="H513" s="50"/>
      <c r="I513" s="50"/>
      <c r="J513" s="64"/>
      <c r="K513" s="87"/>
      <c r="L513" s="57"/>
      <c r="M513" s="58"/>
      <c r="N513" s="64"/>
      <c r="O513" s="68"/>
      <c r="P513" s="66"/>
      <c r="Q513" s="69"/>
      <c r="R513" s="68"/>
      <c r="AC513" s="3"/>
      <c r="AD513" s="3"/>
    </row>
    <row r="514" spans="1:30" ht="15.75" customHeight="1">
      <c r="A514" s="49">
        <v>2101</v>
      </c>
      <c r="B514" s="50"/>
      <c r="C514" s="50"/>
      <c r="D514" s="50"/>
      <c r="E514" s="50"/>
      <c r="F514" s="50"/>
      <c r="G514" s="50"/>
      <c r="H514" s="50"/>
      <c r="I514" s="50"/>
      <c r="J514" s="64"/>
      <c r="K514" s="87"/>
      <c r="L514" s="57"/>
      <c r="M514" s="58"/>
      <c r="N514" s="64"/>
      <c r="O514" s="68"/>
      <c r="P514" s="66"/>
      <c r="Q514" s="69"/>
      <c r="R514" s="68"/>
      <c r="AC514" s="3"/>
      <c r="AD514" s="3"/>
    </row>
    <row r="515" spans="1:30" ht="15.75" customHeight="1">
      <c r="A515" s="49">
        <v>2102</v>
      </c>
      <c r="B515" s="50"/>
      <c r="C515" s="50"/>
      <c r="D515" s="50"/>
      <c r="E515" s="50"/>
      <c r="F515" s="50"/>
      <c r="G515" s="50"/>
      <c r="H515" s="50"/>
      <c r="I515" s="50"/>
      <c r="J515" s="64"/>
      <c r="K515" s="87"/>
      <c r="L515" s="57"/>
      <c r="M515" s="58"/>
      <c r="N515" s="64"/>
      <c r="O515" s="58"/>
      <c r="P515" s="64"/>
      <c r="Q515" s="102"/>
      <c r="R515" s="68"/>
      <c r="AC515" s="3"/>
      <c r="AD515" s="3"/>
    </row>
    <row r="516" spans="1:30" ht="15.75" customHeight="1">
      <c r="A516" s="49">
        <v>2201</v>
      </c>
      <c r="B516" s="50"/>
      <c r="C516" s="50"/>
      <c r="D516" s="50"/>
      <c r="E516" s="50"/>
      <c r="F516" s="50"/>
      <c r="G516" s="50"/>
      <c r="H516" s="50"/>
      <c r="I516" s="50"/>
      <c r="J516" s="64"/>
      <c r="K516" s="87"/>
      <c r="L516" s="57"/>
      <c r="M516" s="58"/>
      <c r="N516" s="64"/>
      <c r="O516" s="140" t="s">
        <v>56</v>
      </c>
      <c r="P516" s="71">
        <v>10</v>
      </c>
      <c r="Q516" s="83">
        <f>K519</f>
        <v>17</v>
      </c>
      <c r="R516" s="142" t="s">
        <v>10</v>
      </c>
      <c r="AC516" s="3"/>
      <c r="AD516" s="3"/>
    </row>
    <row r="517" spans="1:30" ht="15.75" customHeight="1">
      <c r="A517" s="49">
        <v>2202</v>
      </c>
      <c r="B517" s="50"/>
      <c r="C517" s="50"/>
      <c r="D517" s="50"/>
      <c r="E517" s="50"/>
      <c r="F517" s="50"/>
      <c r="G517" s="50"/>
      <c r="H517" s="50"/>
      <c r="I517" s="50"/>
      <c r="J517" s="64"/>
      <c r="K517" s="87"/>
      <c r="L517" s="57"/>
      <c r="M517" s="58"/>
      <c r="N517" s="64"/>
      <c r="O517" s="141" t="s">
        <v>57</v>
      </c>
      <c r="P517" s="73">
        <f>IF(P516/B502=0,"",P516/B502)</f>
        <v>0.38461538461538464</v>
      </c>
      <c r="Q517" s="85">
        <f>IF(P516/Q516=0,"",P516/Q516)</f>
        <v>0.58823529411764708</v>
      </c>
      <c r="R517" s="143" t="s">
        <v>58</v>
      </c>
      <c r="AC517" s="3"/>
      <c r="AD517" s="3"/>
    </row>
    <row r="518" spans="1:30" ht="15.75" customHeight="1">
      <c r="A518" s="49">
        <v>2301</v>
      </c>
      <c r="B518" s="145"/>
      <c r="C518" s="145"/>
      <c r="D518" s="145"/>
      <c r="E518" s="145"/>
      <c r="F518" s="145"/>
      <c r="G518" s="145"/>
      <c r="H518" s="145"/>
      <c r="I518" s="145"/>
      <c r="J518" s="64"/>
      <c r="K518" s="87"/>
      <c r="L518" s="75"/>
      <c r="M518" s="76"/>
      <c r="N518" s="77"/>
      <c r="O518" s="78"/>
      <c r="P518" s="79"/>
      <c r="Q518" s="79"/>
      <c r="R518" s="80"/>
      <c r="AC518" s="3"/>
      <c r="AD518" s="3"/>
    </row>
    <row r="519" spans="1:30" ht="18" customHeight="1">
      <c r="A519" s="31"/>
      <c r="B519" s="190" t="s">
        <v>79</v>
      </c>
      <c r="C519" s="190"/>
      <c r="D519" s="190"/>
      <c r="E519" s="190"/>
      <c r="F519" s="190"/>
      <c r="G519" s="190"/>
      <c r="H519" s="190"/>
      <c r="I519" s="190"/>
      <c r="J519" s="25"/>
      <c r="K519" s="81">
        <f>SUM(K504:K515)</f>
        <v>17</v>
      </c>
      <c r="L519" s="82">
        <f>K509/B502</f>
        <v>0.46153846153846156</v>
      </c>
      <c r="M519" s="82">
        <f>IF(K519=0,"",K519/B502)</f>
        <v>0.65384615384615385</v>
      </c>
      <c r="N519" s="82">
        <f>M519-L519</f>
        <v>0.19230769230769229</v>
      </c>
      <c r="O519" s="1"/>
      <c r="P519" s="25"/>
      <c r="Q519" s="26"/>
      <c r="R519" s="1"/>
      <c r="AC519" s="3"/>
      <c r="AD519" s="3"/>
    </row>
    <row r="520" spans="1:30" ht="12.75" customHeight="1">
      <c r="L520" s="1"/>
      <c r="M520" s="1"/>
      <c r="O520" s="1"/>
      <c r="P520" s="2"/>
      <c r="Q520" s="2"/>
      <c r="R520" s="1"/>
      <c r="AC520" s="3"/>
      <c r="AD520" s="3"/>
    </row>
    <row r="521" spans="1:30" ht="12.75" customHeight="1">
      <c r="L521" s="1"/>
      <c r="M521" s="1"/>
      <c r="O521" s="1"/>
      <c r="P521" s="2"/>
      <c r="Q521" s="2"/>
      <c r="R521" s="1"/>
      <c r="AC521" s="3"/>
      <c r="AD521" s="3"/>
    </row>
    <row r="522" spans="1:30" ht="26.25" customHeight="1">
      <c r="A522" s="161"/>
      <c r="B522" s="191" t="s">
        <v>69</v>
      </c>
      <c r="C522" s="191"/>
      <c r="D522" s="191"/>
      <c r="E522" s="191"/>
      <c r="F522" s="191"/>
      <c r="G522" s="191"/>
      <c r="H522" s="191"/>
      <c r="I522" s="191"/>
      <c r="K522" s="156" t="s">
        <v>82</v>
      </c>
      <c r="L522" s="25"/>
      <c r="M522" s="1"/>
      <c r="N522" s="1"/>
      <c r="O522" s="25"/>
      <c r="P522" s="1"/>
      <c r="Q522" s="25"/>
      <c r="R522" s="25"/>
      <c r="S522" s="25"/>
      <c r="AC522" s="3"/>
      <c r="AD522" s="3"/>
    </row>
    <row r="523" spans="1:30" ht="20.25" customHeight="1">
      <c r="A523" s="201" t="s">
        <v>9</v>
      </c>
      <c r="B523" s="193" t="s">
        <v>70</v>
      </c>
      <c r="C523" s="194"/>
      <c r="D523" s="194"/>
      <c r="E523" s="194"/>
      <c r="F523" s="194"/>
      <c r="G523" s="194"/>
      <c r="H523" s="194"/>
      <c r="I523" s="195"/>
      <c r="J523" s="25"/>
      <c r="K523" s="196" t="s">
        <v>10</v>
      </c>
      <c r="L523" s="189" t="s">
        <v>2</v>
      </c>
      <c r="M523" s="189" t="s">
        <v>3</v>
      </c>
      <c r="N523" s="198" t="s">
        <v>4</v>
      </c>
      <c r="O523" s="189" t="s">
        <v>5</v>
      </c>
      <c r="P523" s="187" t="s">
        <v>6</v>
      </c>
      <c r="Q523" s="187" t="s">
        <v>7</v>
      </c>
      <c r="R523" s="189" t="s">
        <v>8</v>
      </c>
      <c r="AC523" s="3"/>
      <c r="AD523" s="3"/>
    </row>
    <row r="524" spans="1:30" ht="15.75" customHeight="1">
      <c r="A524" s="202"/>
      <c r="B524" s="49" t="s">
        <v>71</v>
      </c>
      <c r="C524" s="49" t="s">
        <v>72</v>
      </c>
      <c r="D524" s="49" t="s">
        <v>73</v>
      </c>
      <c r="E524" s="49" t="s">
        <v>74</v>
      </c>
      <c r="F524" s="49" t="s">
        <v>75</v>
      </c>
      <c r="G524" s="49" t="s">
        <v>76</v>
      </c>
      <c r="H524" s="49" t="s">
        <v>77</v>
      </c>
      <c r="I524" s="49" t="s">
        <v>78</v>
      </c>
      <c r="J524" s="25"/>
      <c r="K524" s="197"/>
      <c r="L524" s="188"/>
      <c r="M524" s="188"/>
      <c r="N524" s="188"/>
      <c r="O524" s="188"/>
      <c r="P524" s="188"/>
      <c r="Q524" s="188"/>
      <c r="R524" s="188"/>
      <c r="AC524" s="3"/>
      <c r="AD524" s="3"/>
    </row>
    <row r="525" spans="1:30" ht="15.75" customHeight="1">
      <c r="A525" s="49">
        <v>1502</v>
      </c>
      <c r="B525" s="50">
        <v>28</v>
      </c>
      <c r="C525" s="50"/>
      <c r="D525" s="50"/>
      <c r="E525" s="50"/>
      <c r="F525" s="50"/>
      <c r="G525" s="50"/>
      <c r="H525" s="50"/>
      <c r="I525" s="50"/>
      <c r="J525" s="64"/>
      <c r="K525" s="87"/>
      <c r="L525" s="51"/>
      <c r="M525" s="52"/>
      <c r="N525" s="53"/>
      <c r="O525" s="54"/>
      <c r="P525" s="55">
        <f>B525</f>
        <v>28</v>
      </c>
      <c r="Q525" s="56"/>
      <c r="R525" s="54"/>
      <c r="AC525" s="3"/>
      <c r="AD525" s="3"/>
    </row>
    <row r="526" spans="1:30" ht="15.75" customHeight="1">
      <c r="A526" s="49">
        <v>1601</v>
      </c>
      <c r="B526" s="50"/>
      <c r="C526" s="50">
        <v>26</v>
      </c>
      <c r="D526" s="50"/>
      <c r="E526" s="50"/>
      <c r="F526" s="50"/>
      <c r="G526" s="50"/>
      <c r="H526" s="50"/>
      <c r="I526" s="50"/>
      <c r="J526" s="64"/>
      <c r="K526" s="87"/>
      <c r="L526" s="57"/>
      <c r="M526" s="58"/>
      <c r="N526" s="59"/>
      <c r="O526" s="60">
        <f>IF(C526=0,"",C526/B525)</f>
        <v>0.9285714285714286</v>
      </c>
      <c r="P526" s="61">
        <v>27</v>
      </c>
      <c r="Q526" s="62">
        <f t="shared" ref="Q526:Q532" si="56">IF(P526=0,"",P526/P525)</f>
        <v>0.9642857142857143</v>
      </c>
      <c r="R526" s="62">
        <f t="shared" ref="R526:R532" si="57">IF(P526=0,"",100%-Q526)</f>
        <v>3.5714285714285698E-2</v>
      </c>
      <c r="AC526" s="3"/>
      <c r="AD526" s="3"/>
    </row>
    <row r="527" spans="1:30" ht="15.75" customHeight="1">
      <c r="A527" s="49">
        <v>1602</v>
      </c>
      <c r="B527" s="50"/>
      <c r="C527" s="50"/>
      <c r="D527" s="50">
        <v>24</v>
      </c>
      <c r="E527" s="50"/>
      <c r="F527" s="50"/>
      <c r="G527" s="50"/>
      <c r="H527" s="50"/>
      <c r="I527" s="50"/>
      <c r="J527" s="64"/>
      <c r="K527" s="87"/>
      <c r="L527" s="57"/>
      <c r="M527" s="58"/>
      <c r="N527" s="59"/>
      <c r="O527" s="60">
        <f>IF(D527=0,"",D527/C526)</f>
        <v>0.92307692307692313</v>
      </c>
      <c r="P527" s="61">
        <v>26</v>
      </c>
      <c r="Q527" s="62">
        <f t="shared" si="56"/>
        <v>0.96296296296296291</v>
      </c>
      <c r="R527" s="62">
        <f t="shared" si="57"/>
        <v>3.703703703703709E-2</v>
      </c>
      <c r="S527" s="63">
        <f>P527/P525</f>
        <v>0.9285714285714286</v>
      </c>
      <c r="AC527" s="3"/>
      <c r="AD527" s="3"/>
    </row>
    <row r="528" spans="1:30" ht="15.75" customHeight="1">
      <c r="A528" s="49">
        <v>1701</v>
      </c>
      <c r="B528" s="50"/>
      <c r="C528" s="50"/>
      <c r="D528" s="50"/>
      <c r="E528" s="50">
        <v>20</v>
      </c>
      <c r="F528" s="50"/>
      <c r="G528" s="50"/>
      <c r="H528" s="50"/>
      <c r="I528" s="50"/>
      <c r="J528" s="64"/>
      <c r="K528" s="87"/>
      <c r="L528" s="57"/>
      <c r="M528" s="58"/>
      <c r="N528" s="59"/>
      <c r="O528" s="60">
        <f>IF(E528=0,"",E528/D527)</f>
        <v>0.83333333333333337</v>
      </c>
      <c r="P528" s="61">
        <v>26</v>
      </c>
      <c r="Q528" s="62">
        <f t="shared" si="56"/>
        <v>1</v>
      </c>
      <c r="R528" s="62">
        <f t="shared" si="57"/>
        <v>0</v>
      </c>
      <c r="AC528" s="3"/>
      <c r="AD528" s="3"/>
    </row>
    <row r="529" spans="1:30" ht="15.75" customHeight="1">
      <c r="A529" s="49">
        <v>1702</v>
      </c>
      <c r="B529" s="50"/>
      <c r="C529" s="50"/>
      <c r="D529" s="50"/>
      <c r="E529" s="50"/>
      <c r="F529" s="50">
        <v>18</v>
      </c>
      <c r="G529" s="50"/>
      <c r="H529" s="50"/>
      <c r="I529" s="50"/>
      <c r="J529" s="64"/>
      <c r="K529" s="87">
        <v>2</v>
      </c>
      <c r="L529" s="57"/>
      <c r="M529" s="58"/>
      <c r="N529" s="59"/>
      <c r="O529" s="60">
        <f>IF(F529=0,"",F529/E528)</f>
        <v>0.9</v>
      </c>
      <c r="P529" s="61">
        <v>26</v>
      </c>
      <c r="Q529" s="62">
        <f t="shared" si="56"/>
        <v>1</v>
      </c>
      <c r="R529" s="62">
        <f t="shared" si="57"/>
        <v>0</v>
      </c>
      <c r="AC529" s="3"/>
      <c r="AD529" s="3"/>
    </row>
    <row r="530" spans="1:30" ht="15.75" customHeight="1">
      <c r="A530" s="49">
        <v>1801</v>
      </c>
      <c r="B530" s="50"/>
      <c r="C530" s="50"/>
      <c r="D530" s="50"/>
      <c r="E530" s="50"/>
      <c r="F530" s="50"/>
      <c r="G530" s="50">
        <v>18</v>
      </c>
      <c r="H530" s="50"/>
      <c r="I530" s="50"/>
      <c r="J530" s="64"/>
      <c r="K530" s="87"/>
      <c r="L530" s="57"/>
      <c r="M530" s="58"/>
      <c r="N530" s="59"/>
      <c r="O530" s="60">
        <f>IF(G530=0,"",G530/F529)</f>
        <v>1</v>
      </c>
      <c r="P530" s="61">
        <v>26</v>
      </c>
      <c r="Q530" s="62">
        <f t="shared" si="56"/>
        <v>1</v>
      </c>
      <c r="R530" s="62">
        <f t="shared" si="57"/>
        <v>0</v>
      </c>
      <c r="AC530" s="3"/>
      <c r="AD530" s="3"/>
    </row>
    <row r="531" spans="1:30" ht="15.75" customHeight="1">
      <c r="A531" s="49">
        <v>1802</v>
      </c>
      <c r="B531" s="50"/>
      <c r="C531" s="50"/>
      <c r="D531" s="50"/>
      <c r="E531" s="50"/>
      <c r="F531" s="50"/>
      <c r="G531" s="50"/>
      <c r="H531" s="50">
        <v>18</v>
      </c>
      <c r="I531" s="50"/>
      <c r="J531" s="64"/>
      <c r="K531" s="87"/>
      <c r="L531" s="57"/>
      <c r="M531" s="58"/>
      <c r="N531" s="59"/>
      <c r="O531" s="60">
        <f>IF(H531=0,"",H531/G530)</f>
        <v>1</v>
      </c>
      <c r="P531" s="61">
        <v>26</v>
      </c>
      <c r="Q531" s="62">
        <f t="shared" si="56"/>
        <v>1</v>
      </c>
      <c r="R531" s="62">
        <f t="shared" si="57"/>
        <v>0</v>
      </c>
      <c r="AC531" s="3"/>
      <c r="AD531" s="3"/>
    </row>
    <row r="532" spans="1:30" ht="15.75" customHeight="1">
      <c r="A532" s="49">
        <v>1901</v>
      </c>
      <c r="B532" s="50"/>
      <c r="C532" s="50"/>
      <c r="D532" s="50"/>
      <c r="E532" s="50"/>
      <c r="F532" s="50"/>
      <c r="G532" s="50"/>
      <c r="H532" s="50"/>
      <c r="I532" s="50">
        <v>12</v>
      </c>
      <c r="J532" s="64"/>
      <c r="K532" s="87">
        <v>8</v>
      </c>
      <c r="L532" s="57"/>
      <c r="M532" s="58"/>
      <c r="N532" s="59"/>
      <c r="O532" s="86">
        <f>IF(I532=0,"",I532/H531)</f>
        <v>0.66666666666666663</v>
      </c>
      <c r="P532" s="61">
        <v>17</v>
      </c>
      <c r="Q532" s="62">
        <f t="shared" si="56"/>
        <v>0.65384615384615385</v>
      </c>
      <c r="R532" s="62">
        <f t="shared" si="57"/>
        <v>0.34615384615384615</v>
      </c>
      <c r="AC532" s="3"/>
      <c r="AD532" s="3"/>
    </row>
    <row r="533" spans="1:30" ht="15.75" customHeight="1">
      <c r="A533" s="49">
        <v>1902</v>
      </c>
      <c r="B533" s="50"/>
      <c r="C533" s="50"/>
      <c r="D533" s="50"/>
      <c r="E533" s="50"/>
      <c r="F533" s="50"/>
      <c r="G533" s="50"/>
      <c r="H533" s="50"/>
      <c r="I533" s="50">
        <v>7</v>
      </c>
      <c r="J533" s="64"/>
      <c r="K533" s="87">
        <v>4</v>
      </c>
      <c r="L533" s="57"/>
      <c r="M533" s="58"/>
      <c r="N533" s="64"/>
      <c r="O533" s="65"/>
      <c r="P533" s="99">
        <v>10</v>
      </c>
      <c r="Q533" s="64"/>
      <c r="R533" s="65"/>
      <c r="AC533" s="3"/>
      <c r="AD533" s="3"/>
    </row>
    <row r="534" spans="1:30" ht="15.75" customHeight="1">
      <c r="A534" s="49">
        <v>2001</v>
      </c>
      <c r="B534" s="50"/>
      <c r="C534" s="50"/>
      <c r="D534" s="50"/>
      <c r="E534" s="50"/>
      <c r="F534" s="50"/>
      <c r="G534" s="50"/>
      <c r="H534" s="50"/>
      <c r="I534" s="50">
        <v>5</v>
      </c>
      <c r="J534" s="64"/>
      <c r="K534" s="87">
        <v>4</v>
      </c>
      <c r="L534" s="57"/>
      <c r="M534" s="58"/>
      <c r="N534" s="64"/>
      <c r="O534" s="68"/>
      <c r="P534" s="99">
        <v>6</v>
      </c>
      <c r="Q534" s="146"/>
      <c r="R534" s="68"/>
      <c r="AC534" s="3"/>
      <c r="AD534" s="3"/>
    </row>
    <row r="535" spans="1:30" ht="15.75" customHeight="1">
      <c r="A535" s="49">
        <v>2002</v>
      </c>
      <c r="B535" s="50"/>
      <c r="C535" s="50"/>
      <c r="D535" s="50"/>
      <c r="E535" s="50"/>
      <c r="F535" s="50"/>
      <c r="G535" s="50"/>
      <c r="H535" s="50"/>
      <c r="I535" s="50">
        <v>1</v>
      </c>
      <c r="J535" s="64"/>
      <c r="K535" s="87">
        <v>1</v>
      </c>
      <c r="L535" s="57"/>
      <c r="M535" s="58"/>
      <c r="N535" s="64"/>
      <c r="O535" s="68"/>
      <c r="P535" s="61">
        <v>2</v>
      </c>
      <c r="Q535" s="146"/>
      <c r="R535" s="68"/>
      <c r="AC535" s="3"/>
      <c r="AD535" s="3"/>
    </row>
    <row r="536" spans="1:30" ht="15.75" customHeight="1">
      <c r="A536" s="49">
        <v>2101</v>
      </c>
      <c r="B536" s="50"/>
      <c r="C536" s="50"/>
      <c r="D536" s="50"/>
      <c r="E536" s="50"/>
      <c r="F536" s="50"/>
      <c r="G536" s="50"/>
      <c r="H536" s="50"/>
      <c r="I536" s="50"/>
      <c r="J536" s="64"/>
      <c r="K536" s="87"/>
      <c r="L536" s="57"/>
      <c r="M536" s="58"/>
      <c r="N536" s="64"/>
      <c r="O536" s="68"/>
      <c r="P536" s="66"/>
      <c r="Q536" s="69"/>
      <c r="R536" s="68"/>
      <c r="AC536" s="3"/>
      <c r="AD536" s="3"/>
    </row>
    <row r="537" spans="1:30" ht="15.75" customHeight="1">
      <c r="A537" s="49">
        <v>2102</v>
      </c>
      <c r="B537" s="50"/>
      <c r="C537" s="50"/>
      <c r="D537" s="50"/>
      <c r="E537" s="50"/>
      <c r="F537" s="50"/>
      <c r="G537" s="50"/>
      <c r="H537" s="50"/>
      <c r="I537" s="50"/>
      <c r="J537" s="64"/>
      <c r="K537" s="87"/>
      <c r="L537" s="57"/>
      <c r="M537" s="58"/>
      <c r="N537" s="64"/>
      <c r="O537" s="68"/>
      <c r="P537" s="66"/>
      <c r="Q537" s="69"/>
      <c r="R537" s="68"/>
      <c r="AC537" s="3"/>
      <c r="AD537" s="3"/>
    </row>
    <row r="538" spans="1:30" ht="15.75" customHeight="1">
      <c r="A538" s="49">
        <v>2201</v>
      </c>
      <c r="B538" s="50"/>
      <c r="C538" s="50"/>
      <c r="D538" s="50"/>
      <c r="E538" s="50"/>
      <c r="F538" s="50"/>
      <c r="G538" s="50"/>
      <c r="H538" s="50"/>
      <c r="I538" s="50"/>
      <c r="J538" s="64"/>
      <c r="K538" s="87"/>
      <c r="L538" s="57"/>
      <c r="M538" s="58"/>
      <c r="N538" s="64"/>
      <c r="O538" s="58"/>
      <c r="P538" s="64"/>
      <c r="Q538" s="102"/>
      <c r="R538" s="68"/>
      <c r="AC538" s="3"/>
      <c r="AD538" s="3"/>
    </row>
    <row r="539" spans="1:30" ht="15.75" customHeight="1">
      <c r="A539" s="49">
        <v>2202</v>
      </c>
      <c r="B539" s="50"/>
      <c r="C539" s="50"/>
      <c r="D539" s="50"/>
      <c r="E539" s="50"/>
      <c r="F539" s="50"/>
      <c r="G539" s="50"/>
      <c r="H539" s="50"/>
      <c r="I539" s="50"/>
      <c r="J539" s="64"/>
      <c r="K539" s="87"/>
      <c r="L539" s="57"/>
      <c r="M539" s="58"/>
      <c r="N539" s="64"/>
      <c r="O539" s="140" t="s">
        <v>56</v>
      </c>
      <c r="P539" s="71">
        <v>16</v>
      </c>
      <c r="Q539" s="83">
        <f>K542</f>
        <v>19</v>
      </c>
      <c r="R539" s="142" t="s">
        <v>10</v>
      </c>
      <c r="AC539" s="3"/>
      <c r="AD539" s="3"/>
    </row>
    <row r="540" spans="1:30" ht="15.75" customHeight="1">
      <c r="A540" s="49">
        <v>2301</v>
      </c>
      <c r="B540" s="50"/>
      <c r="C540" s="50"/>
      <c r="D540" s="50"/>
      <c r="E540" s="50"/>
      <c r="F540" s="50"/>
      <c r="G540" s="50"/>
      <c r="H540" s="50"/>
      <c r="I540" s="50"/>
      <c r="J540" s="64"/>
      <c r="K540" s="87"/>
      <c r="L540" s="57"/>
      <c r="M540" s="58"/>
      <c r="N540" s="64"/>
      <c r="O540" s="141" t="s">
        <v>57</v>
      </c>
      <c r="P540" s="73">
        <f>IF(P539/B525=0,"",P539/B525)</f>
        <v>0.5714285714285714</v>
      </c>
      <c r="Q540" s="85">
        <f>IF(P539/Q539=0,"",P539/Q539)</f>
        <v>0.84210526315789469</v>
      </c>
      <c r="R540" s="143" t="s">
        <v>58</v>
      </c>
      <c r="AC540" s="3"/>
      <c r="AD540" s="3"/>
    </row>
    <row r="541" spans="1:30" ht="15.75" customHeight="1">
      <c r="A541" s="49">
        <v>2302</v>
      </c>
      <c r="B541" s="145"/>
      <c r="C541" s="145"/>
      <c r="D541" s="145"/>
      <c r="E541" s="145"/>
      <c r="F541" s="145"/>
      <c r="G541" s="145"/>
      <c r="H541" s="145"/>
      <c r="I541" s="145"/>
      <c r="J541" s="64"/>
      <c r="K541" s="87"/>
      <c r="L541" s="75"/>
      <c r="M541" s="76"/>
      <c r="N541" s="77"/>
      <c r="O541" s="78"/>
      <c r="P541" s="79"/>
      <c r="Q541" s="79"/>
      <c r="R541" s="80"/>
      <c r="AC541" s="3"/>
      <c r="AD541" s="3"/>
    </row>
    <row r="542" spans="1:30" ht="18" customHeight="1">
      <c r="A542" s="31"/>
      <c r="B542" s="190" t="s">
        <v>79</v>
      </c>
      <c r="C542" s="190"/>
      <c r="D542" s="190"/>
      <c r="E542" s="190"/>
      <c r="F542" s="190"/>
      <c r="G542" s="190"/>
      <c r="H542" s="190"/>
      <c r="I542" s="190"/>
      <c r="J542" s="25"/>
      <c r="K542" s="81">
        <f>SUM(K527:K538)</f>
        <v>19</v>
      </c>
      <c r="L542" s="82">
        <f>IF(SUM(K529:K532)=0,"",SUM(K529:K532)/B525)</f>
        <v>0.35714285714285715</v>
      </c>
      <c r="M542" s="82">
        <f>IF(K542=0,"",K542/B525)</f>
        <v>0.6785714285714286</v>
      </c>
      <c r="N542" s="82">
        <f>M542-L542</f>
        <v>0.32142857142857145</v>
      </c>
      <c r="O542" s="1"/>
      <c r="P542" s="25"/>
      <c r="Q542" s="26"/>
      <c r="R542" s="1"/>
      <c r="AC542" s="3"/>
      <c r="AD542" s="3"/>
    </row>
    <row r="543" spans="1:30" ht="12.75" customHeight="1">
      <c r="L543" s="1"/>
      <c r="M543" s="1"/>
      <c r="O543" s="1"/>
      <c r="P543" s="2"/>
      <c r="Q543" s="2"/>
      <c r="R543" s="1"/>
      <c r="AC543" s="3"/>
      <c r="AD543" s="3"/>
    </row>
    <row r="544" spans="1:30" ht="12.75" customHeight="1"/>
    <row r="545" spans="1:19" ht="26.25" customHeight="1">
      <c r="A545" s="161"/>
      <c r="B545" s="191" t="s">
        <v>69</v>
      </c>
      <c r="C545" s="191"/>
      <c r="D545" s="191"/>
      <c r="E545" s="191"/>
      <c r="F545" s="191"/>
      <c r="G545" s="191"/>
      <c r="H545" s="191"/>
      <c r="I545" s="191"/>
      <c r="K545" s="156" t="s">
        <v>83</v>
      </c>
      <c r="L545" s="25"/>
      <c r="M545" s="1"/>
      <c r="N545" s="1"/>
      <c r="O545" s="25"/>
      <c r="P545" s="1"/>
      <c r="Q545" s="25"/>
      <c r="R545" s="25"/>
      <c r="S545" s="25"/>
    </row>
    <row r="546" spans="1:19" ht="20.25" customHeight="1">
      <c r="A546" s="201" t="s">
        <v>9</v>
      </c>
      <c r="B546" s="193" t="s">
        <v>70</v>
      </c>
      <c r="C546" s="194"/>
      <c r="D546" s="194"/>
      <c r="E546" s="194"/>
      <c r="F546" s="194"/>
      <c r="G546" s="194"/>
      <c r="H546" s="194"/>
      <c r="I546" s="195"/>
      <c r="J546" s="25"/>
      <c r="K546" s="196" t="s">
        <v>10</v>
      </c>
      <c r="L546" s="189" t="s">
        <v>2</v>
      </c>
      <c r="M546" s="189" t="s">
        <v>3</v>
      </c>
      <c r="N546" s="198" t="s">
        <v>4</v>
      </c>
      <c r="O546" s="189" t="s">
        <v>5</v>
      </c>
      <c r="P546" s="187" t="s">
        <v>6</v>
      </c>
      <c r="Q546" s="187" t="s">
        <v>7</v>
      </c>
      <c r="R546" s="189" t="s">
        <v>8</v>
      </c>
      <c r="S546" s="25"/>
    </row>
    <row r="547" spans="1:19" ht="15.75" customHeight="1">
      <c r="A547" s="202"/>
      <c r="B547" s="49" t="s">
        <v>71</v>
      </c>
      <c r="C547" s="49" t="s">
        <v>72</v>
      </c>
      <c r="D547" s="49" t="s">
        <v>73</v>
      </c>
      <c r="E547" s="49" t="s">
        <v>74</v>
      </c>
      <c r="F547" s="49" t="s">
        <v>75</v>
      </c>
      <c r="G547" s="49" t="s">
        <v>76</v>
      </c>
      <c r="H547" s="49" t="s">
        <v>77</v>
      </c>
      <c r="I547" s="49" t="s">
        <v>78</v>
      </c>
      <c r="J547" s="25"/>
      <c r="K547" s="197"/>
      <c r="L547" s="188"/>
      <c r="M547" s="188"/>
      <c r="N547" s="188"/>
      <c r="O547" s="188"/>
      <c r="P547" s="188"/>
      <c r="Q547" s="188"/>
      <c r="R547" s="188"/>
      <c r="S547" s="25"/>
    </row>
    <row r="548" spans="1:19" ht="15.75" customHeight="1">
      <c r="A548" s="49">
        <v>1601</v>
      </c>
      <c r="B548" s="50">
        <v>29</v>
      </c>
      <c r="C548" s="50"/>
      <c r="D548" s="50"/>
      <c r="E548" s="50"/>
      <c r="F548" s="50"/>
      <c r="G548" s="50"/>
      <c r="H548" s="50"/>
      <c r="I548" s="50"/>
      <c r="J548" s="64"/>
      <c r="K548" s="87"/>
      <c r="L548" s="51"/>
      <c r="M548" s="52"/>
      <c r="N548" s="53"/>
      <c r="O548" s="54"/>
      <c r="P548" s="55">
        <f>B548</f>
        <v>29</v>
      </c>
      <c r="Q548" s="56"/>
      <c r="R548" s="54"/>
      <c r="S548" s="25"/>
    </row>
    <row r="549" spans="1:19" ht="15.75" customHeight="1">
      <c r="A549" s="49">
        <v>1602</v>
      </c>
      <c r="B549" s="50"/>
      <c r="C549" s="50">
        <v>25</v>
      </c>
      <c r="D549" s="50"/>
      <c r="E549" s="50"/>
      <c r="F549" s="50"/>
      <c r="G549" s="50"/>
      <c r="H549" s="50"/>
      <c r="I549" s="50"/>
      <c r="J549" s="64"/>
      <c r="K549" s="87"/>
      <c r="L549" s="57"/>
      <c r="M549" s="58"/>
      <c r="N549" s="59"/>
      <c r="O549" s="60">
        <f>IF(C549=0,"",C549/B548)</f>
        <v>0.86206896551724133</v>
      </c>
      <c r="P549" s="61">
        <v>25</v>
      </c>
      <c r="Q549" s="62">
        <f t="shared" ref="Q549:Q555" si="58">IF(P549=0,"",P549/P548)</f>
        <v>0.86206896551724133</v>
      </c>
      <c r="R549" s="62">
        <f t="shared" ref="R549:R555" si="59">IF(P549=0,"",100%-Q549)</f>
        <v>0.13793103448275867</v>
      </c>
      <c r="S549" s="25"/>
    </row>
    <row r="550" spans="1:19" ht="15.75" customHeight="1">
      <c r="A550" s="49">
        <v>1701</v>
      </c>
      <c r="B550" s="50"/>
      <c r="C550" s="50"/>
      <c r="D550" s="50">
        <v>23</v>
      </c>
      <c r="E550" s="50"/>
      <c r="F550" s="50"/>
      <c r="G550" s="50"/>
      <c r="H550" s="50"/>
      <c r="I550" s="50"/>
      <c r="J550" s="64"/>
      <c r="K550" s="87"/>
      <c r="L550" s="57"/>
      <c r="M550" s="58"/>
      <c r="N550" s="59"/>
      <c r="O550" s="60">
        <f>IF(D550=0,"",D550/C549)</f>
        <v>0.92</v>
      </c>
      <c r="P550" s="61">
        <v>25</v>
      </c>
      <c r="Q550" s="62">
        <f t="shared" si="58"/>
        <v>1</v>
      </c>
      <c r="R550" s="62">
        <f t="shared" si="59"/>
        <v>0</v>
      </c>
      <c r="S550" s="63">
        <f>P550/P548</f>
        <v>0.86206896551724133</v>
      </c>
    </row>
    <row r="551" spans="1:19" ht="15.75" customHeight="1">
      <c r="A551" s="49">
        <v>1702</v>
      </c>
      <c r="B551" s="50"/>
      <c r="C551" s="50"/>
      <c r="D551" s="50"/>
      <c r="E551" s="50">
        <v>21</v>
      </c>
      <c r="F551" s="50"/>
      <c r="G551" s="50"/>
      <c r="H551" s="50"/>
      <c r="I551" s="50"/>
      <c r="J551" s="64"/>
      <c r="K551" s="87"/>
      <c r="L551" s="57"/>
      <c r="M551" s="58"/>
      <c r="N551" s="59"/>
      <c r="O551" s="60">
        <f>IF(E551=0,"",E551/D550)</f>
        <v>0.91304347826086951</v>
      </c>
      <c r="P551" s="61">
        <v>24</v>
      </c>
      <c r="Q551" s="62">
        <f t="shared" si="58"/>
        <v>0.96</v>
      </c>
      <c r="R551" s="62">
        <f t="shared" si="59"/>
        <v>4.0000000000000036E-2</v>
      </c>
      <c r="S551" s="25"/>
    </row>
    <row r="552" spans="1:19" ht="15.75" customHeight="1">
      <c r="A552" s="49">
        <v>1801</v>
      </c>
      <c r="B552" s="50"/>
      <c r="C552" s="50"/>
      <c r="D552" s="50"/>
      <c r="E552" s="50"/>
      <c r="F552" s="50">
        <v>21</v>
      </c>
      <c r="G552" s="50"/>
      <c r="H552" s="50"/>
      <c r="I552" s="50"/>
      <c r="J552" s="64"/>
      <c r="K552" s="87"/>
      <c r="L552" s="57"/>
      <c r="M552" s="58"/>
      <c r="N552" s="59"/>
      <c r="O552" s="60">
        <f>IF(F552=0,"",F552/E551)</f>
        <v>1</v>
      </c>
      <c r="P552" s="61">
        <v>24</v>
      </c>
      <c r="Q552" s="62">
        <f t="shared" si="58"/>
        <v>1</v>
      </c>
      <c r="R552" s="62">
        <f t="shared" si="59"/>
        <v>0</v>
      </c>
      <c r="S552" s="25"/>
    </row>
    <row r="553" spans="1:19" ht="15.75" customHeight="1">
      <c r="A553" s="49">
        <v>1802</v>
      </c>
      <c r="B553" s="50"/>
      <c r="C553" s="50"/>
      <c r="D553" s="50"/>
      <c r="E553" s="50"/>
      <c r="F553" s="50"/>
      <c r="G553" s="50">
        <v>21</v>
      </c>
      <c r="H553" s="50"/>
      <c r="I553" s="50"/>
      <c r="J553" s="64"/>
      <c r="K553" s="87"/>
      <c r="L553" s="57"/>
      <c r="M553" s="58"/>
      <c r="N553" s="59"/>
      <c r="O553" s="60">
        <f>IF(G553=0,"",G553/F552)</f>
        <v>1</v>
      </c>
      <c r="P553" s="61">
        <v>23</v>
      </c>
      <c r="Q553" s="62">
        <f t="shared" si="58"/>
        <v>0.95833333333333337</v>
      </c>
      <c r="R553" s="62">
        <f t="shared" si="59"/>
        <v>4.166666666666663E-2</v>
      </c>
      <c r="S553" s="25"/>
    </row>
    <row r="554" spans="1:19" ht="15.75" customHeight="1">
      <c r="A554" s="49">
        <v>1901</v>
      </c>
      <c r="B554" s="50"/>
      <c r="C554" s="50"/>
      <c r="D554" s="50"/>
      <c r="E554" s="50"/>
      <c r="F554" s="50"/>
      <c r="G554" s="50"/>
      <c r="H554" s="50">
        <v>19</v>
      </c>
      <c r="I554" s="50"/>
      <c r="J554" s="64"/>
      <c r="K554" s="87"/>
      <c r="L554" s="57"/>
      <c r="M554" s="58"/>
      <c r="N554" s="59"/>
      <c r="O554" s="60">
        <f>IF(H554=0,"",H554/G553)</f>
        <v>0.90476190476190477</v>
      </c>
      <c r="P554" s="61">
        <v>23</v>
      </c>
      <c r="Q554" s="62">
        <f t="shared" si="58"/>
        <v>1</v>
      </c>
      <c r="R554" s="62">
        <f t="shared" si="59"/>
        <v>0</v>
      </c>
      <c r="S554" s="25"/>
    </row>
    <row r="555" spans="1:19" ht="15.75" customHeight="1">
      <c r="A555" s="49">
        <v>1902</v>
      </c>
      <c r="B555" s="50"/>
      <c r="C555" s="50"/>
      <c r="D555" s="50"/>
      <c r="E555" s="50"/>
      <c r="F555" s="50"/>
      <c r="G555" s="50"/>
      <c r="H555" s="50"/>
      <c r="I555" s="50">
        <v>19</v>
      </c>
      <c r="J555" s="64"/>
      <c r="K555" s="87">
        <v>19</v>
      </c>
      <c r="L555" s="57"/>
      <c r="M555" s="58"/>
      <c r="N555" s="59"/>
      <c r="O555" s="86">
        <f>IF(I555=0,"",I555/H554)</f>
        <v>1</v>
      </c>
      <c r="P555" s="61">
        <v>23</v>
      </c>
      <c r="Q555" s="62">
        <f t="shared" si="58"/>
        <v>1</v>
      </c>
      <c r="R555" s="62">
        <f t="shared" si="59"/>
        <v>0</v>
      </c>
      <c r="S555" s="25"/>
    </row>
    <row r="556" spans="1:19" ht="15.75" customHeight="1">
      <c r="A556" s="49">
        <v>2001</v>
      </c>
      <c r="B556" s="50"/>
      <c r="C556" s="50"/>
      <c r="D556" s="50"/>
      <c r="E556" s="50"/>
      <c r="F556" s="50"/>
      <c r="G556" s="50"/>
      <c r="H556" s="50"/>
      <c r="I556" s="50">
        <v>4</v>
      </c>
      <c r="J556" s="64"/>
      <c r="K556" s="87">
        <v>2</v>
      </c>
      <c r="L556" s="57"/>
      <c r="M556" s="58"/>
      <c r="N556" s="64"/>
      <c r="O556" s="65"/>
      <c r="P556" s="99">
        <v>6</v>
      </c>
      <c r="Q556" s="64"/>
      <c r="R556" s="65"/>
      <c r="S556" s="25"/>
    </row>
    <row r="557" spans="1:19" ht="15.75" customHeight="1">
      <c r="A557" s="49">
        <v>2002</v>
      </c>
      <c r="B557" s="50"/>
      <c r="C557" s="50"/>
      <c r="D557" s="50"/>
      <c r="E557" s="50"/>
      <c r="F557" s="50"/>
      <c r="G557" s="50"/>
      <c r="H557" s="50"/>
      <c r="I557" s="50">
        <v>2</v>
      </c>
      <c r="J557" s="64"/>
      <c r="K557" s="87">
        <v>2</v>
      </c>
      <c r="L557" s="57"/>
      <c r="M557" s="58"/>
      <c r="N557" s="64"/>
      <c r="O557" s="68"/>
      <c r="P557" s="99">
        <v>2</v>
      </c>
      <c r="Q557" s="146"/>
      <c r="R557" s="68"/>
      <c r="S557" s="25"/>
    </row>
    <row r="558" spans="1:19" ht="15.75" customHeight="1">
      <c r="A558" s="49">
        <v>2101</v>
      </c>
      <c r="B558" s="50"/>
      <c r="C558" s="50"/>
      <c r="D558" s="50"/>
      <c r="E558" s="50"/>
      <c r="F558" s="50"/>
      <c r="G558" s="50"/>
      <c r="H558" s="50"/>
      <c r="I558" s="50"/>
      <c r="J558" s="64"/>
      <c r="K558" s="87"/>
      <c r="L558" s="57"/>
      <c r="M558" s="58"/>
      <c r="N558" s="64"/>
      <c r="O558" s="68"/>
      <c r="P558" s="61"/>
      <c r="Q558" s="146"/>
      <c r="R558" s="68"/>
      <c r="S558" s="25"/>
    </row>
    <row r="559" spans="1:19" ht="15.75" customHeight="1">
      <c r="A559" s="49">
        <v>2102</v>
      </c>
      <c r="B559" s="50"/>
      <c r="C559" s="50"/>
      <c r="D559" s="50"/>
      <c r="E559" s="50"/>
      <c r="F559" s="50"/>
      <c r="G559" s="50"/>
      <c r="H559" s="50"/>
      <c r="I559" s="50"/>
      <c r="J559" s="64"/>
      <c r="K559" s="87"/>
      <c r="L559" s="57"/>
      <c r="M559" s="58"/>
      <c r="N559" s="64"/>
      <c r="O559" s="68"/>
      <c r="P559" s="66"/>
      <c r="Q559" s="69"/>
      <c r="R559" s="68"/>
      <c r="S559" s="25"/>
    </row>
    <row r="560" spans="1:19" ht="15.75" customHeight="1">
      <c r="A560" s="49">
        <v>2201</v>
      </c>
      <c r="B560" s="50"/>
      <c r="C560" s="50"/>
      <c r="D560" s="50"/>
      <c r="E560" s="50"/>
      <c r="F560" s="50"/>
      <c r="G560" s="50"/>
      <c r="H560" s="50"/>
      <c r="I560" s="50"/>
      <c r="J560" s="64"/>
      <c r="K560" s="87"/>
      <c r="L560" s="57"/>
      <c r="M560" s="58"/>
      <c r="N560" s="64"/>
      <c r="O560" s="68"/>
      <c r="P560" s="66"/>
      <c r="Q560" s="69"/>
      <c r="R560" s="68"/>
      <c r="S560" s="25"/>
    </row>
    <row r="561" spans="1:30" ht="15.75" customHeight="1">
      <c r="A561" s="49">
        <v>2202</v>
      </c>
      <c r="B561" s="50"/>
      <c r="C561" s="50"/>
      <c r="D561" s="50"/>
      <c r="E561" s="50"/>
      <c r="F561" s="50"/>
      <c r="G561" s="50"/>
      <c r="H561" s="50"/>
      <c r="I561" s="50"/>
      <c r="J561" s="64"/>
      <c r="K561" s="87"/>
      <c r="L561" s="57"/>
      <c r="M561" s="58"/>
      <c r="N561" s="64"/>
      <c r="O561" s="58"/>
      <c r="P561" s="64"/>
      <c r="Q561" s="102"/>
      <c r="R561" s="68"/>
      <c r="S561" s="25"/>
    </row>
    <row r="562" spans="1:30" ht="15.75" customHeight="1">
      <c r="A562" s="49">
        <v>2301</v>
      </c>
      <c r="B562" s="50"/>
      <c r="C562" s="50"/>
      <c r="D562" s="50"/>
      <c r="E562" s="50"/>
      <c r="F562" s="50"/>
      <c r="G562" s="50"/>
      <c r="H562" s="50"/>
      <c r="I562" s="50"/>
      <c r="J562" s="64"/>
      <c r="K562" s="87"/>
      <c r="L562" s="57"/>
      <c r="M562" s="58"/>
      <c r="N562" s="64"/>
      <c r="O562" s="140" t="s">
        <v>56</v>
      </c>
      <c r="P562" s="71">
        <v>16</v>
      </c>
      <c r="Q562" s="83">
        <f>IF(SUM(K554:K561)=0,"",SUM(K554:K561))</f>
        <v>23</v>
      </c>
      <c r="R562" s="142" t="s">
        <v>10</v>
      </c>
      <c r="S562" s="25"/>
    </row>
    <row r="563" spans="1:30" ht="15.75" customHeight="1">
      <c r="A563" s="49">
        <v>2302</v>
      </c>
      <c r="B563" s="50"/>
      <c r="C563" s="50"/>
      <c r="D563" s="50"/>
      <c r="E563" s="50"/>
      <c r="F563" s="50"/>
      <c r="G563" s="50"/>
      <c r="H563" s="50"/>
      <c r="I563" s="50"/>
      <c r="J563" s="64"/>
      <c r="K563" s="87"/>
      <c r="L563" s="57"/>
      <c r="M563" s="58"/>
      <c r="N563" s="64"/>
      <c r="O563" s="141" t="s">
        <v>57</v>
      </c>
      <c r="P563" s="73">
        <f>IF(P562/B548=0,"",P562/B548)</f>
        <v>0.55172413793103448</v>
      </c>
      <c r="Q563" s="85">
        <f>IF(P562/Q562=0,"",P562/Q562)</f>
        <v>0.69565217391304346</v>
      </c>
      <c r="R563" s="143" t="s">
        <v>58</v>
      </c>
      <c r="S563" s="25"/>
    </row>
    <row r="564" spans="1:30" ht="15.75" customHeight="1">
      <c r="A564" s="49">
        <v>2401</v>
      </c>
      <c r="B564" s="145"/>
      <c r="C564" s="145"/>
      <c r="D564" s="145"/>
      <c r="E564" s="145"/>
      <c r="F564" s="145"/>
      <c r="G564" s="145"/>
      <c r="H564" s="145"/>
      <c r="I564" s="145"/>
      <c r="J564" s="64"/>
      <c r="K564" s="87"/>
      <c r="L564" s="75"/>
      <c r="M564" s="76"/>
      <c r="N564" s="77"/>
      <c r="O564" s="78"/>
      <c r="P564" s="79"/>
      <c r="Q564" s="79"/>
      <c r="R564" s="80"/>
      <c r="S564" s="25"/>
    </row>
    <row r="565" spans="1:30" ht="18" customHeight="1">
      <c r="A565" s="31"/>
      <c r="B565" s="190" t="s">
        <v>79</v>
      </c>
      <c r="C565" s="190"/>
      <c r="D565" s="190"/>
      <c r="E565" s="190"/>
      <c r="F565" s="190"/>
      <c r="G565" s="190"/>
      <c r="H565" s="190"/>
      <c r="I565" s="190"/>
      <c r="J565" s="25"/>
      <c r="K565" s="81">
        <f>SUM(K548:K561)</f>
        <v>23</v>
      </c>
      <c r="L565" s="82">
        <f>IF(K555=0,"",K555/B548)</f>
        <v>0.65517241379310343</v>
      </c>
      <c r="M565" s="82">
        <f>IF(K565=0,"",K565/B548)</f>
        <v>0.7931034482758621</v>
      </c>
      <c r="N565" s="82">
        <f>M565-L565</f>
        <v>0.13793103448275867</v>
      </c>
      <c r="O565" s="1"/>
      <c r="P565" s="25"/>
      <c r="Q565" s="26"/>
      <c r="R565" s="1"/>
      <c r="S565" s="25"/>
    </row>
    <row r="566" spans="1:30" ht="12.75" customHeight="1"/>
    <row r="567" spans="1:30" ht="12.75" customHeight="1"/>
    <row r="568" spans="1:30" ht="26.25" customHeight="1">
      <c r="A568" s="161"/>
      <c r="B568" s="191" t="s">
        <v>69</v>
      </c>
      <c r="C568" s="191"/>
      <c r="D568" s="191"/>
      <c r="E568" s="191"/>
      <c r="F568" s="191"/>
      <c r="G568" s="191"/>
      <c r="H568" s="191"/>
      <c r="I568" s="191"/>
      <c r="K568" s="156" t="s">
        <v>84</v>
      </c>
      <c r="L568" s="25"/>
      <c r="M568" s="1"/>
      <c r="N568" s="1"/>
      <c r="O568" s="25"/>
      <c r="P568" s="1"/>
      <c r="Q568" s="25"/>
      <c r="R568" s="25"/>
      <c r="S568" s="25"/>
    </row>
    <row r="569" spans="1:30" ht="20.25" customHeight="1">
      <c r="A569" s="201" t="s">
        <v>9</v>
      </c>
      <c r="B569" s="193" t="s">
        <v>70</v>
      </c>
      <c r="C569" s="194"/>
      <c r="D569" s="194"/>
      <c r="E569" s="194"/>
      <c r="F569" s="194"/>
      <c r="G569" s="194"/>
      <c r="H569" s="194"/>
      <c r="I569" s="195"/>
      <c r="J569" s="25"/>
      <c r="K569" s="196" t="s">
        <v>10</v>
      </c>
      <c r="L569" s="189" t="s">
        <v>2</v>
      </c>
      <c r="M569" s="189" t="s">
        <v>3</v>
      </c>
      <c r="N569" s="198" t="s">
        <v>4</v>
      </c>
      <c r="O569" s="189" t="s">
        <v>5</v>
      </c>
      <c r="P569" s="187" t="s">
        <v>6</v>
      </c>
      <c r="Q569" s="187" t="s">
        <v>7</v>
      </c>
      <c r="R569" s="189" t="s">
        <v>8</v>
      </c>
      <c r="S569" s="25"/>
      <c r="AC569" s="3"/>
      <c r="AD569" s="3"/>
    </row>
    <row r="570" spans="1:30" ht="15.75" customHeight="1">
      <c r="A570" s="202"/>
      <c r="B570" s="49" t="s">
        <v>71</v>
      </c>
      <c r="C570" s="49" t="s">
        <v>72</v>
      </c>
      <c r="D570" s="49" t="s">
        <v>73</v>
      </c>
      <c r="E570" s="49" t="s">
        <v>74</v>
      </c>
      <c r="F570" s="49" t="s">
        <v>75</v>
      </c>
      <c r="G570" s="49" t="s">
        <v>76</v>
      </c>
      <c r="H570" s="49" t="s">
        <v>77</v>
      </c>
      <c r="I570" s="49" t="s">
        <v>78</v>
      </c>
      <c r="J570" s="25"/>
      <c r="K570" s="197"/>
      <c r="L570" s="188"/>
      <c r="M570" s="188"/>
      <c r="N570" s="188"/>
      <c r="O570" s="188"/>
      <c r="P570" s="188"/>
      <c r="Q570" s="188"/>
      <c r="R570" s="188"/>
      <c r="S570" s="25"/>
      <c r="AC570" s="3"/>
      <c r="AD570" s="3"/>
    </row>
    <row r="571" spans="1:30" ht="15.75" customHeight="1">
      <c r="A571" s="49">
        <v>1602</v>
      </c>
      <c r="B571" s="50">
        <v>29</v>
      </c>
      <c r="C571" s="50"/>
      <c r="D571" s="50"/>
      <c r="E571" s="50"/>
      <c r="F571" s="50"/>
      <c r="G571" s="50"/>
      <c r="H571" s="50"/>
      <c r="I571" s="50"/>
      <c r="J571" s="64"/>
      <c r="K571" s="87"/>
      <c r="L571" s="51"/>
      <c r="M571" s="52"/>
      <c r="N571" s="53"/>
      <c r="O571" s="54"/>
      <c r="P571" s="55">
        <f>B571</f>
        <v>29</v>
      </c>
      <c r="Q571" s="56"/>
      <c r="R571" s="54"/>
      <c r="S571" s="25"/>
      <c r="AC571" s="3"/>
      <c r="AD571" s="3"/>
    </row>
    <row r="572" spans="1:30" ht="15.75" customHeight="1">
      <c r="A572" s="49">
        <v>1701</v>
      </c>
      <c r="B572" s="50"/>
      <c r="C572" s="50">
        <v>25</v>
      </c>
      <c r="D572" s="50"/>
      <c r="E572" s="50"/>
      <c r="F572" s="50"/>
      <c r="G572" s="50"/>
      <c r="H572" s="50"/>
      <c r="I572" s="50"/>
      <c r="J572" s="64"/>
      <c r="K572" s="87"/>
      <c r="L572" s="57"/>
      <c r="M572" s="58"/>
      <c r="N572" s="59"/>
      <c r="O572" s="60">
        <f>IF(C572=0,"",C572/B571)</f>
        <v>0.86206896551724133</v>
      </c>
      <c r="P572" s="61">
        <v>25</v>
      </c>
      <c r="Q572" s="62">
        <f t="shared" ref="Q572:Q578" si="60">IF(P572=0,"",P572/P571)</f>
        <v>0.86206896551724133</v>
      </c>
      <c r="R572" s="62">
        <f t="shared" ref="R572:R578" si="61">IF(P572=0,"",100%-Q572)</f>
        <v>0.13793103448275867</v>
      </c>
      <c r="S572" s="25"/>
      <c r="AC572" s="3"/>
      <c r="AD572" s="3"/>
    </row>
    <row r="573" spans="1:30" ht="15.75" customHeight="1">
      <c r="A573" s="49">
        <v>1702</v>
      </c>
      <c r="B573" s="50"/>
      <c r="C573" s="50"/>
      <c r="D573" s="50">
        <v>18</v>
      </c>
      <c r="E573" s="50"/>
      <c r="F573" s="50"/>
      <c r="G573" s="50"/>
      <c r="H573" s="50"/>
      <c r="I573" s="50"/>
      <c r="J573" s="64"/>
      <c r="K573" s="87"/>
      <c r="L573" s="57"/>
      <c r="M573" s="58"/>
      <c r="N573" s="59"/>
      <c r="O573" s="60">
        <f>IF(D573=0,"",D573/C572)</f>
        <v>0.72</v>
      </c>
      <c r="P573" s="61">
        <v>23</v>
      </c>
      <c r="Q573" s="62">
        <f t="shared" si="60"/>
        <v>0.92</v>
      </c>
      <c r="R573" s="62">
        <f t="shared" si="61"/>
        <v>7.999999999999996E-2</v>
      </c>
      <c r="S573" s="63">
        <f>P573/P571</f>
        <v>0.7931034482758621</v>
      </c>
      <c r="AC573" s="3"/>
      <c r="AD573" s="3"/>
    </row>
    <row r="574" spans="1:30" ht="15.75" customHeight="1">
      <c r="A574" s="49">
        <v>1801</v>
      </c>
      <c r="B574" s="50"/>
      <c r="C574" s="50"/>
      <c r="D574" s="50"/>
      <c r="E574" s="50">
        <v>18</v>
      </c>
      <c r="F574" s="50"/>
      <c r="G574" s="50"/>
      <c r="H574" s="50"/>
      <c r="I574" s="50"/>
      <c r="J574" s="64"/>
      <c r="K574" s="87"/>
      <c r="L574" s="57"/>
      <c r="M574" s="58"/>
      <c r="N574" s="59"/>
      <c r="O574" s="60">
        <f>IF(E574=0,"",E574/D573)</f>
        <v>1</v>
      </c>
      <c r="P574" s="61">
        <v>23</v>
      </c>
      <c r="Q574" s="62">
        <f t="shared" si="60"/>
        <v>1</v>
      </c>
      <c r="R574" s="62">
        <f t="shared" si="61"/>
        <v>0</v>
      </c>
      <c r="S574" s="25"/>
      <c r="AC574" s="3"/>
      <c r="AD574" s="3"/>
    </row>
    <row r="575" spans="1:30" ht="15.75" customHeight="1">
      <c r="A575" s="49">
        <v>1802</v>
      </c>
      <c r="B575" s="50"/>
      <c r="C575" s="50"/>
      <c r="D575" s="50"/>
      <c r="E575" s="50"/>
      <c r="F575" s="50">
        <v>17</v>
      </c>
      <c r="G575" s="50"/>
      <c r="H575" s="50"/>
      <c r="I575" s="50"/>
      <c r="J575" s="64"/>
      <c r="K575" s="87"/>
      <c r="L575" s="57"/>
      <c r="M575" s="58"/>
      <c r="N575" s="59"/>
      <c r="O575" s="60">
        <f>IF(F575=0,"",F575/E574)</f>
        <v>0.94444444444444442</v>
      </c>
      <c r="P575" s="61">
        <v>17</v>
      </c>
      <c r="Q575" s="62">
        <f t="shared" si="60"/>
        <v>0.73913043478260865</v>
      </c>
      <c r="R575" s="62">
        <f t="shared" si="61"/>
        <v>0.26086956521739135</v>
      </c>
      <c r="S575" s="25"/>
      <c r="AC575" s="3"/>
      <c r="AD575" s="3"/>
    </row>
    <row r="576" spans="1:30" ht="15.75" customHeight="1">
      <c r="A576" s="49">
        <v>1901</v>
      </c>
      <c r="B576" s="50"/>
      <c r="C576" s="50"/>
      <c r="D576" s="50"/>
      <c r="E576" s="50"/>
      <c r="F576" s="50"/>
      <c r="G576" s="50">
        <v>17</v>
      </c>
      <c r="H576" s="50"/>
      <c r="I576" s="50"/>
      <c r="J576" s="64"/>
      <c r="K576" s="87"/>
      <c r="L576" s="57"/>
      <c r="M576" s="58"/>
      <c r="N576" s="59"/>
      <c r="O576" s="60">
        <f>IF(G576=0,"",G576/F575)</f>
        <v>1</v>
      </c>
      <c r="P576" s="61">
        <v>17</v>
      </c>
      <c r="Q576" s="62">
        <f t="shared" si="60"/>
        <v>1</v>
      </c>
      <c r="R576" s="62">
        <f t="shared" si="61"/>
        <v>0</v>
      </c>
      <c r="S576" s="25"/>
      <c r="AC576" s="3"/>
      <c r="AD576" s="3"/>
    </row>
    <row r="577" spans="1:30" ht="15.75" customHeight="1">
      <c r="A577" s="49">
        <v>1902</v>
      </c>
      <c r="B577" s="50"/>
      <c r="C577" s="50"/>
      <c r="D577" s="50"/>
      <c r="E577" s="50"/>
      <c r="F577" s="50"/>
      <c r="G577" s="50"/>
      <c r="H577" s="50">
        <v>16</v>
      </c>
      <c r="I577" s="50"/>
      <c r="J577" s="64"/>
      <c r="K577" s="87"/>
      <c r="L577" s="57"/>
      <c r="M577" s="58"/>
      <c r="N577" s="59"/>
      <c r="O577" s="60">
        <f>IF(H577=0,"",H577/G576)</f>
        <v>0.94117647058823528</v>
      </c>
      <c r="P577" s="61">
        <v>17</v>
      </c>
      <c r="Q577" s="62">
        <f t="shared" si="60"/>
        <v>1</v>
      </c>
      <c r="R577" s="62">
        <f t="shared" si="61"/>
        <v>0</v>
      </c>
      <c r="S577" s="25"/>
      <c r="AC577" s="3"/>
      <c r="AD577" s="3"/>
    </row>
    <row r="578" spans="1:30" ht="15.75" customHeight="1">
      <c r="A578" s="49">
        <v>2001</v>
      </c>
      <c r="B578" s="50"/>
      <c r="C578" s="50"/>
      <c r="D578" s="50"/>
      <c r="E578" s="50"/>
      <c r="F578" s="50"/>
      <c r="G578" s="50"/>
      <c r="H578" s="50"/>
      <c r="I578" s="50">
        <v>15</v>
      </c>
      <c r="J578" s="64"/>
      <c r="K578" s="87">
        <v>15</v>
      </c>
      <c r="L578" s="57"/>
      <c r="M578" s="58"/>
      <c r="N578" s="59"/>
      <c r="O578" s="86">
        <f>IF(I578=0,"",I578/H577)</f>
        <v>0.9375</v>
      </c>
      <c r="P578" s="61">
        <v>17</v>
      </c>
      <c r="Q578" s="62">
        <f t="shared" si="60"/>
        <v>1</v>
      </c>
      <c r="R578" s="62">
        <f t="shared" si="61"/>
        <v>0</v>
      </c>
      <c r="S578" s="25"/>
      <c r="AC578" s="3"/>
      <c r="AD578" s="3"/>
    </row>
    <row r="579" spans="1:30" ht="15.75" customHeight="1">
      <c r="A579" s="49">
        <v>2002</v>
      </c>
      <c r="B579" s="50"/>
      <c r="C579" s="50"/>
      <c r="D579" s="50"/>
      <c r="E579" s="50"/>
      <c r="F579" s="50"/>
      <c r="G579" s="50"/>
      <c r="H579" s="50"/>
      <c r="I579" s="50">
        <v>2</v>
      </c>
      <c r="J579" s="64"/>
      <c r="K579" s="87">
        <v>2</v>
      </c>
      <c r="L579" s="57"/>
      <c r="M579" s="58"/>
      <c r="N579" s="64"/>
      <c r="O579" s="65"/>
      <c r="P579" s="99">
        <v>2</v>
      </c>
      <c r="Q579" s="64"/>
      <c r="R579" s="65"/>
      <c r="S579" s="25"/>
      <c r="AC579" s="3"/>
      <c r="AD579" s="3"/>
    </row>
    <row r="580" spans="1:30" ht="15.75" customHeight="1">
      <c r="A580" s="49">
        <v>2101</v>
      </c>
      <c r="B580" s="50"/>
      <c r="C580" s="50"/>
      <c r="D580" s="50"/>
      <c r="E580" s="50"/>
      <c r="F580" s="50"/>
      <c r="G580" s="50"/>
      <c r="H580" s="50"/>
      <c r="I580" s="50"/>
      <c r="J580" s="64"/>
      <c r="K580" s="87"/>
      <c r="L580" s="57"/>
      <c r="M580" s="58"/>
      <c r="N580" s="64"/>
      <c r="O580" s="68"/>
      <c r="P580" s="99"/>
      <c r="Q580" s="146"/>
      <c r="R580" s="68"/>
      <c r="S580" s="25"/>
      <c r="AC580" s="3"/>
      <c r="AD580" s="3"/>
    </row>
    <row r="581" spans="1:30" ht="15.75" customHeight="1">
      <c r="A581" s="49">
        <v>2102</v>
      </c>
      <c r="B581" s="50"/>
      <c r="C581" s="50"/>
      <c r="D581" s="50"/>
      <c r="E581" s="50"/>
      <c r="F581" s="50"/>
      <c r="G581" s="50"/>
      <c r="H581" s="50"/>
      <c r="I581" s="50"/>
      <c r="J581" s="64"/>
      <c r="K581" s="87"/>
      <c r="L581" s="57"/>
      <c r="M581" s="58"/>
      <c r="N581" s="64"/>
      <c r="O581" s="68"/>
      <c r="P581" s="61"/>
      <c r="Q581" s="146"/>
      <c r="R581" s="68"/>
      <c r="S581" s="25"/>
      <c r="AC581" s="3"/>
      <c r="AD581" s="3"/>
    </row>
    <row r="582" spans="1:30" ht="15.75" customHeight="1">
      <c r="A582" s="49">
        <v>2201</v>
      </c>
      <c r="B582" s="50"/>
      <c r="C582" s="50"/>
      <c r="D582" s="50"/>
      <c r="E582" s="50"/>
      <c r="F582" s="50"/>
      <c r="G582" s="50"/>
      <c r="H582" s="50"/>
      <c r="I582" s="50"/>
      <c r="J582" s="64"/>
      <c r="K582" s="87"/>
      <c r="L582" s="57"/>
      <c r="M582" s="58"/>
      <c r="N582" s="64"/>
      <c r="O582" s="68"/>
      <c r="P582" s="66"/>
      <c r="Q582" s="69"/>
      <c r="R582" s="68"/>
      <c r="S582" s="25"/>
      <c r="AC582" s="3"/>
      <c r="AD582" s="3"/>
    </row>
    <row r="583" spans="1:30" ht="15.75" customHeight="1">
      <c r="A583" s="49">
        <v>2202</v>
      </c>
      <c r="B583" s="50"/>
      <c r="C583" s="50"/>
      <c r="D583" s="50"/>
      <c r="E583" s="50"/>
      <c r="F583" s="50"/>
      <c r="G583" s="50"/>
      <c r="H583" s="50"/>
      <c r="I583" s="50"/>
      <c r="J583" s="64"/>
      <c r="K583" s="87"/>
      <c r="L583" s="57"/>
      <c r="M583" s="58"/>
      <c r="N583" s="64"/>
      <c r="O583" s="68"/>
      <c r="P583" s="66" t="s">
        <v>22</v>
      </c>
      <c r="Q583" s="69"/>
      <c r="R583" s="68"/>
      <c r="S583" s="25"/>
      <c r="AC583" s="3"/>
      <c r="AD583" s="3"/>
    </row>
    <row r="584" spans="1:30" ht="15.75" customHeight="1">
      <c r="A584" s="49">
        <v>2301</v>
      </c>
      <c r="B584" s="50"/>
      <c r="C584" s="50"/>
      <c r="D584" s="50"/>
      <c r="E584" s="50"/>
      <c r="F584" s="50"/>
      <c r="G584" s="50"/>
      <c r="H584" s="50"/>
      <c r="I584" s="50"/>
      <c r="J584" s="64"/>
      <c r="K584" s="87"/>
      <c r="L584" s="57"/>
      <c r="M584" s="58"/>
      <c r="N584" s="64"/>
      <c r="O584" s="58"/>
      <c r="P584" s="64"/>
      <c r="Q584" s="102"/>
      <c r="R584" s="68"/>
      <c r="S584" s="25"/>
      <c r="AC584" s="3"/>
      <c r="AD584" s="3"/>
    </row>
    <row r="585" spans="1:30" ht="15.75" customHeight="1">
      <c r="A585" s="49">
        <v>2302</v>
      </c>
      <c r="B585" s="50"/>
      <c r="C585" s="50"/>
      <c r="D585" s="50"/>
      <c r="E585" s="50"/>
      <c r="F585" s="50"/>
      <c r="G585" s="50"/>
      <c r="H585" s="50"/>
      <c r="I585" s="50"/>
      <c r="J585" s="64"/>
      <c r="K585" s="87"/>
      <c r="L585" s="57"/>
      <c r="M585" s="58"/>
      <c r="N585" s="64"/>
      <c r="O585" s="140" t="s">
        <v>56</v>
      </c>
      <c r="P585" s="71">
        <v>17</v>
      </c>
      <c r="Q585" s="83">
        <f>IF(SUM(K577:K584)=0,"",SUM(K577:K584))</f>
        <v>17</v>
      </c>
      <c r="R585" s="142" t="s">
        <v>10</v>
      </c>
      <c r="S585" s="25"/>
      <c r="AC585" s="3"/>
      <c r="AD585" s="3"/>
    </row>
    <row r="586" spans="1:30" ht="15.75" customHeight="1">
      <c r="A586" s="49">
        <v>2401</v>
      </c>
      <c r="B586" s="50"/>
      <c r="C586" s="50"/>
      <c r="D586" s="50"/>
      <c r="E586" s="50"/>
      <c r="F586" s="50"/>
      <c r="G586" s="50"/>
      <c r="H586" s="50"/>
      <c r="I586" s="50"/>
      <c r="J586" s="64"/>
      <c r="K586" s="87"/>
      <c r="L586" s="57"/>
      <c r="M586" s="58"/>
      <c r="N586" s="64"/>
      <c r="O586" s="141" t="s">
        <v>57</v>
      </c>
      <c r="P586" s="73">
        <f>IF(P585/B571=0,"",P585/B571)</f>
        <v>0.58620689655172409</v>
      </c>
      <c r="Q586" s="85">
        <f>IF(P585/Q585=0,"",P585/Q585)</f>
        <v>1</v>
      </c>
      <c r="R586" s="143" t="s">
        <v>58</v>
      </c>
      <c r="S586" s="25"/>
      <c r="AC586" s="3"/>
      <c r="AD586" s="3"/>
    </row>
    <row r="587" spans="1:30" ht="15.75" customHeight="1">
      <c r="A587" s="49">
        <v>2402</v>
      </c>
      <c r="B587" s="145"/>
      <c r="C587" s="145"/>
      <c r="D587" s="145"/>
      <c r="E587" s="145"/>
      <c r="F587" s="145"/>
      <c r="G587" s="145"/>
      <c r="H587" s="145"/>
      <c r="I587" s="145"/>
      <c r="J587" s="64"/>
      <c r="K587" s="87"/>
      <c r="L587" s="75"/>
      <c r="M587" s="76"/>
      <c r="N587" s="77"/>
      <c r="O587" s="78"/>
      <c r="P587" s="79"/>
      <c r="Q587" s="79"/>
      <c r="R587" s="80"/>
      <c r="S587" s="25"/>
      <c r="AC587" s="3"/>
      <c r="AD587" s="3"/>
    </row>
    <row r="588" spans="1:30" ht="18" customHeight="1">
      <c r="A588" s="31"/>
      <c r="B588" s="190" t="s">
        <v>79</v>
      </c>
      <c r="C588" s="190"/>
      <c r="D588" s="190"/>
      <c r="E588" s="190"/>
      <c r="F588" s="190"/>
      <c r="G588" s="190"/>
      <c r="H588" s="190"/>
      <c r="I588" s="190"/>
      <c r="J588" s="25"/>
      <c r="K588" s="81">
        <f>SUM(K571:K584)</f>
        <v>17</v>
      </c>
      <c r="L588" s="82">
        <f>IF(K578=0,"",K578/B571)</f>
        <v>0.51724137931034486</v>
      </c>
      <c r="M588" s="82">
        <f>IF(K588=0,"",K588/B571)</f>
        <v>0.58620689655172409</v>
      </c>
      <c r="N588" s="82">
        <f>M588-L588</f>
        <v>6.8965517241379226E-2</v>
      </c>
      <c r="O588" s="1"/>
      <c r="P588" s="25"/>
      <c r="Q588" s="26"/>
      <c r="R588" s="1"/>
      <c r="S588" s="25"/>
      <c r="AC588" s="3"/>
      <c r="AD588" s="3"/>
    </row>
    <row r="589" spans="1:30" ht="12.75" customHeight="1">
      <c r="L589" s="1"/>
      <c r="M589" s="1"/>
      <c r="O589" s="1"/>
      <c r="P589" s="2"/>
      <c r="Q589" s="2"/>
      <c r="R589" s="1"/>
      <c r="AC589" s="3"/>
      <c r="AD589" s="3"/>
    </row>
    <row r="590" spans="1:30" ht="12.75" customHeight="1">
      <c r="L590" s="1"/>
      <c r="M590" s="1"/>
      <c r="O590" s="1"/>
      <c r="P590" s="2"/>
      <c r="Q590" s="2"/>
      <c r="R590" s="1"/>
      <c r="AC590" s="3"/>
      <c r="AD590" s="3"/>
    </row>
    <row r="591" spans="1:30" ht="26.25" customHeight="1">
      <c r="A591" s="161"/>
      <c r="B591" s="191" t="s">
        <v>69</v>
      </c>
      <c r="C591" s="191"/>
      <c r="D591" s="191"/>
      <c r="E591" s="191"/>
      <c r="F591" s="191"/>
      <c r="G591" s="191"/>
      <c r="H591" s="191"/>
      <c r="I591" s="191"/>
      <c r="K591" s="156" t="s">
        <v>85</v>
      </c>
      <c r="L591" s="1"/>
      <c r="M591" s="1"/>
      <c r="N591" s="25"/>
      <c r="O591" s="1"/>
      <c r="P591" s="25"/>
      <c r="Q591" s="25"/>
      <c r="R591" s="25"/>
      <c r="AC591" s="3"/>
      <c r="AD591" s="3"/>
    </row>
    <row r="592" spans="1:30" ht="20.25" customHeight="1">
      <c r="A592" s="201" t="s">
        <v>9</v>
      </c>
      <c r="B592" s="193" t="s">
        <v>70</v>
      </c>
      <c r="C592" s="194"/>
      <c r="D592" s="194"/>
      <c r="E592" s="194"/>
      <c r="F592" s="194"/>
      <c r="G592" s="194"/>
      <c r="H592" s="194"/>
      <c r="I592" s="195"/>
      <c r="J592" s="25"/>
      <c r="K592" s="196" t="s">
        <v>10</v>
      </c>
      <c r="L592" s="189" t="s">
        <v>2</v>
      </c>
      <c r="M592" s="189" t="s">
        <v>3</v>
      </c>
      <c r="N592" s="198" t="s">
        <v>4</v>
      </c>
      <c r="O592" s="189" t="s">
        <v>5</v>
      </c>
      <c r="P592" s="187" t="s">
        <v>6</v>
      </c>
      <c r="Q592" s="187" t="s">
        <v>7</v>
      </c>
      <c r="R592" s="189" t="s">
        <v>8</v>
      </c>
      <c r="S592" s="25"/>
      <c r="AC592" s="3"/>
      <c r="AD592" s="3"/>
    </row>
    <row r="593" spans="1:30" ht="15.75" customHeight="1">
      <c r="A593" s="202"/>
      <c r="B593" s="49" t="s">
        <v>71</v>
      </c>
      <c r="C593" s="49" t="s">
        <v>72</v>
      </c>
      <c r="D593" s="49" t="s">
        <v>73</v>
      </c>
      <c r="E593" s="49" t="s">
        <v>74</v>
      </c>
      <c r="F593" s="49" t="s">
        <v>75</v>
      </c>
      <c r="G593" s="49" t="s">
        <v>76</v>
      </c>
      <c r="H593" s="49" t="s">
        <v>77</v>
      </c>
      <c r="I593" s="49" t="s">
        <v>78</v>
      </c>
      <c r="J593" s="25"/>
      <c r="K593" s="197"/>
      <c r="L593" s="188"/>
      <c r="M593" s="188"/>
      <c r="N593" s="188"/>
      <c r="O593" s="188"/>
      <c r="P593" s="188"/>
      <c r="Q593" s="188"/>
      <c r="R593" s="188"/>
      <c r="S593" s="25"/>
      <c r="AC593" s="3"/>
      <c r="AD593" s="3"/>
    </row>
    <row r="594" spans="1:30" ht="15.75" customHeight="1">
      <c r="A594" s="49">
        <v>1701</v>
      </c>
      <c r="B594" s="50">
        <v>45</v>
      </c>
      <c r="C594" s="50"/>
      <c r="D594" s="50"/>
      <c r="E594" s="50"/>
      <c r="F594" s="50"/>
      <c r="G594" s="50"/>
      <c r="H594" s="50"/>
      <c r="I594" s="50"/>
      <c r="J594" s="64"/>
      <c r="K594" s="87"/>
      <c r="L594" s="51"/>
      <c r="M594" s="52"/>
      <c r="N594" s="53"/>
      <c r="O594" s="54"/>
      <c r="P594" s="55">
        <f>B594</f>
        <v>45</v>
      </c>
      <c r="Q594" s="56"/>
      <c r="R594" s="54"/>
      <c r="S594" s="25"/>
      <c r="AC594" s="3"/>
      <c r="AD594" s="3"/>
    </row>
    <row r="595" spans="1:30" ht="15.75" customHeight="1">
      <c r="A595" s="49">
        <v>1702</v>
      </c>
      <c r="B595" s="50"/>
      <c r="C595" s="50">
        <v>39</v>
      </c>
      <c r="D595" s="50"/>
      <c r="E595" s="50"/>
      <c r="F595" s="50"/>
      <c r="G595" s="50"/>
      <c r="H595" s="50"/>
      <c r="I595" s="50"/>
      <c r="J595" s="64"/>
      <c r="K595" s="87"/>
      <c r="L595" s="57"/>
      <c r="M595" s="58"/>
      <c r="N595" s="59"/>
      <c r="O595" s="60">
        <f>IF(C595=0,"",C595/B594)</f>
        <v>0.8666666666666667</v>
      </c>
      <c r="P595" s="61">
        <v>39</v>
      </c>
      <c r="Q595" s="62">
        <f t="shared" ref="Q595:Q602" si="62">IF(P595=0,"",P595/P594)</f>
        <v>0.8666666666666667</v>
      </c>
      <c r="R595" s="62">
        <f t="shared" ref="R595:R602" si="63">IF(P595=0,"",100%-Q595)</f>
        <v>0.1333333333333333</v>
      </c>
      <c r="S595" s="25"/>
      <c r="AC595" s="3"/>
      <c r="AD595" s="3"/>
    </row>
    <row r="596" spans="1:30" ht="15.75" customHeight="1">
      <c r="A596" s="49">
        <v>1801</v>
      </c>
      <c r="B596" s="50"/>
      <c r="C596" s="50"/>
      <c r="D596" s="50">
        <v>39</v>
      </c>
      <c r="E596" s="50"/>
      <c r="F596" s="50"/>
      <c r="G596" s="50"/>
      <c r="H596" s="50"/>
      <c r="I596" s="50"/>
      <c r="J596" s="64"/>
      <c r="K596" s="87"/>
      <c r="L596" s="57"/>
      <c r="M596" s="58"/>
      <c r="N596" s="59"/>
      <c r="O596" s="60">
        <f>IF(D596=0,"",D596/C595)</f>
        <v>1</v>
      </c>
      <c r="P596" s="61">
        <v>39</v>
      </c>
      <c r="Q596" s="62">
        <f t="shared" si="62"/>
        <v>1</v>
      </c>
      <c r="R596" s="62">
        <f t="shared" si="63"/>
        <v>0</v>
      </c>
      <c r="S596" s="11">
        <f>P596/P594</f>
        <v>0.8666666666666667</v>
      </c>
      <c r="AC596" s="3"/>
      <c r="AD596" s="3"/>
    </row>
    <row r="597" spans="1:30" ht="15.75" customHeight="1">
      <c r="A597" s="49">
        <v>1802</v>
      </c>
      <c r="B597" s="50"/>
      <c r="C597" s="50"/>
      <c r="D597" s="50"/>
      <c r="E597" s="50">
        <v>27</v>
      </c>
      <c r="F597" s="50"/>
      <c r="G597" s="50"/>
      <c r="H597" s="50"/>
      <c r="I597" s="50"/>
      <c r="J597" s="64"/>
      <c r="K597" s="87"/>
      <c r="L597" s="57"/>
      <c r="M597" s="58"/>
      <c r="N597" s="59"/>
      <c r="O597" s="60">
        <f>IF(E597=0,"",E597/D596)</f>
        <v>0.69230769230769229</v>
      </c>
      <c r="P597" s="61">
        <v>27</v>
      </c>
      <c r="Q597" s="62">
        <f t="shared" si="62"/>
        <v>0.69230769230769229</v>
      </c>
      <c r="R597" s="62">
        <f t="shared" si="63"/>
        <v>0.30769230769230771</v>
      </c>
      <c r="S597" s="25"/>
      <c r="AC597" s="3"/>
      <c r="AD597" s="3"/>
    </row>
    <row r="598" spans="1:30" ht="15.75" customHeight="1">
      <c r="A598" s="49">
        <v>1901</v>
      </c>
      <c r="B598" s="50"/>
      <c r="C598" s="50"/>
      <c r="D598" s="50"/>
      <c r="E598" s="50"/>
      <c r="F598" s="50">
        <v>25</v>
      </c>
      <c r="G598" s="50"/>
      <c r="H598" s="50"/>
      <c r="I598" s="50"/>
      <c r="J598" s="64"/>
      <c r="K598" s="87"/>
      <c r="L598" s="57"/>
      <c r="M598" s="58"/>
      <c r="N598" s="59"/>
      <c r="O598" s="60">
        <f>IF(F598=0,"",F598/E597)</f>
        <v>0.92592592592592593</v>
      </c>
      <c r="P598" s="61">
        <v>25</v>
      </c>
      <c r="Q598" s="62">
        <f t="shared" si="62"/>
        <v>0.92592592592592593</v>
      </c>
      <c r="R598" s="62">
        <f t="shared" si="63"/>
        <v>7.407407407407407E-2</v>
      </c>
      <c r="S598" s="25"/>
      <c r="AC598" s="3"/>
      <c r="AD598" s="3"/>
    </row>
    <row r="599" spans="1:30" ht="15.75" customHeight="1">
      <c r="A599" s="49">
        <v>1902</v>
      </c>
      <c r="B599" s="50"/>
      <c r="C599" s="50"/>
      <c r="D599" s="50"/>
      <c r="E599" s="50"/>
      <c r="F599" s="50"/>
      <c r="G599" s="50">
        <v>24</v>
      </c>
      <c r="H599" s="50"/>
      <c r="I599" s="50"/>
      <c r="J599" s="64"/>
      <c r="K599" s="87"/>
      <c r="L599" s="57"/>
      <c r="M599" s="58"/>
      <c r="N599" s="59"/>
      <c r="O599" s="60">
        <f>IF(G599=0,"",G599/F598)</f>
        <v>0.96</v>
      </c>
      <c r="P599" s="61">
        <v>24</v>
      </c>
      <c r="Q599" s="62">
        <f t="shared" si="62"/>
        <v>0.96</v>
      </c>
      <c r="R599" s="62">
        <f t="shared" si="63"/>
        <v>4.0000000000000036E-2</v>
      </c>
      <c r="S599" s="25"/>
      <c r="AC599" s="3"/>
      <c r="AD599" s="3"/>
    </row>
    <row r="600" spans="1:30" ht="15.75" customHeight="1">
      <c r="A600" s="49">
        <v>2001</v>
      </c>
      <c r="B600" s="50"/>
      <c r="C600" s="50"/>
      <c r="D600" s="50"/>
      <c r="E600" s="50"/>
      <c r="F600" s="50"/>
      <c r="G600" s="50"/>
      <c r="H600" s="50">
        <v>22</v>
      </c>
      <c r="I600" s="50"/>
      <c r="J600" s="64"/>
      <c r="K600" s="87"/>
      <c r="L600" s="57"/>
      <c r="M600" s="58"/>
      <c r="N600" s="59"/>
      <c r="O600" s="60">
        <f>IF(H600=0,"",H600/G599)</f>
        <v>0.91666666666666663</v>
      </c>
      <c r="P600" s="61">
        <v>22</v>
      </c>
      <c r="Q600" s="62">
        <f t="shared" si="62"/>
        <v>0.91666666666666663</v>
      </c>
      <c r="R600" s="62">
        <f t="shared" si="63"/>
        <v>8.333333333333337E-2</v>
      </c>
      <c r="S600" s="25"/>
      <c r="AC600" s="3"/>
      <c r="AD600" s="3"/>
    </row>
    <row r="601" spans="1:30" ht="15.75" customHeight="1">
      <c r="A601" s="49">
        <v>2002</v>
      </c>
      <c r="B601" s="50"/>
      <c r="C601" s="50"/>
      <c r="D601" s="50"/>
      <c r="E601" s="50"/>
      <c r="F601" s="50"/>
      <c r="G601" s="50"/>
      <c r="H601" s="50"/>
      <c r="I601" s="50">
        <v>20</v>
      </c>
      <c r="J601" s="64"/>
      <c r="K601" s="87">
        <v>17</v>
      </c>
      <c r="L601" s="57"/>
      <c r="M601" s="58"/>
      <c r="N601" s="59"/>
      <c r="O601" s="86">
        <f>IF(I601=0,"",I601/H600)</f>
        <v>0.90909090909090906</v>
      </c>
      <c r="P601" s="61">
        <v>20</v>
      </c>
      <c r="Q601" s="62">
        <f t="shared" si="62"/>
        <v>0.90909090909090906</v>
      </c>
      <c r="R601" s="62">
        <f t="shared" si="63"/>
        <v>9.0909090909090939E-2</v>
      </c>
      <c r="S601" s="25"/>
      <c r="AC601" s="3"/>
      <c r="AD601" s="3"/>
    </row>
    <row r="602" spans="1:30" ht="15.75" customHeight="1">
      <c r="A602" s="49">
        <v>2101</v>
      </c>
      <c r="B602" s="50"/>
      <c r="C602" s="50"/>
      <c r="D602" s="50"/>
      <c r="E602" s="50"/>
      <c r="F602" s="50"/>
      <c r="G602" s="50"/>
      <c r="H602" s="50"/>
      <c r="I602" s="50"/>
      <c r="J602" s="64"/>
      <c r="K602" s="87"/>
      <c r="L602" s="57"/>
      <c r="M602" s="58"/>
      <c r="N602" s="64"/>
      <c r="O602" s="65"/>
      <c r="P602" s="99"/>
      <c r="Q602" s="64" t="str">
        <f t="shared" si="62"/>
        <v/>
      </c>
      <c r="R602" s="65" t="str">
        <f t="shared" si="63"/>
        <v/>
      </c>
      <c r="S602" s="25"/>
      <c r="AC602" s="3"/>
      <c r="AD602" s="3"/>
    </row>
    <row r="603" spans="1:30" ht="15.75" customHeight="1">
      <c r="A603" s="49">
        <v>2102</v>
      </c>
      <c r="B603" s="50"/>
      <c r="C603" s="50"/>
      <c r="D603" s="50"/>
      <c r="E603" s="50"/>
      <c r="F603" s="50"/>
      <c r="G603" s="50"/>
      <c r="H603" s="50"/>
      <c r="I603" s="50"/>
      <c r="J603" s="64"/>
      <c r="K603" s="87"/>
      <c r="L603" s="57"/>
      <c r="M603" s="58"/>
      <c r="N603" s="64"/>
      <c r="O603" s="68"/>
      <c r="P603" s="99"/>
      <c r="Q603" s="146"/>
      <c r="R603" s="68"/>
      <c r="S603" s="25"/>
      <c r="AC603" s="3"/>
      <c r="AD603" s="3"/>
    </row>
    <row r="604" spans="1:30" ht="15.75" customHeight="1">
      <c r="A604" s="49">
        <v>2201</v>
      </c>
      <c r="B604" s="50"/>
      <c r="C604" s="50"/>
      <c r="D604" s="50"/>
      <c r="E604" s="50"/>
      <c r="F604" s="50"/>
      <c r="G604" s="50"/>
      <c r="H604" s="50"/>
      <c r="I604" s="50"/>
      <c r="J604" s="64"/>
      <c r="K604" s="87"/>
      <c r="L604" s="57"/>
      <c r="M604" s="58"/>
      <c r="N604" s="64"/>
      <c r="O604" s="68"/>
      <c r="P604" s="61"/>
      <c r="Q604" s="146"/>
      <c r="R604" s="68"/>
      <c r="S604" s="25"/>
      <c r="AC604" s="3"/>
      <c r="AD604" s="3"/>
    </row>
    <row r="605" spans="1:30" ht="15.75" customHeight="1">
      <c r="A605" s="49">
        <v>2202</v>
      </c>
      <c r="B605" s="50"/>
      <c r="C605" s="50"/>
      <c r="D605" s="50"/>
      <c r="E605" s="50"/>
      <c r="F605" s="50"/>
      <c r="G605" s="50"/>
      <c r="H605" s="50"/>
      <c r="I605" s="50"/>
      <c r="J605" s="64"/>
      <c r="K605" s="87"/>
      <c r="L605" s="57"/>
      <c r="M605" s="58"/>
      <c r="N605" s="64"/>
      <c r="O605" s="68"/>
      <c r="P605" s="66"/>
      <c r="Q605" s="69"/>
      <c r="R605" s="68"/>
      <c r="S605" s="25"/>
      <c r="AC605" s="3"/>
      <c r="AD605" s="3"/>
    </row>
    <row r="606" spans="1:30" ht="15.75" customHeight="1">
      <c r="A606" s="49">
        <v>2301</v>
      </c>
      <c r="B606" s="50"/>
      <c r="C606" s="50"/>
      <c r="D606" s="50"/>
      <c r="E606" s="50"/>
      <c r="F606" s="50"/>
      <c r="G606" s="50"/>
      <c r="H606" s="50"/>
      <c r="I606" s="50"/>
      <c r="J606" s="64"/>
      <c r="K606" s="87"/>
      <c r="L606" s="57"/>
      <c r="M606" s="58"/>
      <c r="N606" s="64"/>
      <c r="O606" s="68"/>
      <c r="P606" s="66"/>
      <c r="Q606" s="69"/>
      <c r="R606" s="68"/>
      <c r="S606" s="25"/>
      <c r="AC606" s="3"/>
      <c r="AD606" s="3"/>
    </row>
    <row r="607" spans="1:30" ht="15.75" customHeight="1">
      <c r="A607" s="49">
        <v>2302</v>
      </c>
      <c r="B607" s="50"/>
      <c r="C607" s="50"/>
      <c r="D607" s="50"/>
      <c r="E607" s="50"/>
      <c r="F607" s="50"/>
      <c r="G607" s="50"/>
      <c r="H607" s="50"/>
      <c r="I607" s="50"/>
      <c r="J607" s="64"/>
      <c r="K607" s="87"/>
      <c r="L607" s="57"/>
      <c r="M607" s="58"/>
      <c r="N607" s="64"/>
      <c r="O607" s="58"/>
      <c r="P607" s="64"/>
      <c r="Q607" s="102"/>
      <c r="R607" s="68"/>
      <c r="S607" s="25"/>
      <c r="AC607" s="3"/>
      <c r="AD607" s="3"/>
    </row>
    <row r="608" spans="1:30" ht="15.75" customHeight="1">
      <c r="A608" s="49">
        <v>2401</v>
      </c>
      <c r="B608" s="50"/>
      <c r="C608" s="50"/>
      <c r="D608" s="50"/>
      <c r="E608" s="50"/>
      <c r="F608" s="50"/>
      <c r="G608" s="50"/>
      <c r="H608" s="50"/>
      <c r="I608" s="50"/>
      <c r="J608" s="64"/>
      <c r="K608" s="87"/>
      <c r="L608" s="57"/>
      <c r="M608" s="58"/>
      <c r="N608" s="64"/>
      <c r="O608" s="140" t="s">
        <v>56</v>
      </c>
      <c r="P608" s="71">
        <v>20</v>
      </c>
      <c r="Q608" s="116">
        <f>IF(SUM(K600:K607)=0,"",SUM(K600:K607))</f>
        <v>17</v>
      </c>
      <c r="R608" s="142" t="s">
        <v>10</v>
      </c>
      <c r="S608" s="25"/>
      <c r="AC608" s="3"/>
      <c r="AD608" s="3"/>
    </row>
    <row r="609" spans="1:30" ht="15.75" customHeight="1">
      <c r="A609" s="49">
        <v>2402</v>
      </c>
      <c r="B609" s="50"/>
      <c r="C609" s="50"/>
      <c r="D609" s="50"/>
      <c r="E609" s="50"/>
      <c r="F609" s="50"/>
      <c r="G609" s="50"/>
      <c r="H609" s="50"/>
      <c r="I609" s="50"/>
      <c r="J609" s="64"/>
      <c r="K609" s="87"/>
      <c r="L609" s="57"/>
      <c r="M609" s="58"/>
      <c r="N609" s="64"/>
      <c r="O609" s="141" t="s">
        <v>57</v>
      </c>
      <c r="P609" s="73">
        <f>IF(P608/B594=0,"",P608/B594)</f>
        <v>0.44444444444444442</v>
      </c>
      <c r="Q609" s="118">
        <f>IF(P608/Q608=0,"",P608/Q608)</f>
        <v>1.1764705882352942</v>
      </c>
      <c r="R609" s="143" t="s">
        <v>58</v>
      </c>
      <c r="S609" s="25"/>
      <c r="AC609" s="3"/>
      <c r="AD609" s="3"/>
    </row>
    <row r="610" spans="1:30" ht="15.75" customHeight="1">
      <c r="A610" s="49">
        <v>2501</v>
      </c>
      <c r="B610" s="145"/>
      <c r="C610" s="145"/>
      <c r="D610" s="145"/>
      <c r="E610" s="145"/>
      <c r="F610" s="145"/>
      <c r="G610" s="145"/>
      <c r="H610" s="145"/>
      <c r="I610" s="145"/>
      <c r="J610" s="64"/>
      <c r="K610" s="87"/>
      <c r="L610" s="75"/>
      <c r="M610" s="76"/>
      <c r="N610" s="77"/>
      <c r="O610" s="78"/>
      <c r="P610" s="79"/>
      <c r="Q610" s="79"/>
      <c r="R610" s="80"/>
      <c r="S610" s="25"/>
      <c r="AC610" s="3"/>
      <c r="AD610" s="3"/>
    </row>
    <row r="611" spans="1:30" ht="18" customHeight="1">
      <c r="A611" s="31"/>
      <c r="B611" s="190" t="s">
        <v>79</v>
      </c>
      <c r="C611" s="190"/>
      <c r="D611" s="190"/>
      <c r="E611" s="190"/>
      <c r="F611" s="190"/>
      <c r="G611" s="190"/>
      <c r="H611" s="190"/>
      <c r="I611" s="190"/>
      <c r="J611" s="25"/>
      <c r="K611" s="81">
        <f>SUM(K594:K607)</f>
        <v>17</v>
      </c>
      <c r="L611" s="82">
        <f>IF(K601=0,"",K601/B594)</f>
        <v>0.37777777777777777</v>
      </c>
      <c r="M611" s="82">
        <f>IF(K611=0,"",K611/B594)</f>
        <v>0.37777777777777777</v>
      </c>
      <c r="N611" s="82">
        <f>M611-L611</f>
        <v>0</v>
      </c>
      <c r="O611" s="1"/>
      <c r="P611" s="25"/>
      <c r="Q611" s="26"/>
      <c r="R611" s="1"/>
      <c r="S611" s="25"/>
      <c r="AC611" s="3"/>
      <c r="AD611" s="3"/>
    </row>
    <row r="612" spans="1:30" ht="12.75" customHeight="1">
      <c r="L612" s="1"/>
      <c r="M612" s="1"/>
      <c r="O612" s="1"/>
      <c r="P612" s="2"/>
      <c r="Q612" s="2"/>
      <c r="R612" s="1"/>
      <c r="AC612" s="3"/>
      <c r="AD612" s="3"/>
    </row>
    <row r="613" spans="1:30" ht="12.75" customHeight="1">
      <c r="L613" s="1"/>
      <c r="M613" s="1"/>
      <c r="O613" s="1"/>
      <c r="P613" s="2"/>
      <c r="Q613" s="2"/>
      <c r="R613" s="1"/>
      <c r="AC613" s="3"/>
      <c r="AD613" s="3"/>
    </row>
    <row r="614" spans="1:30" ht="26.25">
      <c r="A614" s="161"/>
      <c r="B614" s="191" t="s">
        <v>69</v>
      </c>
      <c r="C614" s="191"/>
      <c r="D614" s="191"/>
      <c r="E614" s="191"/>
      <c r="F614" s="191"/>
      <c r="G614" s="191"/>
      <c r="H614" s="191"/>
      <c r="I614" s="191"/>
      <c r="J614" s="25"/>
      <c r="K614" s="156" t="s">
        <v>86</v>
      </c>
      <c r="L614" s="1"/>
      <c r="M614" s="1"/>
      <c r="N614" s="25"/>
      <c r="O614" s="1" t="s">
        <v>22</v>
      </c>
      <c r="P614" s="25"/>
      <c r="Q614" s="25"/>
      <c r="R614" s="25"/>
      <c r="S614" s="25"/>
      <c r="AC614" s="3"/>
      <c r="AD614" s="3"/>
    </row>
    <row r="615" spans="1:30" ht="20.25">
      <c r="A615" s="201" t="s">
        <v>9</v>
      </c>
      <c r="B615" s="193" t="s">
        <v>70</v>
      </c>
      <c r="C615" s="194"/>
      <c r="D615" s="194"/>
      <c r="E615" s="194"/>
      <c r="F615" s="194"/>
      <c r="G615" s="194"/>
      <c r="H615" s="194"/>
      <c r="I615" s="195"/>
      <c r="J615" s="25"/>
      <c r="K615" s="196" t="s">
        <v>10</v>
      </c>
      <c r="L615" s="189" t="s">
        <v>2</v>
      </c>
      <c r="M615" s="189" t="s">
        <v>3</v>
      </c>
      <c r="N615" s="198" t="s">
        <v>4</v>
      </c>
      <c r="O615" s="189" t="s">
        <v>5</v>
      </c>
      <c r="P615" s="187" t="s">
        <v>6</v>
      </c>
      <c r="Q615" s="187" t="s">
        <v>7</v>
      </c>
      <c r="R615" s="189" t="s">
        <v>8</v>
      </c>
      <c r="S615" s="25"/>
      <c r="AC615" s="3"/>
      <c r="AD615" s="3"/>
    </row>
    <row r="616" spans="1:30" ht="15.75">
      <c r="A616" s="202"/>
      <c r="B616" s="49" t="s">
        <v>71</v>
      </c>
      <c r="C616" s="49" t="s">
        <v>72</v>
      </c>
      <c r="D616" s="49" t="s">
        <v>73</v>
      </c>
      <c r="E616" s="49" t="s">
        <v>74</v>
      </c>
      <c r="F616" s="49" t="s">
        <v>75</v>
      </c>
      <c r="G616" s="49" t="s">
        <v>76</v>
      </c>
      <c r="H616" s="49" t="s">
        <v>77</v>
      </c>
      <c r="I616" s="49" t="s">
        <v>78</v>
      </c>
      <c r="J616" s="25"/>
      <c r="K616" s="197"/>
      <c r="L616" s="188"/>
      <c r="M616" s="188"/>
      <c r="N616" s="188"/>
      <c r="O616" s="188"/>
      <c r="P616" s="188"/>
      <c r="Q616" s="188"/>
      <c r="R616" s="188"/>
      <c r="S616" s="25"/>
      <c r="AC616" s="3"/>
      <c r="AD616" s="3"/>
    </row>
    <row r="617" spans="1:30" ht="15.75" customHeight="1">
      <c r="A617" s="49">
        <v>1702</v>
      </c>
      <c r="B617" s="50">
        <v>37</v>
      </c>
      <c r="C617" s="50"/>
      <c r="D617" s="50"/>
      <c r="E617" s="50"/>
      <c r="F617" s="50"/>
      <c r="G617" s="50"/>
      <c r="H617" s="50"/>
      <c r="I617" s="50"/>
      <c r="J617" s="64"/>
      <c r="K617" s="87"/>
      <c r="L617" s="51"/>
      <c r="M617" s="52"/>
      <c r="N617" s="53"/>
      <c r="O617" s="54"/>
      <c r="P617" s="55">
        <f>B617</f>
        <v>37</v>
      </c>
      <c r="Q617" s="56"/>
      <c r="R617" s="54"/>
      <c r="S617" s="25"/>
      <c r="AC617" s="3"/>
      <c r="AD617" s="3"/>
    </row>
    <row r="618" spans="1:30" ht="15.75" customHeight="1">
      <c r="A618" s="49">
        <v>1801</v>
      </c>
      <c r="B618" s="50"/>
      <c r="C618" s="50">
        <v>29</v>
      </c>
      <c r="D618" s="50"/>
      <c r="E618" s="50"/>
      <c r="F618" s="50"/>
      <c r="G618" s="50"/>
      <c r="H618" s="50"/>
      <c r="I618" s="50"/>
      <c r="J618" s="64"/>
      <c r="K618" s="87"/>
      <c r="L618" s="57"/>
      <c r="M618" s="58"/>
      <c r="N618" s="59"/>
      <c r="O618" s="60">
        <f>IF(C618=0,"",C618/B617)</f>
        <v>0.78378378378378377</v>
      </c>
      <c r="P618" s="61">
        <v>29</v>
      </c>
      <c r="Q618" s="62">
        <f t="shared" ref="Q618:Q624" si="64">IF(P618=0,"",P618/P617)</f>
        <v>0.78378378378378377</v>
      </c>
      <c r="R618" s="62">
        <f t="shared" ref="R618:R624" si="65">IF(P618=0,"",100%-Q618)</f>
        <v>0.21621621621621623</v>
      </c>
      <c r="S618" s="25"/>
      <c r="AC618" s="3"/>
      <c r="AD618" s="3"/>
    </row>
    <row r="619" spans="1:30" ht="15.75" customHeight="1">
      <c r="A619" s="49">
        <v>1802</v>
      </c>
      <c r="B619" s="50"/>
      <c r="C619" s="50"/>
      <c r="D619" s="50">
        <v>23</v>
      </c>
      <c r="E619" s="50"/>
      <c r="F619" s="50"/>
      <c r="G619" s="50"/>
      <c r="H619" s="50"/>
      <c r="I619" s="50"/>
      <c r="J619" s="64"/>
      <c r="K619" s="87"/>
      <c r="L619" s="57"/>
      <c r="M619" s="58"/>
      <c r="N619" s="59"/>
      <c r="O619" s="60">
        <f>IF(D619=0,"",D619/C618)</f>
        <v>0.7931034482758621</v>
      </c>
      <c r="P619" s="61">
        <v>24</v>
      </c>
      <c r="Q619" s="62">
        <f t="shared" si="64"/>
        <v>0.82758620689655171</v>
      </c>
      <c r="R619" s="62">
        <f t="shared" si="65"/>
        <v>0.17241379310344829</v>
      </c>
      <c r="S619" s="11">
        <f>P619/P617</f>
        <v>0.64864864864864868</v>
      </c>
      <c r="AC619" s="3"/>
      <c r="AD619" s="3"/>
    </row>
    <row r="620" spans="1:30" ht="15.75" customHeight="1">
      <c r="A620" s="49">
        <v>1901</v>
      </c>
      <c r="B620" s="50"/>
      <c r="C620" s="50"/>
      <c r="D620" s="50"/>
      <c r="E620" s="50">
        <v>20</v>
      </c>
      <c r="F620" s="50"/>
      <c r="G620" s="50"/>
      <c r="H620" s="50"/>
      <c r="I620" s="50"/>
      <c r="J620" s="64"/>
      <c r="K620" s="87"/>
      <c r="L620" s="57"/>
      <c r="M620" s="58"/>
      <c r="N620" s="59"/>
      <c r="O620" s="60">
        <f>IF(E620=0,"",E620/D619)</f>
        <v>0.86956521739130432</v>
      </c>
      <c r="P620" s="61">
        <v>23</v>
      </c>
      <c r="Q620" s="62">
        <f t="shared" si="64"/>
        <v>0.95833333333333337</v>
      </c>
      <c r="R620" s="62">
        <f t="shared" si="65"/>
        <v>4.166666666666663E-2</v>
      </c>
      <c r="S620" s="25"/>
      <c r="AC620" s="3"/>
      <c r="AD620" s="3"/>
    </row>
    <row r="621" spans="1:30" ht="15.75" customHeight="1">
      <c r="A621" s="49">
        <v>1902</v>
      </c>
      <c r="B621" s="50"/>
      <c r="C621" s="50"/>
      <c r="D621" s="50"/>
      <c r="E621" s="50"/>
      <c r="F621" s="50">
        <v>20</v>
      </c>
      <c r="G621" s="50"/>
      <c r="H621" s="50"/>
      <c r="I621" s="50"/>
      <c r="J621" s="64"/>
      <c r="K621" s="87"/>
      <c r="L621" s="57"/>
      <c r="M621" s="58"/>
      <c r="N621" s="59"/>
      <c r="O621" s="60">
        <f>IF(F621=0,"",F621/E620)</f>
        <v>1</v>
      </c>
      <c r="P621" s="61">
        <v>22</v>
      </c>
      <c r="Q621" s="62">
        <f t="shared" si="64"/>
        <v>0.95652173913043481</v>
      </c>
      <c r="R621" s="62">
        <f t="shared" si="65"/>
        <v>4.3478260869565188E-2</v>
      </c>
      <c r="S621" s="25"/>
      <c r="AC621" s="3"/>
      <c r="AD621" s="3"/>
    </row>
    <row r="622" spans="1:30" ht="15.75" customHeight="1">
      <c r="A622" s="49">
        <v>2001</v>
      </c>
      <c r="B622" s="50"/>
      <c r="C622" s="50"/>
      <c r="D622" s="50"/>
      <c r="E622" s="50"/>
      <c r="F622" s="50"/>
      <c r="G622" s="50">
        <v>20</v>
      </c>
      <c r="H622" s="50"/>
      <c r="I622" s="50"/>
      <c r="J622" s="64"/>
      <c r="K622" s="87"/>
      <c r="L622" s="57"/>
      <c r="M622" s="58"/>
      <c r="N622" s="59"/>
      <c r="O622" s="60">
        <f>IF(G622=0,"",G622/F621)</f>
        <v>1</v>
      </c>
      <c r="P622" s="61">
        <v>22</v>
      </c>
      <c r="Q622" s="62">
        <f t="shared" si="64"/>
        <v>1</v>
      </c>
      <c r="R622" s="62">
        <f t="shared" si="65"/>
        <v>0</v>
      </c>
      <c r="S622" s="25"/>
      <c r="AC622" s="3"/>
      <c r="AD622" s="3"/>
    </row>
    <row r="623" spans="1:30" ht="15.75" customHeight="1">
      <c r="A623" s="49">
        <v>2002</v>
      </c>
      <c r="B623" s="50"/>
      <c r="C623" s="50"/>
      <c r="D623" s="50"/>
      <c r="E623" s="50"/>
      <c r="F623" s="50"/>
      <c r="G623" s="50"/>
      <c r="H623" s="50">
        <v>13</v>
      </c>
      <c r="I623" s="50"/>
      <c r="J623" s="64"/>
      <c r="K623" s="87"/>
      <c r="L623" s="57"/>
      <c r="M623" s="58"/>
      <c r="N623" s="59"/>
      <c r="O623" s="60">
        <f>IF(H623=0,"",H623/G622)</f>
        <v>0.65</v>
      </c>
      <c r="P623" s="61">
        <v>20</v>
      </c>
      <c r="Q623" s="62">
        <f t="shared" si="64"/>
        <v>0.90909090909090906</v>
      </c>
      <c r="R623" s="62">
        <f t="shared" si="65"/>
        <v>9.0909090909090939E-2</v>
      </c>
      <c r="S623" s="25"/>
      <c r="AC623" s="3"/>
      <c r="AD623" s="3"/>
    </row>
    <row r="624" spans="1:30" ht="15.75" customHeight="1">
      <c r="A624" s="49">
        <v>2101</v>
      </c>
      <c r="B624" s="50"/>
      <c r="C624" s="50"/>
      <c r="D624" s="50"/>
      <c r="E624" s="50"/>
      <c r="F624" s="50"/>
      <c r="G624" s="50"/>
      <c r="H624" s="50"/>
      <c r="I624" s="50">
        <v>8</v>
      </c>
      <c r="J624" s="64"/>
      <c r="K624" s="87">
        <v>7</v>
      </c>
      <c r="L624" s="57"/>
      <c r="M624" s="58"/>
      <c r="N624" s="59"/>
      <c r="O624" s="86">
        <f>IF(I624=0,"",I624/H623)</f>
        <v>0.61538461538461542</v>
      </c>
      <c r="P624" s="61">
        <v>18</v>
      </c>
      <c r="Q624" s="62">
        <f t="shared" si="64"/>
        <v>0.9</v>
      </c>
      <c r="R624" s="62">
        <f t="shared" si="65"/>
        <v>9.9999999999999978E-2</v>
      </c>
      <c r="S624" s="25"/>
      <c r="AC624" s="3"/>
      <c r="AD624" s="3"/>
    </row>
    <row r="625" spans="1:30" ht="15.75" customHeight="1">
      <c r="A625" s="49">
        <v>2102</v>
      </c>
      <c r="B625" s="50"/>
      <c r="C625" s="50"/>
      <c r="D625" s="50"/>
      <c r="E625" s="50"/>
      <c r="F625" s="50"/>
      <c r="G625" s="50"/>
      <c r="H625" s="50"/>
      <c r="I625" s="50">
        <v>8</v>
      </c>
      <c r="J625" s="64"/>
      <c r="K625" s="87">
        <v>7</v>
      </c>
      <c r="L625" s="57"/>
      <c r="M625" s="58"/>
      <c r="N625" s="64"/>
      <c r="O625" s="65"/>
      <c r="P625" s="99">
        <v>13</v>
      </c>
      <c r="Q625" s="64"/>
      <c r="R625" s="65"/>
      <c r="S625" s="25"/>
      <c r="AC625" s="3"/>
      <c r="AD625" s="3"/>
    </row>
    <row r="626" spans="1:30" ht="15.75" customHeight="1">
      <c r="A626" s="49">
        <v>2201</v>
      </c>
      <c r="B626" s="50"/>
      <c r="C626" s="50"/>
      <c r="D626" s="50"/>
      <c r="E626" s="50"/>
      <c r="F626" s="50"/>
      <c r="G626" s="50"/>
      <c r="H626" s="50"/>
      <c r="I626" s="50">
        <v>4</v>
      </c>
      <c r="J626" s="64"/>
      <c r="K626" s="87">
        <v>4</v>
      </c>
      <c r="L626" s="57"/>
      <c r="M626" s="58"/>
      <c r="N626" s="64"/>
      <c r="O626" s="68"/>
      <c r="P626" s="99">
        <v>6</v>
      </c>
      <c r="Q626" s="146"/>
      <c r="R626" s="68"/>
      <c r="S626" s="25"/>
      <c r="AC626" s="3"/>
      <c r="AD626" s="3"/>
    </row>
    <row r="627" spans="1:30" ht="15.75" customHeight="1">
      <c r="A627" s="49">
        <v>2202</v>
      </c>
      <c r="B627" s="50"/>
      <c r="C627" s="50"/>
      <c r="D627" s="50"/>
      <c r="E627" s="50"/>
      <c r="F627" s="50"/>
      <c r="G627" s="50"/>
      <c r="H627" s="50"/>
      <c r="I627" s="50">
        <v>1</v>
      </c>
      <c r="J627" s="64"/>
      <c r="K627" s="87">
        <v>1</v>
      </c>
      <c r="L627" s="57"/>
      <c r="M627" s="58"/>
      <c r="N627" s="64"/>
      <c r="O627" s="68"/>
      <c r="P627" s="61">
        <v>2</v>
      </c>
      <c r="Q627" s="146"/>
      <c r="R627" s="68"/>
      <c r="S627" s="25"/>
      <c r="AC627" s="3"/>
      <c r="AD627" s="3"/>
    </row>
    <row r="628" spans="1:30" ht="15.75" customHeight="1">
      <c r="A628" s="49">
        <v>2301</v>
      </c>
      <c r="B628" s="50"/>
      <c r="C628" s="50"/>
      <c r="D628" s="50"/>
      <c r="E628" s="50"/>
      <c r="F628" s="50"/>
      <c r="G628" s="50"/>
      <c r="H628" s="50"/>
      <c r="I628" s="50">
        <v>1</v>
      </c>
      <c r="J628" s="64"/>
      <c r="K628" s="87"/>
      <c r="L628" s="57"/>
      <c r="M628" s="58"/>
      <c r="N628" s="64"/>
      <c r="O628" s="68"/>
      <c r="P628" s="66">
        <v>1</v>
      </c>
      <c r="Q628" s="69"/>
      <c r="R628" s="68"/>
      <c r="S628" s="25"/>
      <c r="AC628" s="3"/>
      <c r="AD628" s="3"/>
    </row>
    <row r="629" spans="1:30" ht="15.75" customHeight="1">
      <c r="A629" s="49">
        <v>2302</v>
      </c>
      <c r="B629" s="50"/>
      <c r="C629" s="50"/>
      <c r="D629" s="50"/>
      <c r="E629" s="50"/>
      <c r="F629" s="50"/>
      <c r="G629" s="50"/>
      <c r="H629" s="50"/>
      <c r="I629" s="50"/>
      <c r="J629" s="64"/>
      <c r="K629" s="87"/>
      <c r="L629" s="57"/>
      <c r="M629" s="58"/>
      <c r="N629" s="64"/>
      <c r="O629" s="68"/>
      <c r="P629" s="66"/>
      <c r="Q629" s="69"/>
      <c r="R629" s="68"/>
      <c r="S629" s="25"/>
      <c r="AC629" s="3"/>
      <c r="AD629" s="3"/>
    </row>
    <row r="630" spans="1:30" ht="15.75" customHeight="1">
      <c r="A630" s="49">
        <v>2401</v>
      </c>
      <c r="B630" s="50"/>
      <c r="C630" s="50"/>
      <c r="D630" s="50"/>
      <c r="E630" s="50"/>
      <c r="F630" s="50"/>
      <c r="G630" s="50"/>
      <c r="H630" s="50"/>
      <c r="I630" s="50"/>
      <c r="J630" s="64"/>
      <c r="K630" s="87"/>
      <c r="L630" s="57"/>
      <c r="M630" s="58"/>
      <c r="N630" s="64"/>
      <c r="O630" s="58"/>
      <c r="P630" s="64"/>
      <c r="Q630" s="102"/>
      <c r="R630" s="68"/>
      <c r="S630" s="25"/>
      <c r="AC630" s="3"/>
      <c r="AD630" s="3"/>
    </row>
    <row r="631" spans="1:30" ht="15.75" customHeight="1">
      <c r="A631" s="49">
        <v>2402</v>
      </c>
      <c r="B631" s="50"/>
      <c r="C631" s="50"/>
      <c r="D631" s="50"/>
      <c r="E631" s="50"/>
      <c r="F631" s="50"/>
      <c r="G631" s="50"/>
      <c r="H631" s="50"/>
      <c r="I631" s="50"/>
      <c r="J631" s="64"/>
      <c r="K631" s="87"/>
      <c r="L631" s="57"/>
      <c r="M631" s="58"/>
      <c r="N631" s="64"/>
      <c r="O631" s="140" t="s">
        <v>56</v>
      </c>
      <c r="P631" s="71">
        <v>11</v>
      </c>
      <c r="Q631" s="83">
        <f>IF(SUM(K623:K630)=0,"",SUM(K623:K630))</f>
        <v>19</v>
      </c>
      <c r="R631" s="142" t="s">
        <v>10</v>
      </c>
      <c r="S631" s="25"/>
      <c r="AC631" s="3"/>
      <c r="AD631" s="3"/>
    </row>
    <row r="632" spans="1:30" ht="15.75" customHeight="1">
      <c r="A632" s="49">
        <v>2501</v>
      </c>
      <c r="B632" s="50"/>
      <c r="C632" s="50"/>
      <c r="D632" s="50"/>
      <c r="E632" s="50"/>
      <c r="F632" s="50"/>
      <c r="G632" s="50"/>
      <c r="H632" s="50"/>
      <c r="I632" s="50"/>
      <c r="J632" s="64"/>
      <c r="K632" s="87"/>
      <c r="L632" s="57"/>
      <c r="M632" s="58"/>
      <c r="N632" s="64"/>
      <c r="O632" s="141" t="s">
        <v>57</v>
      </c>
      <c r="P632" s="73">
        <f>IF(P631/B617=0,"",P631/B617)</f>
        <v>0.29729729729729731</v>
      </c>
      <c r="Q632" s="85">
        <f>IF(P631/Q631=0,"",P631/Q631)</f>
        <v>0.57894736842105265</v>
      </c>
      <c r="R632" s="143" t="s">
        <v>58</v>
      </c>
      <c r="S632" s="25"/>
      <c r="AC632" s="3"/>
      <c r="AD632" s="3"/>
    </row>
    <row r="633" spans="1:30" ht="15.75" customHeight="1">
      <c r="A633" s="49">
        <v>2502</v>
      </c>
      <c r="B633" s="145"/>
      <c r="C633" s="145"/>
      <c r="D633" s="145"/>
      <c r="E633" s="145"/>
      <c r="F633" s="145"/>
      <c r="G633" s="145"/>
      <c r="H633" s="145"/>
      <c r="I633" s="145"/>
      <c r="J633" s="64"/>
      <c r="K633" s="87"/>
      <c r="L633" s="75"/>
      <c r="M633" s="76"/>
      <c r="N633" s="77"/>
      <c r="O633" s="78"/>
      <c r="P633" s="79"/>
      <c r="Q633" s="79"/>
      <c r="R633" s="80"/>
      <c r="S633" s="25"/>
      <c r="AC633" s="3"/>
      <c r="AD633" s="3"/>
    </row>
    <row r="634" spans="1:30" ht="18" customHeight="1">
      <c r="A634" s="31"/>
      <c r="B634" s="190" t="s">
        <v>79</v>
      </c>
      <c r="C634" s="190"/>
      <c r="D634" s="190"/>
      <c r="E634" s="190"/>
      <c r="F634" s="190"/>
      <c r="G634" s="190"/>
      <c r="H634" s="190"/>
      <c r="I634" s="190"/>
      <c r="J634" s="25"/>
      <c r="K634" s="81">
        <f>SUM(K624:K630)</f>
        <v>19</v>
      </c>
      <c r="L634" s="82">
        <f>IF(K624=0,"",K624/B617)</f>
        <v>0.1891891891891892</v>
      </c>
      <c r="M634" s="82">
        <f>IF(K634=0,"",K634/B617)</f>
        <v>0.51351351351351349</v>
      </c>
      <c r="N634" s="82">
        <f>M634-L634</f>
        <v>0.32432432432432429</v>
      </c>
      <c r="O634" s="1"/>
      <c r="P634" s="25"/>
      <c r="Q634" s="26"/>
      <c r="R634" s="1"/>
      <c r="S634" s="25"/>
      <c r="AC634" s="3"/>
      <c r="AD634" s="3"/>
    </row>
    <row r="635" spans="1:30" ht="12.75" customHeight="1">
      <c r="L635" s="1"/>
      <c r="M635" s="1"/>
      <c r="O635" s="1"/>
      <c r="P635" s="2"/>
      <c r="Q635" s="2"/>
      <c r="R635" s="1"/>
      <c r="AC635" s="3"/>
      <c r="AD635" s="3"/>
    </row>
    <row r="636" spans="1:30" ht="12.75" customHeight="1">
      <c r="L636" s="1"/>
      <c r="M636" s="1"/>
      <c r="O636" s="1"/>
      <c r="P636" s="2"/>
      <c r="Q636" s="2"/>
      <c r="R636" s="1"/>
      <c r="AC636" s="3"/>
      <c r="AD636" s="3"/>
    </row>
    <row r="637" spans="1:30" ht="26.25" customHeight="1">
      <c r="A637" s="161"/>
      <c r="B637" s="191" t="s">
        <v>69</v>
      </c>
      <c r="C637" s="191"/>
      <c r="D637" s="191"/>
      <c r="E637" s="191"/>
      <c r="F637" s="191"/>
      <c r="G637" s="191"/>
      <c r="H637" s="191"/>
      <c r="I637" s="191"/>
      <c r="J637" s="25"/>
      <c r="K637" s="156" t="s">
        <v>87</v>
      </c>
      <c r="L637" s="1"/>
      <c r="M637" s="1"/>
      <c r="N637" s="25"/>
      <c r="O637" s="1"/>
      <c r="P637" s="25"/>
      <c r="Q637" s="25"/>
      <c r="R637" s="25"/>
      <c r="V637" s="113">
        <f>AVERAGE(P632,P654)</f>
        <v>0.27685377685377688</v>
      </c>
      <c r="AC637" s="3"/>
      <c r="AD637" s="3"/>
    </row>
    <row r="638" spans="1:30" ht="20.25" customHeight="1">
      <c r="A638" s="201" t="s">
        <v>9</v>
      </c>
      <c r="B638" s="193" t="s">
        <v>70</v>
      </c>
      <c r="C638" s="194"/>
      <c r="D638" s="194"/>
      <c r="E638" s="194"/>
      <c r="F638" s="194"/>
      <c r="G638" s="194"/>
      <c r="H638" s="194"/>
      <c r="I638" s="195"/>
      <c r="J638" s="25"/>
      <c r="K638" s="196" t="s">
        <v>10</v>
      </c>
      <c r="L638" s="189" t="s">
        <v>2</v>
      </c>
      <c r="M638" s="189" t="s">
        <v>3</v>
      </c>
      <c r="N638" s="198" t="s">
        <v>4</v>
      </c>
      <c r="O638" s="189" t="s">
        <v>5</v>
      </c>
      <c r="P638" s="187" t="s">
        <v>6</v>
      </c>
      <c r="Q638" s="187" t="s">
        <v>7</v>
      </c>
      <c r="R638" s="189" t="s">
        <v>8</v>
      </c>
      <c r="AC638" s="3"/>
      <c r="AD638" s="3"/>
    </row>
    <row r="639" spans="1:30" ht="15.75" customHeight="1">
      <c r="A639" s="202"/>
      <c r="B639" s="49" t="s">
        <v>71</v>
      </c>
      <c r="C639" s="49" t="s">
        <v>72</v>
      </c>
      <c r="D639" s="49" t="s">
        <v>73</v>
      </c>
      <c r="E639" s="49" t="s">
        <v>74</v>
      </c>
      <c r="F639" s="49" t="s">
        <v>75</v>
      </c>
      <c r="G639" s="49" t="s">
        <v>76</v>
      </c>
      <c r="H639" s="49" t="s">
        <v>77</v>
      </c>
      <c r="I639" s="49" t="s">
        <v>78</v>
      </c>
      <c r="J639" s="25"/>
      <c r="K639" s="197"/>
      <c r="L639" s="188"/>
      <c r="M639" s="188"/>
      <c r="N639" s="188"/>
      <c r="O639" s="188"/>
      <c r="P639" s="188"/>
      <c r="Q639" s="188"/>
      <c r="R639" s="188"/>
      <c r="AC639" s="3"/>
      <c r="AD639" s="3"/>
    </row>
    <row r="640" spans="1:30" ht="15.75" customHeight="1">
      <c r="A640" s="49">
        <v>1801</v>
      </c>
      <c r="B640" s="50">
        <v>39</v>
      </c>
      <c r="C640" s="50"/>
      <c r="D640" s="50"/>
      <c r="E640" s="50"/>
      <c r="F640" s="50"/>
      <c r="G640" s="50"/>
      <c r="H640" s="50"/>
      <c r="I640" s="50"/>
      <c r="J640" s="64"/>
      <c r="K640" s="87"/>
      <c r="L640" s="51"/>
      <c r="M640" s="52"/>
      <c r="N640" s="53"/>
      <c r="O640" s="147"/>
      <c r="P640" s="55">
        <f>B640</f>
        <v>39</v>
      </c>
      <c r="Q640" s="148"/>
      <c r="R640" s="147"/>
      <c r="AC640" s="3"/>
      <c r="AD640" s="3"/>
    </row>
    <row r="641" spans="1:30" ht="15.75" customHeight="1">
      <c r="A641" s="49">
        <v>1802</v>
      </c>
      <c r="B641" s="50"/>
      <c r="C641" s="50">
        <v>33</v>
      </c>
      <c r="D641" s="50"/>
      <c r="E641" s="50"/>
      <c r="F641" s="50"/>
      <c r="G641" s="50"/>
      <c r="H641" s="50"/>
      <c r="I641" s="50"/>
      <c r="J641" s="64"/>
      <c r="K641" s="87"/>
      <c r="L641" s="57"/>
      <c r="M641" s="58"/>
      <c r="N641" s="59"/>
      <c r="O641" s="60">
        <f>IF(C641=0,"",C641/B640)</f>
        <v>0.84615384615384615</v>
      </c>
      <c r="P641" s="61">
        <v>33</v>
      </c>
      <c r="Q641" s="62">
        <f t="shared" ref="Q641:Q646" si="66">IF(P641=0,"",P641/P640)</f>
        <v>0.84615384615384615</v>
      </c>
      <c r="R641" s="62">
        <f t="shared" ref="R641:R646" si="67">IF(P641=0,"",100%-Q641)</f>
        <v>0.15384615384615385</v>
      </c>
      <c r="AC641" s="3"/>
      <c r="AD641" s="3"/>
    </row>
    <row r="642" spans="1:30" ht="15.75" customHeight="1">
      <c r="A642" s="49">
        <v>1901</v>
      </c>
      <c r="B642" s="50"/>
      <c r="C642" s="50"/>
      <c r="D642" s="50">
        <v>31</v>
      </c>
      <c r="E642" s="50"/>
      <c r="F642" s="50"/>
      <c r="G642" s="50"/>
      <c r="H642" s="50"/>
      <c r="I642" s="50"/>
      <c r="J642" s="64"/>
      <c r="K642" s="87"/>
      <c r="L642" s="57"/>
      <c r="M642" s="58"/>
      <c r="N642" s="59"/>
      <c r="O642" s="60">
        <f>D642/C641</f>
        <v>0.93939393939393945</v>
      </c>
      <c r="P642" s="61">
        <v>32</v>
      </c>
      <c r="Q642" s="62">
        <f t="shared" si="66"/>
        <v>0.96969696969696972</v>
      </c>
      <c r="R642" s="62">
        <f t="shared" si="67"/>
        <v>3.0303030303030276E-2</v>
      </c>
      <c r="S642" s="11">
        <f>P642/P640</f>
        <v>0.82051282051282048</v>
      </c>
      <c r="AC642" s="3"/>
      <c r="AD642" s="3"/>
    </row>
    <row r="643" spans="1:30" ht="15.75" customHeight="1">
      <c r="A643" s="49">
        <v>1902</v>
      </c>
      <c r="B643" s="50"/>
      <c r="C643" s="50"/>
      <c r="D643" s="50"/>
      <c r="E643" s="50">
        <v>27</v>
      </c>
      <c r="F643" s="50"/>
      <c r="G643" s="50"/>
      <c r="H643" s="50"/>
      <c r="I643" s="50"/>
      <c r="J643" s="64"/>
      <c r="K643" s="87"/>
      <c r="L643" s="57"/>
      <c r="M643" s="58"/>
      <c r="N643" s="59"/>
      <c r="O643" s="60">
        <f>E643/D642</f>
        <v>0.87096774193548387</v>
      </c>
      <c r="P643" s="61">
        <v>30</v>
      </c>
      <c r="Q643" s="62">
        <f t="shared" si="66"/>
        <v>0.9375</v>
      </c>
      <c r="R643" s="62">
        <f t="shared" si="67"/>
        <v>6.25E-2</v>
      </c>
      <c r="AC643" s="3"/>
      <c r="AD643" s="3"/>
    </row>
    <row r="644" spans="1:30" ht="15.75" customHeight="1">
      <c r="A644" s="49">
        <v>2001</v>
      </c>
      <c r="B644" s="50"/>
      <c r="C644" s="50"/>
      <c r="D644" s="50"/>
      <c r="E644" s="50"/>
      <c r="F644" s="50">
        <v>26</v>
      </c>
      <c r="G644" s="50"/>
      <c r="H644" s="50"/>
      <c r="I644" s="50"/>
      <c r="J644" s="64"/>
      <c r="K644" s="87"/>
      <c r="L644" s="57"/>
      <c r="M644" s="58"/>
      <c r="N644" s="59"/>
      <c r="O644" s="60">
        <f>F644/E643</f>
        <v>0.96296296296296291</v>
      </c>
      <c r="P644" s="61">
        <v>29</v>
      </c>
      <c r="Q644" s="62">
        <f t="shared" si="66"/>
        <v>0.96666666666666667</v>
      </c>
      <c r="R644" s="62">
        <f t="shared" si="67"/>
        <v>3.3333333333333326E-2</v>
      </c>
      <c r="AC644" s="3"/>
      <c r="AD644" s="3"/>
    </row>
    <row r="645" spans="1:30" ht="15.75" customHeight="1">
      <c r="A645" s="49">
        <v>2002</v>
      </c>
      <c r="B645" s="50"/>
      <c r="C645" s="50"/>
      <c r="D645" s="50"/>
      <c r="E645" s="50"/>
      <c r="F645" s="50"/>
      <c r="G645" s="50">
        <v>24</v>
      </c>
      <c r="H645" s="50"/>
      <c r="I645" s="50"/>
      <c r="J645" s="64"/>
      <c r="K645" s="87"/>
      <c r="L645" s="57"/>
      <c r="M645" s="58"/>
      <c r="N645" s="59"/>
      <c r="O645" s="60">
        <f>G645/F644</f>
        <v>0.92307692307692313</v>
      </c>
      <c r="P645" s="61">
        <v>26</v>
      </c>
      <c r="Q645" s="62">
        <f t="shared" si="66"/>
        <v>0.89655172413793105</v>
      </c>
      <c r="R645" s="62">
        <f t="shared" si="67"/>
        <v>0.10344827586206895</v>
      </c>
      <c r="AC645" s="3"/>
      <c r="AD645" s="3"/>
    </row>
    <row r="646" spans="1:30" ht="15.75" customHeight="1">
      <c r="A646" s="49">
        <v>2101</v>
      </c>
      <c r="B646" s="50"/>
      <c r="C646" s="50"/>
      <c r="D646" s="50"/>
      <c r="E646" s="50"/>
      <c r="F646" s="50"/>
      <c r="G646" s="50"/>
      <c r="H646" s="50">
        <v>21</v>
      </c>
      <c r="I646" s="50"/>
      <c r="J646" s="64"/>
      <c r="K646" s="87"/>
      <c r="L646" s="57"/>
      <c r="M646" s="58"/>
      <c r="N646" s="59"/>
      <c r="O646" s="60">
        <f>H646/G645</f>
        <v>0.875</v>
      </c>
      <c r="P646" s="61">
        <v>26</v>
      </c>
      <c r="Q646" s="62">
        <f t="shared" si="66"/>
        <v>1</v>
      </c>
      <c r="R646" s="62">
        <f t="shared" si="67"/>
        <v>0</v>
      </c>
      <c r="AC646" s="3"/>
      <c r="AD646" s="3"/>
    </row>
    <row r="647" spans="1:30" ht="15.75" customHeight="1">
      <c r="A647" s="49">
        <v>2102</v>
      </c>
      <c r="B647" s="50"/>
      <c r="C647" s="50"/>
      <c r="D647" s="50"/>
      <c r="E647" s="50"/>
      <c r="F647" s="50"/>
      <c r="G647" s="50"/>
      <c r="H647" s="50"/>
      <c r="I647" s="50">
        <v>21</v>
      </c>
      <c r="J647" s="64"/>
      <c r="K647" s="87">
        <v>13</v>
      </c>
      <c r="L647" s="57"/>
      <c r="M647" s="58"/>
      <c r="N647" s="64"/>
      <c r="O647" s="84"/>
      <c r="P647" s="99">
        <v>25</v>
      </c>
      <c r="Q647" s="149"/>
      <c r="R647" s="84"/>
      <c r="AC647" s="3"/>
      <c r="AD647" s="3"/>
    </row>
    <row r="648" spans="1:30" ht="15.75" customHeight="1">
      <c r="A648" s="49">
        <v>2201</v>
      </c>
      <c r="B648" s="50"/>
      <c r="C648" s="50"/>
      <c r="D648" s="50"/>
      <c r="E648" s="50"/>
      <c r="F648" s="50"/>
      <c r="G648" s="50"/>
      <c r="H648" s="50"/>
      <c r="I648" s="50">
        <v>5</v>
      </c>
      <c r="J648" s="64"/>
      <c r="K648" s="87">
        <v>3</v>
      </c>
      <c r="L648" s="57"/>
      <c r="M648" s="58"/>
      <c r="N648" s="64"/>
      <c r="O648" s="150"/>
      <c r="P648" s="99">
        <v>13</v>
      </c>
      <c r="Q648" s="151"/>
      <c r="R648" s="150"/>
      <c r="AC648" s="3"/>
      <c r="AD648" s="3"/>
    </row>
    <row r="649" spans="1:30" ht="15.75" customHeight="1">
      <c r="A649" s="49">
        <v>2202</v>
      </c>
      <c r="B649" s="50"/>
      <c r="C649" s="50"/>
      <c r="D649" s="50"/>
      <c r="E649" s="50"/>
      <c r="F649" s="50"/>
      <c r="G649" s="50"/>
      <c r="H649" s="50"/>
      <c r="I649" s="50">
        <v>3</v>
      </c>
      <c r="J649" s="64"/>
      <c r="K649" s="87">
        <v>2</v>
      </c>
      <c r="L649" s="57"/>
      <c r="M649" s="58"/>
      <c r="N649" s="64"/>
      <c r="O649" s="150"/>
      <c r="P649" s="61">
        <v>7</v>
      </c>
      <c r="Q649" s="151"/>
      <c r="R649" s="150"/>
      <c r="AC649" s="3"/>
      <c r="AD649" s="3"/>
    </row>
    <row r="650" spans="1:30" ht="15.75" customHeight="1">
      <c r="A650" s="49">
        <v>2301</v>
      </c>
      <c r="B650" s="50"/>
      <c r="C650" s="50"/>
      <c r="D650" s="50"/>
      <c r="E650" s="50"/>
      <c r="F650" s="50"/>
      <c r="G650" s="50"/>
      <c r="H650" s="50"/>
      <c r="I650" s="50">
        <v>3</v>
      </c>
      <c r="J650" s="64"/>
      <c r="K650" s="87">
        <v>3</v>
      </c>
      <c r="L650" s="57"/>
      <c r="M650" s="58"/>
      <c r="N650" s="64"/>
      <c r="O650" s="150"/>
      <c r="P650" s="66">
        <v>5</v>
      </c>
      <c r="Q650" s="152"/>
      <c r="R650" s="150"/>
      <c r="AC650" s="3"/>
      <c r="AD650" s="3"/>
    </row>
    <row r="651" spans="1:30" ht="15.75" customHeight="1">
      <c r="A651" s="49">
        <v>2302</v>
      </c>
      <c r="B651" s="50"/>
      <c r="C651" s="50"/>
      <c r="D651" s="50"/>
      <c r="E651" s="50"/>
      <c r="F651" s="50"/>
      <c r="G651" s="50"/>
      <c r="H651" s="50"/>
      <c r="I651" s="50">
        <v>1</v>
      </c>
      <c r="J651" s="64"/>
      <c r="K651" s="87"/>
      <c r="L651" s="57"/>
      <c r="M651" s="58"/>
      <c r="N651" s="64"/>
      <c r="O651" s="150"/>
      <c r="P651" s="123">
        <v>1</v>
      </c>
      <c r="Q651" s="152"/>
      <c r="R651" s="150"/>
      <c r="AC651" s="3"/>
      <c r="AD651" s="3"/>
    </row>
    <row r="652" spans="1:30" ht="15.75" customHeight="1">
      <c r="A652" s="49">
        <v>2401</v>
      </c>
      <c r="B652" s="50"/>
      <c r="C652" s="50"/>
      <c r="D652" s="50"/>
      <c r="E652" s="50"/>
      <c r="F652" s="50"/>
      <c r="G652" s="50"/>
      <c r="H652" s="50"/>
      <c r="I652" s="50">
        <v>1</v>
      </c>
      <c r="J652" s="64"/>
      <c r="K652" s="87"/>
      <c r="L652" s="57"/>
      <c r="M652" s="58"/>
      <c r="N652" s="64"/>
      <c r="O652" s="153"/>
      <c r="P652" s="124">
        <v>1</v>
      </c>
      <c r="Q652" s="154"/>
      <c r="R652" s="150"/>
      <c r="AC652" s="3"/>
      <c r="AD652" s="3"/>
    </row>
    <row r="653" spans="1:30" ht="15.75" customHeight="1">
      <c r="A653" s="49">
        <v>2402</v>
      </c>
      <c r="B653" s="50"/>
      <c r="C653" s="50"/>
      <c r="D653" s="50"/>
      <c r="E653" s="50"/>
      <c r="F653" s="50"/>
      <c r="G653" s="50"/>
      <c r="H653" s="50"/>
      <c r="I653" s="50"/>
      <c r="J653" s="64"/>
      <c r="K653" s="87"/>
      <c r="L653" s="57"/>
      <c r="M653" s="58"/>
      <c r="N653" s="64"/>
      <c r="O653" s="140" t="s">
        <v>56</v>
      </c>
      <c r="P653" s="137">
        <v>10</v>
      </c>
      <c r="Q653" s="83">
        <f>IF(SUM(K645:K652)=0,"",SUM(K645:K652))</f>
        <v>21</v>
      </c>
      <c r="R653" s="142" t="s">
        <v>10</v>
      </c>
      <c r="AC653" s="3"/>
      <c r="AD653" s="3"/>
    </row>
    <row r="654" spans="1:30" ht="15.75" customHeight="1">
      <c r="A654" s="49">
        <v>2501</v>
      </c>
      <c r="B654" s="50"/>
      <c r="C654" s="50"/>
      <c r="D654" s="50"/>
      <c r="E654" s="50"/>
      <c r="F654" s="50"/>
      <c r="G654" s="50"/>
      <c r="H654" s="50"/>
      <c r="I654" s="50"/>
      <c r="J654" s="64"/>
      <c r="K654" s="87"/>
      <c r="L654" s="57"/>
      <c r="M654" s="58"/>
      <c r="N654" s="64"/>
      <c r="O654" s="141" t="s">
        <v>57</v>
      </c>
      <c r="P654" s="73">
        <f>P653/B640</f>
        <v>0.25641025641025639</v>
      </c>
      <c r="Q654" s="85">
        <f>IF(P653/Q653=0,"",P653/Q653)</f>
        <v>0.47619047619047616</v>
      </c>
      <c r="R654" s="143" t="s">
        <v>58</v>
      </c>
      <c r="AC654" s="3"/>
      <c r="AD654" s="3"/>
    </row>
    <row r="655" spans="1:30" ht="15.75" customHeight="1">
      <c r="A655" s="49">
        <v>2502</v>
      </c>
      <c r="B655" s="145"/>
      <c r="C655" s="145"/>
      <c r="D655" s="145"/>
      <c r="E655" s="145"/>
      <c r="F655" s="145"/>
      <c r="G655" s="145"/>
      <c r="H655" s="145"/>
      <c r="I655" s="145"/>
      <c r="J655" s="64"/>
      <c r="K655" s="87"/>
      <c r="L655" s="75"/>
      <c r="M655" s="76"/>
      <c r="N655" s="77"/>
      <c r="O655" s="78"/>
      <c r="P655" s="79"/>
      <c r="Q655" s="79"/>
      <c r="R655" s="80"/>
      <c r="AC655" s="3"/>
      <c r="AD655" s="3"/>
    </row>
    <row r="656" spans="1:30" ht="18" customHeight="1">
      <c r="A656" s="31"/>
      <c r="B656" s="190" t="s">
        <v>79</v>
      </c>
      <c r="C656" s="190"/>
      <c r="D656" s="190"/>
      <c r="E656" s="190"/>
      <c r="F656" s="190"/>
      <c r="G656" s="190"/>
      <c r="H656" s="190"/>
      <c r="I656" s="190"/>
      <c r="J656" s="25"/>
      <c r="K656" s="81">
        <f>SUM(K647:K652)</f>
        <v>21</v>
      </c>
      <c r="L656" s="82">
        <f>IF(K647=0,"",K647/B640)</f>
        <v>0.33333333333333331</v>
      </c>
      <c r="M656" s="82">
        <f>IF(K656=0,"",K656/B640)</f>
        <v>0.53846153846153844</v>
      </c>
      <c r="N656" s="82">
        <f>M656-L656</f>
        <v>0.20512820512820512</v>
      </c>
      <c r="O656" s="1"/>
      <c r="P656" s="25"/>
      <c r="Q656" s="26"/>
      <c r="R656" s="1"/>
      <c r="AC656" s="3"/>
      <c r="AD656" s="3"/>
    </row>
    <row r="657" spans="1:30" ht="12.75" customHeight="1">
      <c r="L657" s="1"/>
      <c r="M657" s="1"/>
      <c r="O657" s="1"/>
      <c r="P657" s="2"/>
      <c r="Q657" s="2"/>
      <c r="R657" s="1"/>
      <c r="AC657" s="3"/>
      <c r="AD657" s="3"/>
    </row>
    <row r="658" spans="1:30" ht="12.75" customHeight="1">
      <c r="L658" s="1"/>
      <c r="M658" s="1"/>
      <c r="O658" s="1"/>
      <c r="P658" s="2"/>
      <c r="Q658" s="2"/>
      <c r="R658" s="1"/>
      <c r="AC658" s="3"/>
      <c r="AD658" s="3"/>
    </row>
    <row r="659" spans="1:30" ht="26.25">
      <c r="A659" s="161"/>
      <c r="B659" s="191" t="s">
        <v>69</v>
      </c>
      <c r="C659" s="191"/>
      <c r="D659" s="191"/>
      <c r="E659" s="191"/>
      <c r="F659" s="191"/>
      <c r="G659" s="191"/>
      <c r="H659" s="191"/>
      <c r="I659" s="191"/>
      <c r="J659" s="25"/>
      <c r="K659" s="156" t="s">
        <v>88</v>
      </c>
      <c r="L659" s="1"/>
      <c r="M659" s="1"/>
      <c r="N659" s="25"/>
      <c r="O659" s="1"/>
      <c r="P659" s="25"/>
      <c r="Q659" s="25"/>
      <c r="R659" s="25"/>
      <c r="AC659" s="3"/>
      <c r="AD659" s="3"/>
    </row>
    <row r="660" spans="1:30" ht="20.25">
      <c r="A660" s="201" t="s">
        <v>9</v>
      </c>
      <c r="B660" s="193" t="s">
        <v>70</v>
      </c>
      <c r="C660" s="194"/>
      <c r="D660" s="194"/>
      <c r="E660" s="194"/>
      <c r="F660" s="194"/>
      <c r="G660" s="194"/>
      <c r="H660" s="194"/>
      <c r="I660" s="195"/>
      <c r="J660" s="25"/>
      <c r="K660" s="196" t="s">
        <v>10</v>
      </c>
      <c r="L660" s="189" t="s">
        <v>2</v>
      </c>
      <c r="M660" s="189" t="s">
        <v>3</v>
      </c>
      <c r="N660" s="198" t="s">
        <v>4</v>
      </c>
      <c r="O660" s="189" t="s">
        <v>5</v>
      </c>
      <c r="P660" s="187" t="s">
        <v>6</v>
      </c>
      <c r="Q660" s="187" t="s">
        <v>7</v>
      </c>
      <c r="R660" s="189" t="s">
        <v>8</v>
      </c>
      <c r="AC660" s="3"/>
      <c r="AD660" s="3"/>
    </row>
    <row r="661" spans="1:30" ht="15.75">
      <c r="A661" s="202"/>
      <c r="B661" s="49" t="s">
        <v>71</v>
      </c>
      <c r="C661" s="49" t="s">
        <v>72</v>
      </c>
      <c r="D661" s="49" t="s">
        <v>73</v>
      </c>
      <c r="E661" s="49" t="s">
        <v>74</v>
      </c>
      <c r="F661" s="49" t="s">
        <v>75</v>
      </c>
      <c r="G661" s="49" t="s">
        <v>76</v>
      </c>
      <c r="H661" s="49" t="s">
        <v>77</v>
      </c>
      <c r="I661" s="49" t="s">
        <v>78</v>
      </c>
      <c r="J661" s="25"/>
      <c r="K661" s="197"/>
      <c r="L661" s="188"/>
      <c r="M661" s="188"/>
      <c r="N661" s="188"/>
      <c r="O661" s="188"/>
      <c r="P661" s="188"/>
      <c r="Q661" s="188"/>
      <c r="R661" s="188"/>
      <c r="AC661" s="3"/>
      <c r="AD661" s="3"/>
    </row>
    <row r="662" spans="1:30" ht="15.75" customHeight="1">
      <c r="A662" s="49">
        <v>1802</v>
      </c>
      <c r="B662" s="50">
        <v>35</v>
      </c>
      <c r="C662" s="50"/>
      <c r="D662" s="50"/>
      <c r="E662" s="50"/>
      <c r="F662" s="50"/>
      <c r="G662" s="50"/>
      <c r="H662" s="50"/>
      <c r="I662" s="50"/>
      <c r="J662" s="64"/>
      <c r="K662" s="87"/>
      <c r="L662" s="51"/>
      <c r="M662" s="52"/>
      <c r="N662" s="53"/>
      <c r="O662" s="147"/>
      <c r="P662" s="55">
        <f>B662</f>
        <v>35</v>
      </c>
      <c r="Q662" s="148"/>
      <c r="R662" s="147"/>
      <c r="AC662" s="3"/>
      <c r="AD662" s="3"/>
    </row>
    <row r="663" spans="1:30" ht="15.75" customHeight="1">
      <c r="A663" s="49">
        <v>1901</v>
      </c>
      <c r="B663" s="50"/>
      <c r="C663" s="50">
        <v>29</v>
      </c>
      <c r="D663" s="50"/>
      <c r="E663" s="50"/>
      <c r="F663" s="50"/>
      <c r="G663" s="50"/>
      <c r="H663" s="50"/>
      <c r="I663" s="50"/>
      <c r="J663" s="64"/>
      <c r="K663" s="87"/>
      <c r="L663" s="57"/>
      <c r="M663" s="58"/>
      <c r="N663" s="59"/>
      <c r="O663" s="60">
        <f>IF(C663=0,"",C663/B662)</f>
        <v>0.82857142857142863</v>
      </c>
      <c r="P663" s="61">
        <v>29</v>
      </c>
      <c r="Q663" s="62">
        <f t="shared" ref="Q663:Q668" si="68">IF(P663=0,"",P663/P662)</f>
        <v>0.82857142857142863</v>
      </c>
      <c r="R663" s="62">
        <f t="shared" ref="R663:R668" si="69">IF(P663=0,"",100%-Q663)</f>
        <v>0.17142857142857137</v>
      </c>
      <c r="AC663" s="3"/>
      <c r="AD663" s="3"/>
    </row>
    <row r="664" spans="1:30" ht="15.75" customHeight="1">
      <c r="A664" s="49">
        <v>1902</v>
      </c>
      <c r="B664" s="50"/>
      <c r="C664" s="50"/>
      <c r="D664" s="50">
        <v>25</v>
      </c>
      <c r="E664" s="50"/>
      <c r="F664" s="50"/>
      <c r="G664" s="50"/>
      <c r="H664" s="50"/>
      <c r="I664" s="50"/>
      <c r="J664" s="64"/>
      <c r="K664" s="87"/>
      <c r="L664" s="57"/>
      <c r="M664" s="58"/>
      <c r="N664" s="59"/>
      <c r="O664" s="60">
        <f>D664/C663</f>
        <v>0.86206896551724133</v>
      </c>
      <c r="P664" s="61">
        <v>25</v>
      </c>
      <c r="Q664" s="62">
        <f t="shared" si="68"/>
        <v>0.86206896551724133</v>
      </c>
      <c r="R664" s="62">
        <f t="shared" si="69"/>
        <v>0.13793103448275867</v>
      </c>
      <c r="S664" s="11">
        <f>P664/P662</f>
        <v>0.7142857142857143</v>
      </c>
      <c r="AC664" s="3"/>
      <c r="AD664" s="3"/>
    </row>
    <row r="665" spans="1:30" ht="15.75" customHeight="1">
      <c r="A665" s="49">
        <v>2001</v>
      </c>
      <c r="B665" s="50"/>
      <c r="C665" s="50"/>
      <c r="D665" s="50"/>
      <c r="E665" s="50">
        <v>22</v>
      </c>
      <c r="F665" s="50"/>
      <c r="G665" s="50"/>
      <c r="H665" s="50"/>
      <c r="I665" s="50"/>
      <c r="J665" s="64"/>
      <c r="K665" s="87"/>
      <c r="L665" s="57"/>
      <c r="M665" s="58"/>
      <c r="N665" s="59"/>
      <c r="O665" s="60">
        <f>IF(E665=0,"",E665/D664)</f>
        <v>0.88</v>
      </c>
      <c r="P665" s="61">
        <v>24</v>
      </c>
      <c r="Q665" s="62">
        <f t="shared" si="68"/>
        <v>0.96</v>
      </c>
      <c r="R665" s="62">
        <f t="shared" si="69"/>
        <v>4.0000000000000036E-2</v>
      </c>
      <c r="AC665" s="3"/>
      <c r="AD665" s="3"/>
    </row>
    <row r="666" spans="1:30" ht="15.75" customHeight="1">
      <c r="A666" s="49">
        <v>2002</v>
      </c>
      <c r="B666" s="50"/>
      <c r="C666" s="50"/>
      <c r="D666" s="50"/>
      <c r="E666" s="50"/>
      <c r="F666" s="50">
        <v>18</v>
      </c>
      <c r="G666" s="50"/>
      <c r="H666" s="50"/>
      <c r="I666" s="50"/>
      <c r="J666" s="64"/>
      <c r="K666" s="87"/>
      <c r="L666" s="57"/>
      <c r="M666" s="58"/>
      <c r="N666" s="59"/>
      <c r="O666" s="60">
        <f>IF(F666=0,"",F666/E665)</f>
        <v>0.81818181818181823</v>
      </c>
      <c r="P666" s="61">
        <v>21</v>
      </c>
      <c r="Q666" s="62">
        <f t="shared" si="68"/>
        <v>0.875</v>
      </c>
      <c r="R666" s="62">
        <f t="shared" si="69"/>
        <v>0.125</v>
      </c>
      <c r="AC666" s="3"/>
      <c r="AD666" s="3"/>
    </row>
    <row r="667" spans="1:30" ht="15.75" customHeight="1">
      <c r="A667" s="49">
        <v>2101</v>
      </c>
      <c r="B667" s="50"/>
      <c r="C667" s="50"/>
      <c r="D667" s="50"/>
      <c r="E667" s="50"/>
      <c r="F667" s="50"/>
      <c r="G667" s="50">
        <v>18</v>
      </c>
      <c r="H667" s="50"/>
      <c r="I667" s="50"/>
      <c r="J667" s="64"/>
      <c r="K667" s="87"/>
      <c r="L667" s="57"/>
      <c r="M667" s="58"/>
      <c r="N667" s="59"/>
      <c r="O667" s="60">
        <f>IF(G667=0,"",G667/F666)</f>
        <v>1</v>
      </c>
      <c r="P667" s="61">
        <v>21</v>
      </c>
      <c r="Q667" s="62">
        <f t="shared" si="68"/>
        <v>1</v>
      </c>
      <c r="R667" s="62">
        <f t="shared" si="69"/>
        <v>0</v>
      </c>
      <c r="AC667" s="3"/>
      <c r="AD667" s="3"/>
    </row>
    <row r="668" spans="1:30" ht="15.75" customHeight="1">
      <c r="A668" s="49">
        <v>2102</v>
      </c>
      <c r="B668" s="50"/>
      <c r="C668" s="50"/>
      <c r="D668" s="50"/>
      <c r="E668" s="50"/>
      <c r="F668" s="50"/>
      <c r="G668" s="50"/>
      <c r="H668" s="50">
        <v>15</v>
      </c>
      <c r="I668" s="50"/>
      <c r="J668" s="64"/>
      <c r="K668" s="87">
        <v>1</v>
      </c>
      <c r="L668" s="57"/>
      <c r="M668" s="58"/>
      <c r="N668" s="59"/>
      <c r="O668" s="86">
        <f>IF(H668=0,"",H668/G667)</f>
        <v>0.83333333333333337</v>
      </c>
      <c r="P668" s="61">
        <v>21</v>
      </c>
      <c r="Q668" s="62">
        <f t="shared" si="68"/>
        <v>1</v>
      </c>
      <c r="R668" s="62">
        <f t="shared" si="69"/>
        <v>0</v>
      </c>
      <c r="AC668" s="3"/>
      <c r="AD668" s="3"/>
    </row>
    <row r="669" spans="1:30" ht="15.75" customHeight="1">
      <c r="A669" s="49">
        <v>2201</v>
      </c>
      <c r="B669" s="50"/>
      <c r="C669" s="50"/>
      <c r="D669" s="50"/>
      <c r="E669" s="50"/>
      <c r="F669" s="50"/>
      <c r="G669" s="50"/>
      <c r="H669" s="50"/>
      <c r="I669" s="50">
        <v>14</v>
      </c>
      <c r="J669" s="64"/>
      <c r="K669" s="87">
        <v>10</v>
      </c>
      <c r="L669" s="57"/>
      <c r="M669" s="58"/>
      <c r="N669" s="64"/>
      <c r="O669" s="84"/>
      <c r="P669" s="99">
        <v>20</v>
      </c>
      <c r="Q669" s="152"/>
      <c r="R669" s="150"/>
      <c r="AC669" s="3"/>
      <c r="AD669" s="3"/>
    </row>
    <row r="670" spans="1:30" ht="15.75" customHeight="1">
      <c r="A670" s="49">
        <v>2202</v>
      </c>
      <c r="B670" s="50"/>
      <c r="C670" s="50"/>
      <c r="D670" s="50"/>
      <c r="E670" s="50"/>
      <c r="F670" s="50"/>
      <c r="G670" s="50"/>
      <c r="H670" s="50"/>
      <c r="I670" s="50">
        <v>4</v>
      </c>
      <c r="J670" s="64"/>
      <c r="K670" s="87">
        <v>4</v>
      </c>
      <c r="L670" s="57"/>
      <c r="M670" s="58"/>
      <c r="N670" s="64"/>
      <c r="O670" s="150"/>
      <c r="P670" s="99">
        <v>7</v>
      </c>
      <c r="Q670" s="152"/>
      <c r="R670" s="150"/>
      <c r="AC670" s="3"/>
      <c r="AD670" s="3"/>
    </row>
    <row r="671" spans="1:30" ht="15.75" customHeight="1">
      <c r="A671" s="49">
        <v>2301</v>
      </c>
      <c r="B671" s="50"/>
      <c r="C671" s="50"/>
      <c r="D671" s="50"/>
      <c r="E671" s="50"/>
      <c r="F671" s="50"/>
      <c r="G671" s="50"/>
      <c r="H671" s="50"/>
      <c r="I671" s="50">
        <v>3</v>
      </c>
      <c r="J671" s="64"/>
      <c r="K671" s="87"/>
      <c r="L671" s="57"/>
      <c r="M671" s="58"/>
      <c r="N671" s="64"/>
      <c r="O671" s="150"/>
      <c r="P671" s="66">
        <v>4</v>
      </c>
      <c r="Q671" s="152"/>
      <c r="R671" s="150"/>
      <c r="AC671" s="3"/>
      <c r="AD671" s="3"/>
    </row>
    <row r="672" spans="1:30" ht="15.75" customHeight="1">
      <c r="A672" s="49">
        <v>2302</v>
      </c>
      <c r="B672" s="50"/>
      <c r="C672" s="50"/>
      <c r="D672" s="50"/>
      <c r="E672" s="50"/>
      <c r="F672" s="50"/>
      <c r="G672" s="50"/>
      <c r="H672" s="50"/>
      <c r="I672" s="50">
        <v>1</v>
      </c>
      <c r="J672" s="64"/>
      <c r="K672" s="87"/>
      <c r="L672" s="57"/>
      <c r="M672" s="58"/>
      <c r="N672" s="64"/>
      <c r="O672" s="150"/>
      <c r="P672" s="123">
        <v>1</v>
      </c>
      <c r="Q672" s="152"/>
      <c r="R672" s="150"/>
      <c r="AC672" s="3"/>
      <c r="AD672" s="3"/>
    </row>
    <row r="673" spans="1:30" ht="15.75" customHeight="1">
      <c r="A673" s="49">
        <v>2401</v>
      </c>
      <c r="B673" s="50"/>
      <c r="C673" s="50"/>
      <c r="D673" s="50"/>
      <c r="E673" s="50"/>
      <c r="F673" s="50"/>
      <c r="G673" s="50"/>
      <c r="H673" s="50"/>
      <c r="I673" s="50">
        <v>1</v>
      </c>
      <c r="J673" s="64"/>
      <c r="K673" s="87"/>
      <c r="L673" s="57"/>
      <c r="M673" s="58"/>
      <c r="N673" s="64"/>
      <c r="O673" s="153"/>
      <c r="P673" s="124">
        <v>1</v>
      </c>
      <c r="Q673" s="154"/>
      <c r="R673" s="150"/>
      <c r="AC673" s="3"/>
      <c r="AD673" s="3"/>
    </row>
    <row r="674" spans="1:30" ht="15.75" customHeight="1">
      <c r="A674" s="49">
        <v>2402</v>
      </c>
      <c r="B674" s="50"/>
      <c r="C674" s="50"/>
      <c r="D674" s="50"/>
      <c r="E674" s="50"/>
      <c r="F674" s="50"/>
      <c r="G674" s="50"/>
      <c r="H674" s="50"/>
      <c r="I674" s="50">
        <v>1</v>
      </c>
      <c r="J674" s="64"/>
      <c r="K674" s="87"/>
      <c r="L674" s="57"/>
      <c r="M674" s="58"/>
      <c r="N674" s="64"/>
      <c r="O674" s="140" t="s">
        <v>56</v>
      </c>
      <c r="P674" s="137">
        <v>16</v>
      </c>
      <c r="Q674" s="83">
        <f>IF(SUM(K666:K673)=0,"",SUM(K666:K673))</f>
        <v>15</v>
      </c>
      <c r="R674" s="142" t="s">
        <v>10</v>
      </c>
      <c r="AC674" s="3"/>
      <c r="AD674" s="3"/>
    </row>
    <row r="675" spans="1:30" ht="15.75" customHeight="1">
      <c r="A675" s="49">
        <v>2501</v>
      </c>
      <c r="B675" s="50"/>
      <c r="C675" s="50"/>
      <c r="D675" s="50"/>
      <c r="E675" s="50"/>
      <c r="F675" s="50"/>
      <c r="G675" s="50"/>
      <c r="H675" s="50"/>
      <c r="I675" s="50"/>
      <c r="J675" s="64"/>
      <c r="K675" s="87"/>
      <c r="L675" s="57"/>
      <c r="M675" s="58"/>
      <c r="N675" s="64"/>
      <c r="O675" s="141" t="s">
        <v>57</v>
      </c>
      <c r="P675" s="73">
        <f>P674/B662</f>
        <v>0.45714285714285713</v>
      </c>
      <c r="Q675" s="85">
        <f>IF(P674/Q674=0,"",P674/Q674)</f>
        <v>1.0666666666666667</v>
      </c>
      <c r="R675" s="143" t="s">
        <v>58</v>
      </c>
      <c r="AC675" s="3"/>
      <c r="AD675" s="3"/>
    </row>
    <row r="676" spans="1:30" ht="15.75" customHeight="1">
      <c r="A676" s="49">
        <v>2502</v>
      </c>
      <c r="B676" s="145"/>
      <c r="C676" s="145"/>
      <c r="D676" s="145"/>
      <c r="E676" s="145"/>
      <c r="F676" s="145"/>
      <c r="G676" s="145"/>
      <c r="H676" s="145"/>
      <c r="I676" s="145"/>
      <c r="J676" s="64"/>
      <c r="K676" s="87"/>
      <c r="L676" s="75"/>
      <c r="M676" s="76"/>
      <c r="N676" s="77"/>
      <c r="O676" s="78"/>
      <c r="P676" s="79"/>
      <c r="Q676" s="79"/>
      <c r="R676" s="80"/>
      <c r="AC676" s="3"/>
      <c r="AD676" s="3"/>
    </row>
    <row r="677" spans="1:30" ht="18" customHeight="1">
      <c r="A677" s="31"/>
      <c r="B677" s="190" t="s">
        <v>79</v>
      </c>
      <c r="C677" s="190"/>
      <c r="D677" s="190"/>
      <c r="E677" s="190"/>
      <c r="F677" s="190"/>
      <c r="G677" s="190"/>
      <c r="H677" s="190"/>
      <c r="I677" s="190"/>
      <c r="J677" s="25"/>
      <c r="K677" s="81">
        <f>SUM(K668:K673)</f>
        <v>15</v>
      </c>
      <c r="L677" s="82">
        <f>(SUM(K668:K669)/B662)</f>
        <v>0.31428571428571428</v>
      </c>
      <c r="M677" s="82">
        <f>IF(K677=0,"",K677/B662)</f>
        <v>0.42857142857142855</v>
      </c>
      <c r="N677" s="82">
        <f>M677-L677</f>
        <v>0.11428571428571427</v>
      </c>
      <c r="O677" s="1"/>
      <c r="P677" s="25"/>
      <c r="Q677" s="26"/>
      <c r="R677" s="1"/>
      <c r="AC677" s="3"/>
      <c r="AD677" s="3"/>
    </row>
    <row r="678" spans="1:30" ht="12.75" customHeight="1">
      <c r="L678" s="1"/>
      <c r="M678" s="1"/>
      <c r="O678" s="1"/>
      <c r="P678" s="2"/>
      <c r="Q678" s="2"/>
      <c r="R678" s="1"/>
      <c r="AC678" s="3"/>
      <c r="AD678" s="3"/>
    </row>
    <row r="679" spans="1:30" ht="12.75" customHeight="1">
      <c r="L679" s="1"/>
      <c r="M679" s="1"/>
      <c r="O679" s="1"/>
      <c r="P679" s="2"/>
      <c r="Q679" s="2"/>
      <c r="R679" s="1"/>
      <c r="AC679" s="3"/>
      <c r="AD679" s="3"/>
    </row>
    <row r="680" spans="1:30" ht="26.25" customHeight="1">
      <c r="A680" s="161"/>
      <c r="B680" s="191" t="s">
        <v>69</v>
      </c>
      <c r="C680" s="191"/>
      <c r="D680" s="191"/>
      <c r="E680" s="191"/>
      <c r="F680" s="191"/>
      <c r="G680" s="191"/>
      <c r="H680" s="191"/>
      <c r="I680" s="191"/>
      <c r="J680" s="25"/>
      <c r="K680" s="156" t="s">
        <v>89</v>
      </c>
      <c r="L680" s="1"/>
      <c r="M680" s="1"/>
      <c r="N680" s="25"/>
      <c r="O680" s="1"/>
      <c r="P680" s="25"/>
      <c r="Q680" s="25"/>
      <c r="R680" s="25"/>
      <c r="V680" s="112">
        <f>AVERAGE(L677,L700)</f>
        <v>0.28214285714285714</v>
      </c>
      <c r="AC680" s="3"/>
      <c r="AD680" s="3"/>
    </row>
    <row r="681" spans="1:30" ht="20.25" customHeight="1">
      <c r="A681" s="201" t="s">
        <v>9</v>
      </c>
      <c r="B681" s="193" t="s">
        <v>70</v>
      </c>
      <c r="C681" s="194"/>
      <c r="D681" s="194"/>
      <c r="E681" s="194"/>
      <c r="F681" s="194"/>
      <c r="G681" s="194"/>
      <c r="H681" s="194"/>
      <c r="I681" s="195"/>
      <c r="J681" s="25"/>
      <c r="K681" s="196" t="s">
        <v>10</v>
      </c>
      <c r="L681" s="189" t="s">
        <v>2</v>
      </c>
      <c r="M681" s="189" t="s">
        <v>3</v>
      </c>
      <c r="N681" s="198" t="s">
        <v>4</v>
      </c>
      <c r="O681" s="189" t="s">
        <v>5</v>
      </c>
      <c r="P681" s="187" t="s">
        <v>6</v>
      </c>
      <c r="Q681" s="187" t="s">
        <v>7</v>
      </c>
      <c r="R681" s="189" t="s">
        <v>8</v>
      </c>
      <c r="AC681" s="3"/>
      <c r="AD681" s="3"/>
    </row>
    <row r="682" spans="1:30" ht="15.75" customHeight="1">
      <c r="A682" s="202"/>
      <c r="B682" s="49" t="s">
        <v>71</v>
      </c>
      <c r="C682" s="49" t="s">
        <v>72</v>
      </c>
      <c r="D682" s="49" t="s">
        <v>73</v>
      </c>
      <c r="E682" s="49" t="s">
        <v>74</v>
      </c>
      <c r="F682" s="49" t="s">
        <v>75</v>
      </c>
      <c r="G682" s="49" t="s">
        <v>76</v>
      </c>
      <c r="H682" s="49" t="s">
        <v>77</v>
      </c>
      <c r="I682" s="49" t="s">
        <v>78</v>
      </c>
      <c r="J682" s="25"/>
      <c r="K682" s="197"/>
      <c r="L682" s="188"/>
      <c r="M682" s="188"/>
      <c r="N682" s="188"/>
      <c r="O682" s="188"/>
      <c r="P682" s="188"/>
      <c r="Q682" s="188"/>
      <c r="R682" s="188"/>
      <c r="AC682" s="3"/>
      <c r="AD682" s="3"/>
    </row>
    <row r="683" spans="1:30" ht="15.75" customHeight="1">
      <c r="A683" s="49">
        <v>1901</v>
      </c>
      <c r="B683" s="50">
        <v>44</v>
      </c>
      <c r="C683" s="50"/>
      <c r="D683" s="50"/>
      <c r="E683" s="50"/>
      <c r="F683" s="50"/>
      <c r="G683" s="50"/>
      <c r="H683" s="50"/>
      <c r="I683" s="50"/>
      <c r="J683" s="64"/>
      <c r="K683" s="87"/>
      <c r="L683" s="51"/>
      <c r="M683" s="52"/>
      <c r="N683" s="53"/>
      <c r="O683" s="54"/>
      <c r="P683" s="55">
        <f>B683</f>
        <v>44</v>
      </c>
      <c r="Q683" s="56"/>
      <c r="R683" s="54"/>
      <c r="AC683" s="3"/>
      <c r="AD683" s="3"/>
    </row>
    <row r="684" spans="1:30" ht="15.75" customHeight="1">
      <c r="A684" s="49">
        <v>1902</v>
      </c>
      <c r="B684" s="50"/>
      <c r="C684" s="50">
        <v>37</v>
      </c>
      <c r="D684" s="50"/>
      <c r="E684" s="50"/>
      <c r="F684" s="50"/>
      <c r="G684" s="50"/>
      <c r="H684" s="50"/>
      <c r="I684" s="50"/>
      <c r="J684" s="64"/>
      <c r="K684" s="87"/>
      <c r="L684" s="57"/>
      <c r="M684" s="58"/>
      <c r="N684" s="59"/>
      <c r="O684" s="60">
        <f>IF(C684=0,"",C684/B683)</f>
        <v>0.84090909090909094</v>
      </c>
      <c r="P684" s="61">
        <v>38</v>
      </c>
      <c r="Q684" s="62">
        <f t="shared" ref="Q684:Q690" si="70">IF(P684=0,"",P684/P683)</f>
        <v>0.86363636363636365</v>
      </c>
      <c r="R684" s="62">
        <f t="shared" ref="R684:R690" si="71">IF(P684=0,"",100%-Q684)</f>
        <v>0.13636363636363635</v>
      </c>
      <c r="AC684" s="3"/>
      <c r="AD684" s="3"/>
    </row>
    <row r="685" spans="1:30" ht="15.75" customHeight="1">
      <c r="A685" s="49">
        <v>2001</v>
      </c>
      <c r="B685" s="50"/>
      <c r="C685" s="50"/>
      <c r="D685" s="50">
        <v>33</v>
      </c>
      <c r="E685" s="50"/>
      <c r="F685" s="50"/>
      <c r="G685" s="50"/>
      <c r="H685" s="50"/>
      <c r="I685" s="50"/>
      <c r="J685" s="64"/>
      <c r="K685" s="87"/>
      <c r="L685" s="57"/>
      <c r="M685" s="58"/>
      <c r="N685" s="59"/>
      <c r="O685" s="60">
        <f>IF(D685=0,"",D685/C684)</f>
        <v>0.89189189189189189</v>
      </c>
      <c r="P685" s="61">
        <v>36</v>
      </c>
      <c r="Q685" s="62">
        <f t="shared" si="70"/>
        <v>0.94736842105263153</v>
      </c>
      <c r="R685" s="62">
        <f t="shared" si="71"/>
        <v>5.2631578947368474E-2</v>
      </c>
      <c r="S685" s="11">
        <f>P685/P683</f>
        <v>0.81818181818181823</v>
      </c>
      <c r="AC685" s="3"/>
      <c r="AD685" s="3"/>
    </row>
    <row r="686" spans="1:30" ht="15.75" customHeight="1">
      <c r="A686" s="49">
        <v>2002</v>
      </c>
      <c r="B686" s="50"/>
      <c r="C686" s="50"/>
      <c r="D686" s="50"/>
      <c r="E686" s="50">
        <v>25</v>
      </c>
      <c r="F686" s="50"/>
      <c r="G686" s="50"/>
      <c r="H686" s="50"/>
      <c r="I686" s="50"/>
      <c r="J686" s="64"/>
      <c r="K686" s="87"/>
      <c r="L686" s="57"/>
      <c r="M686" s="58"/>
      <c r="N686" s="59"/>
      <c r="O686" s="60">
        <f>IF(E686=0,"",E686/D685)</f>
        <v>0.75757575757575757</v>
      </c>
      <c r="P686" s="61">
        <v>34</v>
      </c>
      <c r="Q686" s="62">
        <f t="shared" si="70"/>
        <v>0.94444444444444442</v>
      </c>
      <c r="R686" s="62">
        <f t="shared" si="71"/>
        <v>5.555555555555558E-2</v>
      </c>
      <c r="AC686" s="3"/>
      <c r="AD686" s="3"/>
    </row>
    <row r="687" spans="1:30" ht="15.75" customHeight="1">
      <c r="A687" s="49">
        <v>2101</v>
      </c>
      <c r="B687" s="50"/>
      <c r="C687" s="50"/>
      <c r="D687" s="50"/>
      <c r="E687" s="50"/>
      <c r="F687" s="50">
        <v>25</v>
      </c>
      <c r="G687" s="50"/>
      <c r="H687" s="50"/>
      <c r="I687" s="50"/>
      <c r="J687" s="64"/>
      <c r="K687" s="87"/>
      <c r="L687" s="57"/>
      <c r="M687" s="58"/>
      <c r="N687" s="59"/>
      <c r="O687" s="60">
        <f>IF(F687=0,"",F687/E686)</f>
        <v>1</v>
      </c>
      <c r="P687" s="61">
        <v>29</v>
      </c>
      <c r="Q687" s="62">
        <f t="shared" si="70"/>
        <v>0.8529411764705882</v>
      </c>
      <c r="R687" s="62">
        <f t="shared" si="71"/>
        <v>0.1470588235294118</v>
      </c>
      <c r="AC687" s="3"/>
      <c r="AD687" s="3"/>
    </row>
    <row r="688" spans="1:30" ht="15.75" customHeight="1">
      <c r="A688" s="49">
        <v>2102</v>
      </c>
      <c r="B688" s="50"/>
      <c r="C688" s="50"/>
      <c r="D688" s="50"/>
      <c r="E688" s="50"/>
      <c r="F688" s="50"/>
      <c r="G688" s="50">
        <v>23</v>
      </c>
      <c r="H688" s="50"/>
      <c r="I688" s="50"/>
      <c r="J688" s="64"/>
      <c r="K688" s="87"/>
      <c r="L688" s="57"/>
      <c r="M688" s="58"/>
      <c r="N688" s="59"/>
      <c r="O688" s="60">
        <f>IF(G688=0,"",G688/F687)</f>
        <v>0.92</v>
      </c>
      <c r="P688" s="61">
        <v>27</v>
      </c>
      <c r="Q688" s="62">
        <f t="shared" si="70"/>
        <v>0.93103448275862066</v>
      </c>
      <c r="R688" s="62">
        <f t="shared" si="71"/>
        <v>6.8965517241379337E-2</v>
      </c>
      <c r="AC688" s="3"/>
      <c r="AD688" s="3"/>
    </row>
    <row r="689" spans="1:30" ht="15.75" customHeight="1">
      <c r="A689" s="49">
        <v>2201</v>
      </c>
      <c r="B689" s="50"/>
      <c r="C689" s="50"/>
      <c r="D689" s="50"/>
      <c r="E689" s="50"/>
      <c r="F689" s="50"/>
      <c r="G689" s="50"/>
      <c r="H689" s="50">
        <v>23</v>
      </c>
      <c r="I689" s="50"/>
      <c r="J689" s="64"/>
      <c r="K689" s="87">
        <v>1</v>
      </c>
      <c r="L689" s="57"/>
      <c r="M689" s="58"/>
      <c r="N689" s="59"/>
      <c r="O689" s="127">
        <f>IF(H689=0,"",H689/G688)</f>
        <v>1</v>
      </c>
      <c r="P689" s="61">
        <v>27</v>
      </c>
      <c r="Q689" s="62">
        <f t="shared" si="70"/>
        <v>1</v>
      </c>
      <c r="R689" s="62">
        <f t="shared" si="71"/>
        <v>0</v>
      </c>
      <c r="AC689" s="3"/>
      <c r="AD689" s="3"/>
    </row>
    <row r="690" spans="1:30" ht="15.75" customHeight="1">
      <c r="A690" s="49">
        <v>2202</v>
      </c>
      <c r="B690" s="50"/>
      <c r="C690" s="50"/>
      <c r="D690" s="50"/>
      <c r="E690" s="50"/>
      <c r="F690" s="50"/>
      <c r="G690" s="50"/>
      <c r="H690" s="50"/>
      <c r="I690" s="50">
        <v>15</v>
      </c>
      <c r="J690" s="64"/>
      <c r="K690" s="87">
        <v>10</v>
      </c>
      <c r="L690" s="57"/>
      <c r="M690" s="58"/>
      <c r="N690" s="64"/>
      <c r="O690" s="128">
        <f>I690/H689</f>
        <v>0.65217391304347827</v>
      </c>
      <c r="P690" s="99">
        <v>27</v>
      </c>
      <c r="Q690" s="62">
        <f t="shared" si="70"/>
        <v>1</v>
      </c>
      <c r="R690" s="62">
        <f t="shared" si="71"/>
        <v>0</v>
      </c>
      <c r="AC690" s="3"/>
      <c r="AD690" s="3"/>
    </row>
    <row r="691" spans="1:30" ht="15.75" customHeight="1">
      <c r="A691" s="49">
        <v>2301</v>
      </c>
      <c r="B691" s="50"/>
      <c r="C691" s="50"/>
      <c r="D691" s="50"/>
      <c r="E691" s="50"/>
      <c r="F691" s="50"/>
      <c r="G691" s="50"/>
      <c r="H691" s="50"/>
      <c r="I691" s="50">
        <v>9</v>
      </c>
      <c r="J691" s="64"/>
      <c r="K691" s="87">
        <v>4</v>
      </c>
      <c r="L691" s="57"/>
      <c r="M691" s="58"/>
      <c r="N691" s="64"/>
      <c r="O691" s="68"/>
      <c r="P691" s="155">
        <v>19</v>
      </c>
      <c r="Q691" s="102"/>
      <c r="R691" s="68"/>
      <c r="AC691" s="3"/>
      <c r="AD691" s="3"/>
    </row>
    <row r="692" spans="1:30" ht="15.75" customHeight="1">
      <c r="A692" s="49">
        <v>2302</v>
      </c>
      <c r="B692" s="50"/>
      <c r="C692" s="50"/>
      <c r="D692" s="50"/>
      <c r="E692" s="50"/>
      <c r="F692" s="50"/>
      <c r="G692" s="50"/>
      <c r="H692" s="50"/>
      <c r="I692" s="50">
        <v>2</v>
      </c>
      <c r="J692" s="64"/>
      <c r="K692" s="87"/>
      <c r="L692" s="57"/>
      <c r="M692" s="58"/>
      <c r="N692" s="64"/>
      <c r="O692" s="125"/>
      <c r="P692" s="124">
        <v>10</v>
      </c>
      <c r="Q692" s="102"/>
      <c r="R692" s="68"/>
      <c r="AC692" s="3"/>
      <c r="AD692" s="3"/>
    </row>
    <row r="693" spans="1:30" ht="15.75" customHeight="1">
      <c r="A693" s="49">
        <v>2401</v>
      </c>
      <c r="B693" s="50"/>
      <c r="C693" s="50"/>
      <c r="D693" s="50"/>
      <c r="E693" s="50"/>
      <c r="F693" s="50"/>
      <c r="G693" s="50"/>
      <c r="H693" s="50"/>
      <c r="I693" s="50">
        <v>2</v>
      </c>
      <c r="J693" s="64"/>
      <c r="K693" s="87"/>
      <c r="L693" s="57"/>
      <c r="M693" s="58"/>
      <c r="N693" s="64"/>
      <c r="O693" s="125"/>
      <c r="P693" s="124">
        <v>10</v>
      </c>
      <c r="Q693" s="102"/>
      <c r="R693" s="68"/>
      <c r="AC693" s="3"/>
      <c r="AD693" s="3"/>
    </row>
    <row r="694" spans="1:30" ht="15.75" customHeight="1">
      <c r="A694" s="49">
        <v>2402</v>
      </c>
      <c r="B694" s="50"/>
      <c r="C694" s="50"/>
      <c r="D694" s="50"/>
      <c r="E694" s="50"/>
      <c r="F694" s="50"/>
      <c r="G694" s="50"/>
      <c r="H694" s="50"/>
      <c r="I694" s="50">
        <v>4</v>
      </c>
      <c r="J694" s="64"/>
      <c r="K694" s="87">
        <v>4</v>
      </c>
      <c r="L694" s="57"/>
      <c r="M694" s="58"/>
      <c r="N694" s="64"/>
      <c r="O694" s="125"/>
      <c r="P694" s="124">
        <v>6</v>
      </c>
      <c r="Q694" s="102"/>
      <c r="R694" s="68"/>
      <c r="AC694" s="3"/>
      <c r="AD694" s="3"/>
    </row>
    <row r="695" spans="1:30" s="122" customFormat="1" ht="15.75" customHeight="1">
      <c r="A695" s="49">
        <v>2501</v>
      </c>
      <c r="B695" s="50"/>
      <c r="C695" s="50"/>
      <c r="D695" s="50"/>
      <c r="E695" s="50"/>
      <c r="F695" s="50"/>
      <c r="G695" s="50"/>
      <c r="H695" s="50"/>
      <c r="I695" s="136">
        <v>1</v>
      </c>
      <c r="J695" s="64"/>
      <c r="K695" s="87">
        <v>1</v>
      </c>
      <c r="L695" s="57"/>
      <c r="M695" s="58"/>
      <c r="N695" s="64"/>
      <c r="O695" s="125"/>
      <c r="P695" s="124">
        <v>1</v>
      </c>
      <c r="Q695" s="102"/>
      <c r="R695" s="68"/>
      <c r="AC695" s="3"/>
      <c r="AD695" s="3"/>
    </row>
    <row r="696" spans="1:30" s="122" customFormat="1" ht="15.75" customHeight="1">
      <c r="A696" s="49">
        <v>2502</v>
      </c>
      <c r="B696" s="50"/>
      <c r="C696" s="50"/>
      <c r="D696" s="50"/>
      <c r="E696" s="50"/>
      <c r="F696" s="50"/>
      <c r="G696" s="50"/>
      <c r="H696" s="50"/>
      <c r="I696" s="50">
        <v>1</v>
      </c>
      <c r="J696" s="64"/>
      <c r="K696" s="87">
        <v>1</v>
      </c>
      <c r="L696" s="57"/>
      <c r="M696" s="58"/>
      <c r="N696" s="64"/>
      <c r="O696" s="125"/>
      <c r="P696" s="102"/>
      <c r="Q696" s="102"/>
      <c r="R696" s="68"/>
      <c r="AC696" s="3"/>
      <c r="AD696" s="3"/>
    </row>
    <row r="697" spans="1:30" ht="15.75" customHeight="1">
      <c r="A697" s="49">
        <v>2601</v>
      </c>
      <c r="B697" s="50"/>
      <c r="C697" s="50"/>
      <c r="D697" s="50"/>
      <c r="E697" s="50"/>
      <c r="F697" s="50"/>
      <c r="G697" s="50"/>
      <c r="H697" s="50"/>
      <c r="I697" s="50"/>
      <c r="J697" s="64"/>
      <c r="K697" s="87"/>
      <c r="L697" s="57"/>
      <c r="M697" s="58"/>
      <c r="N697" s="64"/>
      <c r="O697" s="179" t="s">
        <v>56</v>
      </c>
      <c r="P697" s="180">
        <v>22</v>
      </c>
      <c r="Q697" s="83">
        <f>K700</f>
        <v>21</v>
      </c>
      <c r="R697" s="142" t="s">
        <v>10</v>
      </c>
      <c r="AC697" s="3"/>
      <c r="AD697" s="3"/>
    </row>
    <row r="698" spans="1:30" ht="15.75" customHeight="1">
      <c r="A698" s="49">
        <v>2602</v>
      </c>
      <c r="B698" s="50"/>
      <c r="C698" s="50"/>
      <c r="D698" s="50"/>
      <c r="E698" s="50"/>
      <c r="F698" s="50"/>
      <c r="G698" s="50"/>
      <c r="H698" s="50"/>
      <c r="I698" s="50"/>
      <c r="J698" s="64"/>
      <c r="K698" s="87"/>
      <c r="L698" s="57"/>
      <c r="M698" s="58"/>
      <c r="N698" s="64"/>
      <c r="O698" s="181" t="s">
        <v>57</v>
      </c>
      <c r="P698" s="182">
        <f>P697/B683</f>
        <v>0.5</v>
      </c>
      <c r="Q698" s="85">
        <f>IF(P697/Q697=0,"",P697/Q697)</f>
        <v>1.0476190476190477</v>
      </c>
      <c r="R698" s="143" t="s">
        <v>58</v>
      </c>
      <c r="AC698" s="3"/>
      <c r="AD698" s="3"/>
    </row>
    <row r="699" spans="1:30" ht="15.75" customHeight="1">
      <c r="A699" s="49">
        <v>2701</v>
      </c>
      <c r="B699" s="145"/>
      <c r="C699" s="145"/>
      <c r="D699" s="145"/>
      <c r="E699" s="145"/>
      <c r="F699" s="145"/>
      <c r="G699" s="145"/>
      <c r="H699" s="145"/>
      <c r="I699" s="145"/>
      <c r="J699" s="64"/>
      <c r="K699" s="87"/>
      <c r="L699" s="75"/>
      <c r="M699" s="76"/>
      <c r="N699" s="77"/>
      <c r="O699" s="78"/>
      <c r="P699" s="79"/>
      <c r="Q699" s="79"/>
      <c r="R699" s="80"/>
      <c r="AC699" s="3"/>
      <c r="AD699" s="3"/>
    </row>
    <row r="700" spans="1:30" ht="18" customHeight="1">
      <c r="A700" s="31"/>
      <c r="B700" s="190" t="s">
        <v>79</v>
      </c>
      <c r="C700" s="190"/>
      <c r="D700" s="190"/>
      <c r="E700" s="190"/>
      <c r="F700" s="190"/>
      <c r="G700" s="190"/>
      <c r="H700" s="190"/>
      <c r="I700" s="190"/>
      <c r="J700" s="25"/>
      <c r="K700" s="81">
        <f>SUM(K688:K696)</f>
        <v>21</v>
      </c>
      <c r="L700" s="82">
        <f>(SUM(K689:K690)/B683)</f>
        <v>0.25</v>
      </c>
      <c r="M700" s="82">
        <f>IF(K700=0,"",K700/B683)</f>
        <v>0.47727272727272729</v>
      </c>
      <c r="N700" s="82">
        <f>M700-L700</f>
        <v>0.22727272727272729</v>
      </c>
      <c r="O700" s="1"/>
      <c r="P700" s="25"/>
      <c r="Q700" s="26"/>
      <c r="R700" s="1"/>
      <c r="AC700" s="3"/>
      <c r="AD700" s="3"/>
    </row>
    <row r="701" spans="1:30" ht="12.75" customHeight="1">
      <c r="L701" s="1"/>
      <c r="M701" s="1"/>
      <c r="O701" s="1"/>
      <c r="P701" s="2"/>
      <c r="Q701" s="2"/>
      <c r="R701" s="1"/>
      <c r="AC701" s="3"/>
      <c r="AD701" s="3"/>
    </row>
    <row r="702" spans="1:30" ht="12.75" customHeight="1">
      <c r="L702" s="1"/>
      <c r="M702" s="1"/>
      <c r="O702" s="1"/>
      <c r="P702" s="2"/>
      <c r="Q702" s="2"/>
      <c r="R702" s="1"/>
      <c r="AC702" s="3"/>
      <c r="AD702" s="3"/>
    </row>
    <row r="703" spans="1:30" ht="26.25" customHeight="1">
      <c r="A703" s="161"/>
      <c r="B703" s="191" t="s">
        <v>69</v>
      </c>
      <c r="C703" s="191"/>
      <c r="D703" s="191"/>
      <c r="E703" s="191"/>
      <c r="F703" s="191"/>
      <c r="G703" s="191"/>
      <c r="H703" s="191"/>
      <c r="I703" s="191"/>
      <c r="J703" s="25"/>
      <c r="K703" s="156" t="s">
        <v>90</v>
      </c>
      <c r="L703" s="1"/>
      <c r="M703" s="1"/>
      <c r="N703" s="25"/>
      <c r="O703" s="1"/>
      <c r="P703" s="25"/>
      <c r="Q703" s="25"/>
      <c r="R703" s="25"/>
      <c r="AC703" s="3"/>
      <c r="AD703" s="3"/>
    </row>
    <row r="704" spans="1:30" ht="20.25" customHeight="1">
      <c r="A704" s="201" t="s">
        <v>9</v>
      </c>
      <c r="B704" s="193" t="s">
        <v>70</v>
      </c>
      <c r="C704" s="194"/>
      <c r="D704" s="194"/>
      <c r="E704" s="194"/>
      <c r="F704" s="194"/>
      <c r="G704" s="194"/>
      <c r="H704" s="194"/>
      <c r="I704" s="195"/>
      <c r="J704" s="25"/>
      <c r="K704" s="196" t="s">
        <v>10</v>
      </c>
      <c r="L704" s="189" t="s">
        <v>2</v>
      </c>
      <c r="M704" s="189" t="s">
        <v>3</v>
      </c>
      <c r="N704" s="198" t="s">
        <v>4</v>
      </c>
      <c r="O704" s="189" t="s">
        <v>5</v>
      </c>
      <c r="P704" s="187" t="s">
        <v>6</v>
      </c>
      <c r="Q704" s="187" t="s">
        <v>7</v>
      </c>
      <c r="R704" s="189" t="s">
        <v>8</v>
      </c>
      <c r="AC704" s="3"/>
      <c r="AD704" s="3"/>
    </row>
    <row r="705" spans="1:30" ht="15.75" customHeight="1">
      <c r="A705" s="202"/>
      <c r="B705" s="49" t="s">
        <v>71</v>
      </c>
      <c r="C705" s="49" t="s">
        <v>72</v>
      </c>
      <c r="D705" s="49" t="s">
        <v>73</v>
      </c>
      <c r="E705" s="49" t="s">
        <v>74</v>
      </c>
      <c r="F705" s="49" t="s">
        <v>75</v>
      </c>
      <c r="G705" s="49" t="s">
        <v>76</v>
      </c>
      <c r="H705" s="49" t="s">
        <v>77</v>
      </c>
      <c r="I705" s="49" t="s">
        <v>78</v>
      </c>
      <c r="J705" s="25"/>
      <c r="K705" s="197"/>
      <c r="L705" s="188"/>
      <c r="M705" s="188"/>
      <c r="N705" s="188"/>
      <c r="O705" s="188"/>
      <c r="P705" s="188"/>
      <c r="Q705" s="188"/>
      <c r="R705" s="188"/>
      <c r="AC705" s="3"/>
      <c r="AD705" s="3"/>
    </row>
    <row r="706" spans="1:30" ht="15.75" customHeight="1">
      <c r="A706" s="49">
        <v>1902</v>
      </c>
      <c r="B706" s="50">
        <v>36</v>
      </c>
      <c r="C706" s="50"/>
      <c r="D706" s="50"/>
      <c r="E706" s="50"/>
      <c r="F706" s="50"/>
      <c r="G706" s="50"/>
      <c r="H706" s="50"/>
      <c r="I706" s="50"/>
      <c r="J706" s="64"/>
      <c r="K706" s="87"/>
      <c r="L706" s="51"/>
      <c r="M706" s="52"/>
      <c r="N706" s="53"/>
      <c r="O706" s="54"/>
      <c r="P706" s="55">
        <f>B706</f>
        <v>36</v>
      </c>
      <c r="Q706" s="56"/>
      <c r="R706" s="54"/>
      <c r="AC706" s="3"/>
      <c r="AD706" s="3"/>
    </row>
    <row r="707" spans="1:30" ht="15.75" customHeight="1">
      <c r="A707" s="49">
        <v>2001</v>
      </c>
      <c r="B707" s="50"/>
      <c r="C707" s="50">
        <v>29</v>
      </c>
      <c r="D707" s="50"/>
      <c r="E707" s="50"/>
      <c r="F707" s="50"/>
      <c r="G707" s="50"/>
      <c r="H707" s="50"/>
      <c r="I707" s="50"/>
      <c r="J707" s="64"/>
      <c r="K707" s="87"/>
      <c r="L707" s="57"/>
      <c r="M707" s="58"/>
      <c r="N707" s="59"/>
      <c r="O707" s="60">
        <f>IF(C707=0,"",C707/B706)</f>
        <v>0.80555555555555558</v>
      </c>
      <c r="P707" s="61">
        <v>32</v>
      </c>
      <c r="Q707" s="62">
        <f t="shared" ref="Q707:Q713" si="72">IF(P707=0,"",P707/P706)</f>
        <v>0.88888888888888884</v>
      </c>
      <c r="R707" s="62">
        <f t="shared" ref="R707:R713" si="73">IF(P707=0,"",100%-Q707)</f>
        <v>0.11111111111111116</v>
      </c>
      <c r="AC707" s="3"/>
      <c r="AD707" s="3"/>
    </row>
    <row r="708" spans="1:30" ht="15.75" customHeight="1">
      <c r="A708" s="49">
        <v>2002</v>
      </c>
      <c r="B708" s="50"/>
      <c r="C708" s="50"/>
      <c r="D708" s="50">
        <v>22</v>
      </c>
      <c r="E708" s="50"/>
      <c r="F708" s="50"/>
      <c r="G708" s="50"/>
      <c r="H708" s="50"/>
      <c r="I708" s="50"/>
      <c r="J708" s="64"/>
      <c r="K708" s="87"/>
      <c r="L708" s="57"/>
      <c r="M708" s="58"/>
      <c r="N708" s="59"/>
      <c r="O708" s="60">
        <f>IF(D708=0,"",D708/C707)</f>
        <v>0.75862068965517238</v>
      </c>
      <c r="P708" s="61">
        <v>24</v>
      </c>
      <c r="Q708" s="62">
        <f t="shared" si="72"/>
        <v>0.75</v>
      </c>
      <c r="R708" s="62">
        <f t="shared" si="73"/>
        <v>0.25</v>
      </c>
      <c r="S708" s="11">
        <f>P708/P706</f>
        <v>0.66666666666666663</v>
      </c>
      <c r="AC708" s="3"/>
      <c r="AD708" s="3"/>
    </row>
    <row r="709" spans="1:30" ht="15.75" customHeight="1">
      <c r="A709" s="49">
        <v>2101</v>
      </c>
      <c r="B709" s="50"/>
      <c r="C709" s="50"/>
      <c r="D709" s="50"/>
      <c r="E709" s="50">
        <v>17</v>
      </c>
      <c r="F709" s="50"/>
      <c r="G709" s="50"/>
      <c r="H709" s="50"/>
      <c r="I709" s="50"/>
      <c r="J709" s="64"/>
      <c r="K709" s="87"/>
      <c r="L709" s="57"/>
      <c r="M709" s="58"/>
      <c r="N709" s="59"/>
      <c r="O709" s="60">
        <f>IF(E709=0,"",E709/D708)</f>
        <v>0.77272727272727271</v>
      </c>
      <c r="P709" s="61">
        <v>22</v>
      </c>
      <c r="Q709" s="62">
        <f t="shared" si="72"/>
        <v>0.91666666666666663</v>
      </c>
      <c r="R709" s="62">
        <f t="shared" si="73"/>
        <v>8.333333333333337E-2</v>
      </c>
      <c r="AC709" s="3"/>
      <c r="AD709" s="3"/>
    </row>
    <row r="710" spans="1:30" ht="15.75" customHeight="1">
      <c r="A710" s="49">
        <v>2102</v>
      </c>
      <c r="B710" s="50"/>
      <c r="C710" s="50"/>
      <c r="D710" s="50"/>
      <c r="E710" s="50"/>
      <c r="F710" s="50">
        <v>17</v>
      </c>
      <c r="G710" s="50"/>
      <c r="H710" s="50"/>
      <c r="I710" s="50"/>
      <c r="J710" s="64"/>
      <c r="K710" s="87"/>
      <c r="L710" s="57"/>
      <c r="M710" s="58"/>
      <c r="N710" s="59"/>
      <c r="O710" s="60">
        <f>IF(F710=0,"",F710/E709)</f>
        <v>1</v>
      </c>
      <c r="P710" s="61">
        <v>22</v>
      </c>
      <c r="Q710" s="62">
        <f t="shared" si="72"/>
        <v>1</v>
      </c>
      <c r="R710" s="62">
        <f t="shared" si="73"/>
        <v>0</v>
      </c>
      <c r="AC710" s="3"/>
      <c r="AD710" s="3"/>
    </row>
    <row r="711" spans="1:30" ht="15.75" customHeight="1">
      <c r="A711" s="49">
        <v>2201</v>
      </c>
      <c r="B711" s="50"/>
      <c r="C711" s="50"/>
      <c r="D711" s="50"/>
      <c r="E711" s="50"/>
      <c r="F711" s="50"/>
      <c r="G711" s="50">
        <v>14</v>
      </c>
      <c r="H711" s="50"/>
      <c r="I711" s="50"/>
      <c r="J711" s="64"/>
      <c r="K711" s="87"/>
      <c r="L711" s="57"/>
      <c r="M711" s="58"/>
      <c r="N711" s="59"/>
      <c r="O711" s="60">
        <f>IF(G711=0,"",G711/F710)</f>
        <v>0.82352941176470584</v>
      </c>
      <c r="P711" s="61">
        <v>21</v>
      </c>
      <c r="Q711" s="62">
        <f t="shared" si="72"/>
        <v>0.95454545454545459</v>
      </c>
      <c r="R711" s="62">
        <f t="shared" si="73"/>
        <v>4.5454545454545414E-2</v>
      </c>
      <c r="AC711" s="3"/>
      <c r="AD711" s="3"/>
    </row>
    <row r="712" spans="1:30" ht="15.75" customHeight="1">
      <c r="A712" s="49">
        <v>2202</v>
      </c>
      <c r="B712" s="50"/>
      <c r="C712" s="50"/>
      <c r="D712" s="50"/>
      <c r="E712" s="50"/>
      <c r="F712" s="50"/>
      <c r="G712" s="50"/>
      <c r="H712" s="50">
        <v>11</v>
      </c>
      <c r="I712" s="50"/>
      <c r="J712" s="64"/>
      <c r="K712" s="87"/>
      <c r="L712" s="57"/>
      <c r="M712" s="58"/>
      <c r="N712" s="59"/>
      <c r="O712" s="86">
        <f>H712/G711</f>
        <v>0.7857142857142857</v>
      </c>
      <c r="P712" s="61">
        <v>20</v>
      </c>
      <c r="Q712" s="62">
        <f t="shared" si="72"/>
        <v>0.95238095238095233</v>
      </c>
      <c r="R712" s="62">
        <f t="shared" si="73"/>
        <v>4.7619047619047672E-2</v>
      </c>
      <c r="AC712" s="3"/>
      <c r="AD712" s="3"/>
    </row>
    <row r="713" spans="1:30" ht="15.75" customHeight="1">
      <c r="A713" s="49">
        <v>2301</v>
      </c>
      <c r="B713" s="50"/>
      <c r="C713" s="50"/>
      <c r="D713" s="50"/>
      <c r="E713" s="50"/>
      <c r="F713" s="50"/>
      <c r="G713" s="50"/>
      <c r="H713" s="50"/>
      <c r="I713" s="50">
        <v>11</v>
      </c>
      <c r="J713" s="64"/>
      <c r="K713" s="87">
        <v>7</v>
      </c>
      <c r="L713" s="57"/>
      <c r="M713" s="58"/>
      <c r="N713" s="64"/>
      <c r="O713" s="86">
        <f>I713/H712</f>
        <v>1</v>
      </c>
      <c r="P713" s="61">
        <v>20</v>
      </c>
      <c r="Q713" s="62">
        <f t="shared" si="72"/>
        <v>1</v>
      </c>
      <c r="R713" s="62">
        <f t="shared" si="73"/>
        <v>0</v>
      </c>
      <c r="AC713" s="3"/>
      <c r="AD713" s="3"/>
    </row>
    <row r="714" spans="1:30" ht="15.75" customHeight="1">
      <c r="A714" s="49">
        <v>2302</v>
      </c>
      <c r="B714" s="50"/>
      <c r="C714" s="50"/>
      <c r="D714" s="50"/>
      <c r="E714" s="50"/>
      <c r="F714" s="50"/>
      <c r="G714" s="50"/>
      <c r="H714" s="50"/>
      <c r="I714" s="50">
        <v>1</v>
      </c>
      <c r="J714" s="64"/>
      <c r="K714" s="87"/>
      <c r="L714" s="57"/>
      <c r="M714" s="58"/>
      <c r="N714" s="64"/>
      <c r="O714" s="68"/>
      <c r="P714" s="99">
        <v>10</v>
      </c>
      <c r="Q714" s="146"/>
      <c r="R714" s="68"/>
      <c r="AC714" s="3"/>
      <c r="AD714" s="3"/>
    </row>
    <row r="715" spans="1:30" ht="15.75" customHeight="1">
      <c r="A715" s="49">
        <v>2401</v>
      </c>
      <c r="B715" s="50"/>
      <c r="C715" s="50"/>
      <c r="D715" s="50"/>
      <c r="E715" s="50"/>
      <c r="F715" s="50"/>
      <c r="G715" s="50"/>
      <c r="H715" s="50"/>
      <c r="I715" s="50">
        <v>6</v>
      </c>
      <c r="J715" s="64"/>
      <c r="K715" s="87"/>
      <c r="L715" s="57"/>
      <c r="M715" s="58"/>
      <c r="N715" s="64"/>
      <c r="O715" s="68"/>
      <c r="P715" s="66">
        <v>10</v>
      </c>
      <c r="Q715" s="69"/>
      <c r="R715" s="68"/>
      <c r="AC715" s="3"/>
      <c r="AD715" s="3"/>
    </row>
    <row r="716" spans="1:30" ht="15.75" customHeight="1">
      <c r="A716" s="49">
        <v>2402</v>
      </c>
      <c r="B716" s="50"/>
      <c r="C716" s="50"/>
      <c r="D716" s="50"/>
      <c r="E716" s="50"/>
      <c r="F716" s="50"/>
      <c r="G716" s="50"/>
      <c r="H716" s="50"/>
      <c r="I716" s="50">
        <v>3</v>
      </c>
      <c r="J716" s="64"/>
      <c r="K716" s="87">
        <v>2</v>
      </c>
      <c r="L716" s="57"/>
      <c r="M716" s="58"/>
      <c r="N716" s="64"/>
      <c r="O716" s="68"/>
      <c r="P716" s="123">
        <v>7</v>
      </c>
      <c r="Q716" s="69"/>
      <c r="R716" s="68"/>
      <c r="AC716" s="3"/>
      <c r="AD716" s="3"/>
    </row>
    <row r="717" spans="1:30" ht="15.75" customHeight="1">
      <c r="A717" s="49">
        <v>2501</v>
      </c>
      <c r="B717" s="50"/>
      <c r="C717" s="50"/>
      <c r="D717" s="50"/>
      <c r="E717" s="50"/>
      <c r="F717" s="50"/>
      <c r="G717" s="50"/>
      <c r="H717" s="50"/>
      <c r="I717" s="50">
        <v>1</v>
      </c>
      <c r="J717" s="64"/>
      <c r="K717" s="87">
        <v>3</v>
      </c>
      <c r="L717" s="57"/>
      <c r="M717" s="58"/>
      <c r="N717" s="64"/>
      <c r="O717" s="58"/>
      <c r="P717" s="124">
        <v>6</v>
      </c>
      <c r="Q717" s="102"/>
      <c r="R717" s="68"/>
      <c r="AC717" s="3"/>
      <c r="AD717" s="3"/>
    </row>
    <row r="718" spans="1:30" s="122" customFormat="1" ht="15.75" customHeight="1">
      <c r="A718" s="49">
        <v>2502</v>
      </c>
      <c r="B718" s="50"/>
      <c r="C718" s="50"/>
      <c r="D718" s="50"/>
      <c r="E718" s="50"/>
      <c r="F718" s="50"/>
      <c r="G718" s="50"/>
      <c r="H718" s="50"/>
      <c r="I718" s="50">
        <v>1</v>
      </c>
      <c r="J718" s="64"/>
      <c r="K718" s="87">
        <v>1</v>
      </c>
      <c r="L718" s="57"/>
      <c r="M718" s="58"/>
      <c r="N718" s="64"/>
      <c r="O718" s="58"/>
      <c r="P718" s="64"/>
      <c r="Q718" s="102"/>
      <c r="R718" s="68"/>
      <c r="AC718" s="3"/>
      <c r="AD718" s="3"/>
    </row>
    <row r="719" spans="1:30" ht="15.75" customHeight="1">
      <c r="A719" s="49">
        <v>2601</v>
      </c>
      <c r="B719" s="50"/>
      <c r="C719" s="50"/>
      <c r="D719" s="50"/>
      <c r="E719" s="50"/>
      <c r="F719" s="50"/>
      <c r="G719" s="50"/>
      <c r="H719" s="50"/>
      <c r="I719" s="50">
        <v>1</v>
      </c>
      <c r="J719" s="64"/>
      <c r="K719" s="87"/>
      <c r="L719" s="57"/>
      <c r="M719" s="58"/>
      <c r="N719" s="64"/>
      <c r="O719" s="140" t="s">
        <v>56</v>
      </c>
      <c r="P719" s="71">
        <v>9</v>
      </c>
      <c r="Q719" s="83">
        <f>K722</f>
        <v>13</v>
      </c>
      <c r="R719" s="142" t="s">
        <v>10</v>
      </c>
      <c r="AC719" s="3"/>
      <c r="AD719" s="3"/>
    </row>
    <row r="720" spans="1:30" ht="15.75" customHeight="1">
      <c r="A720" s="49">
        <v>2602</v>
      </c>
      <c r="B720" s="50"/>
      <c r="C720" s="50"/>
      <c r="D720" s="50"/>
      <c r="E720" s="50"/>
      <c r="F720" s="50"/>
      <c r="G720" s="50"/>
      <c r="H720" s="50"/>
      <c r="I720" s="50"/>
      <c r="J720" s="64"/>
      <c r="K720" s="87"/>
      <c r="L720" s="57"/>
      <c r="M720" s="58"/>
      <c r="N720" s="64"/>
      <c r="O720" s="141" t="s">
        <v>57</v>
      </c>
      <c r="P720" s="73">
        <f>IF(P719/B706=0,"",P719/B706)</f>
        <v>0.25</v>
      </c>
      <c r="Q720" s="85">
        <f>IF(P719/Q719=0,"",P719/Q719)</f>
        <v>0.69230769230769229</v>
      </c>
      <c r="R720" s="143" t="s">
        <v>58</v>
      </c>
      <c r="AC720" s="3"/>
      <c r="AD720" s="3"/>
    </row>
    <row r="721" spans="1:30" ht="15.75" customHeight="1">
      <c r="A721" s="49">
        <v>2701</v>
      </c>
      <c r="B721" s="145"/>
      <c r="C721" s="145"/>
      <c r="D721" s="145"/>
      <c r="E721" s="145"/>
      <c r="F721" s="145"/>
      <c r="G721" s="145"/>
      <c r="H721" s="145"/>
      <c r="I721" s="145"/>
      <c r="J721" s="64"/>
      <c r="K721" s="87"/>
      <c r="L721" s="75"/>
      <c r="M721" s="76"/>
      <c r="N721" s="77"/>
      <c r="O721" s="78"/>
      <c r="P721" s="79"/>
      <c r="Q721" s="79"/>
      <c r="R721" s="80"/>
      <c r="AC721" s="3"/>
      <c r="AD721" s="3"/>
    </row>
    <row r="722" spans="1:30" ht="18" customHeight="1">
      <c r="A722" s="31"/>
      <c r="B722" s="190" t="s">
        <v>79</v>
      </c>
      <c r="C722" s="190"/>
      <c r="D722" s="190"/>
      <c r="E722" s="190"/>
      <c r="F722" s="190"/>
      <c r="G722" s="190"/>
      <c r="H722" s="190"/>
      <c r="I722" s="190"/>
      <c r="J722" s="25"/>
      <c r="K722" s="81">
        <f>SUM(K713:K718)</f>
        <v>13</v>
      </c>
      <c r="L722" s="82">
        <f>IF(K713=0,"",K713/B706)</f>
        <v>0.19444444444444445</v>
      </c>
      <c r="M722" s="82">
        <f>IF(K722=0,"",K722/B706)</f>
        <v>0.3611111111111111</v>
      </c>
      <c r="N722" s="82">
        <f>M722-L722</f>
        <v>0.16666666666666666</v>
      </c>
      <c r="O722" s="1"/>
      <c r="P722" s="25"/>
      <c r="Q722" s="26"/>
      <c r="R722" s="1"/>
      <c r="AC722" s="3"/>
      <c r="AD722" s="3"/>
    </row>
    <row r="723" spans="1:30" ht="12.75" customHeight="1">
      <c r="L723" s="1"/>
      <c r="M723" s="1"/>
      <c r="O723" s="1"/>
      <c r="P723" s="2"/>
      <c r="Q723" s="2"/>
      <c r="R723" s="1"/>
      <c r="AC723" s="3"/>
      <c r="AD723" s="3"/>
    </row>
    <row r="724" spans="1:30" ht="12.75" customHeight="1">
      <c r="L724" s="1"/>
      <c r="M724" s="1"/>
      <c r="O724" s="1"/>
      <c r="P724" s="2"/>
      <c r="Q724" s="2"/>
      <c r="R724" s="1"/>
      <c r="AC724" s="3"/>
      <c r="AD724" s="3"/>
    </row>
    <row r="725" spans="1:30" ht="26.25">
      <c r="A725" s="161"/>
      <c r="B725" s="191" t="s">
        <v>69</v>
      </c>
      <c r="C725" s="191"/>
      <c r="D725" s="191"/>
      <c r="E725" s="191"/>
      <c r="F725" s="191"/>
      <c r="G725" s="191"/>
      <c r="H725" s="191"/>
      <c r="I725" s="191"/>
      <c r="J725" s="25"/>
      <c r="K725" s="156" t="s">
        <v>91</v>
      </c>
      <c r="L725" s="1"/>
      <c r="M725" s="1"/>
      <c r="N725" s="25"/>
      <c r="O725" s="1"/>
      <c r="P725" s="25"/>
      <c r="Q725" s="25"/>
      <c r="R725" s="25"/>
      <c r="AC725" s="3"/>
      <c r="AD725" s="3"/>
    </row>
    <row r="726" spans="1:30" ht="20.25">
      <c r="A726" s="201" t="s">
        <v>9</v>
      </c>
      <c r="B726" s="193" t="s">
        <v>70</v>
      </c>
      <c r="C726" s="194"/>
      <c r="D726" s="194"/>
      <c r="E726" s="194"/>
      <c r="F726" s="194"/>
      <c r="G726" s="194"/>
      <c r="H726" s="194"/>
      <c r="I726" s="195"/>
      <c r="J726" s="25"/>
      <c r="K726" s="196" t="s">
        <v>10</v>
      </c>
      <c r="L726" s="189" t="s">
        <v>2</v>
      </c>
      <c r="M726" s="189" t="s">
        <v>3</v>
      </c>
      <c r="N726" s="198" t="s">
        <v>4</v>
      </c>
      <c r="O726" s="189" t="s">
        <v>5</v>
      </c>
      <c r="P726" s="187" t="s">
        <v>6</v>
      </c>
      <c r="Q726" s="187" t="s">
        <v>7</v>
      </c>
      <c r="R726" s="189" t="s">
        <v>8</v>
      </c>
      <c r="AC726" s="3"/>
      <c r="AD726" s="3"/>
    </row>
    <row r="727" spans="1:30" ht="15.75" customHeight="1">
      <c r="A727" s="202"/>
      <c r="B727" s="49" t="s">
        <v>71</v>
      </c>
      <c r="C727" s="49" t="s">
        <v>72</v>
      </c>
      <c r="D727" s="49" t="s">
        <v>73</v>
      </c>
      <c r="E727" s="49" t="s">
        <v>74</v>
      </c>
      <c r="F727" s="49" t="s">
        <v>75</v>
      </c>
      <c r="G727" s="49" t="s">
        <v>76</v>
      </c>
      <c r="H727" s="49" t="s">
        <v>77</v>
      </c>
      <c r="I727" s="49" t="s">
        <v>78</v>
      </c>
      <c r="J727" s="25"/>
      <c r="K727" s="197"/>
      <c r="L727" s="188"/>
      <c r="M727" s="188"/>
      <c r="N727" s="188"/>
      <c r="O727" s="188"/>
      <c r="P727" s="188"/>
      <c r="Q727" s="188"/>
      <c r="R727" s="188"/>
      <c r="AC727" s="3"/>
      <c r="AD727" s="3"/>
    </row>
    <row r="728" spans="1:30" ht="15.75" customHeight="1">
      <c r="A728" s="49">
        <v>2001</v>
      </c>
      <c r="B728" s="50">
        <v>42</v>
      </c>
      <c r="C728" s="50"/>
      <c r="D728" s="50"/>
      <c r="E728" s="50"/>
      <c r="F728" s="50"/>
      <c r="G728" s="50"/>
      <c r="H728" s="50"/>
      <c r="I728" s="50"/>
      <c r="J728" s="64"/>
      <c r="K728" s="87"/>
      <c r="L728" s="51"/>
      <c r="M728" s="52"/>
      <c r="N728" s="53"/>
      <c r="O728" s="54"/>
      <c r="P728" s="55">
        <f>B728</f>
        <v>42</v>
      </c>
      <c r="Q728" s="56"/>
      <c r="R728" s="54"/>
      <c r="AC728" s="3"/>
      <c r="AD728" s="3"/>
    </row>
    <row r="729" spans="1:30" ht="15.75" customHeight="1">
      <c r="A729" s="49">
        <v>2002</v>
      </c>
      <c r="B729" s="50"/>
      <c r="C729" s="50">
        <v>37</v>
      </c>
      <c r="D729" s="50"/>
      <c r="E729" s="50"/>
      <c r="F729" s="50"/>
      <c r="G729" s="50"/>
      <c r="H729" s="50"/>
      <c r="I729" s="50"/>
      <c r="J729" s="64"/>
      <c r="K729" s="87"/>
      <c r="L729" s="57"/>
      <c r="M729" s="58"/>
      <c r="N729" s="59"/>
      <c r="O729" s="60">
        <f>IF(C729=0,"",C729/B728)</f>
        <v>0.88095238095238093</v>
      </c>
      <c r="P729" s="61">
        <v>38</v>
      </c>
      <c r="Q729" s="62">
        <f t="shared" ref="Q729:Q734" si="74">IF(P729=0,"",P729/P728)</f>
        <v>0.90476190476190477</v>
      </c>
      <c r="R729" s="62">
        <f t="shared" ref="R729:R734" si="75">IF(P729=0,"",100%-Q729)</f>
        <v>9.5238095238095233E-2</v>
      </c>
      <c r="AC729" s="3"/>
      <c r="AD729" s="3"/>
    </row>
    <row r="730" spans="1:30" ht="15.75" customHeight="1">
      <c r="A730" s="49">
        <v>2101</v>
      </c>
      <c r="B730" s="50"/>
      <c r="C730" s="50"/>
      <c r="D730" s="50">
        <v>31</v>
      </c>
      <c r="E730" s="50"/>
      <c r="F730" s="50"/>
      <c r="G730" s="50"/>
      <c r="H730" s="50"/>
      <c r="I730" s="50"/>
      <c r="J730" s="64"/>
      <c r="K730" s="87"/>
      <c r="L730" s="57"/>
      <c r="M730" s="58"/>
      <c r="N730" s="59"/>
      <c r="O730" s="60">
        <f>IF(D730=0,"",D730/C729)</f>
        <v>0.83783783783783783</v>
      </c>
      <c r="P730" s="61">
        <v>34</v>
      </c>
      <c r="Q730" s="62">
        <f t="shared" si="74"/>
        <v>0.89473684210526316</v>
      </c>
      <c r="R730" s="62">
        <f t="shared" si="75"/>
        <v>0.10526315789473684</v>
      </c>
      <c r="S730" s="11">
        <f>P730/P728</f>
        <v>0.80952380952380953</v>
      </c>
      <c r="AC730" s="3"/>
      <c r="AD730" s="3"/>
    </row>
    <row r="731" spans="1:30" ht="15.75" customHeight="1">
      <c r="A731" s="49">
        <v>2102</v>
      </c>
      <c r="B731" s="50"/>
      <c r="C731" s="50"/>
      <c r="D731" s="50"/>
      <c r="E731" s="50">
        <v>27</v>
      </c>
      <c r="F731" s="50"/>
      <c r="G731" s="50"/>
      <c r="H731" s="50"/>
      <c r="I731" s="50"/>
      <c r="J731" s="64"/>
      <c r="K731" s="87"/>
      <c r="L731" s="57"/>
      <c r="M731" s="58"/>
      <c r="N731" s="59"/>
      <c r="O731" s="60">
        <f>IF(E731=0,"",E731/D730)</f>
        <v>0.87096774193548387</v>
      </c>
      <c r="P731" s="61">
        <v>30</v>
      </c>
      <c r="Q731" s="62">
        <f t="shared" si="74"/>
        <v>0.88235294117647056</v>
      </c>
      <c r="R731" s="62">
        <f t="shared" si="75"/>
        <v>0.11764705882352944</v>
      </c>
      <c r="AC731" s="3"/>
      <c r="AD731" s="3"/>
    </row>
    <row r="732" spans="1:30" ht="15.75" customHeight="1">
      <c r="A732" s="49">
        <v>2201</v>
      </c>
      <c r="B732" s="50"/>
      <c r="C732" s="50"/>
      <c r="D732" s="50"/>
      <c r="E732" s="50"/>
      <c r="F732" s="50">
        <v>27</v>
      </c>
      <c r="G732" s="50"/>
      <c r="H732" s="50"/>
      <c r="I732" s="50"/>
      <c r="J732" s="64"/>
      <c r="K732" s="87"/>
      <c r="L732" s="57"/>
      <c r="M732" s="58"/>
      <c r="N732" s="59"/>
      <c r="O732" s="60">
        <f>IF(F732=0,"",F732/E731)</f>
        <v>1</v>
      </c>
      <c r="P732" s="61">
        <v>28</v>
      </c>
      <c r="Q732" s="62">
        <f t="shared" si="74"/>
        <v>0.93333333333333335</v>
      </c>
      <c r="R732" s="62">
        <f t="shared" si="75"/>
        <v>6.6666666666666652E-2</v>
      </c>
      <c r="AC732" s="3"/>
      <c r="AD732" s="3"/>
    </row>
    <row r="733" spans="1:30" ht="15.75" customHeight="1">
      <c r="A733" s="49">
        <v>2202</v>
      </c>
      <c r="B733" s="50"/>
      <c r="C733" s="50"/>
      <c r="D733" s="50"/>
      <c r="E733" s="50"/>
      <c r="F733" s="50"/>
      <c r="G733" s="50">
        <v>25</v>
      </c>
      <c r="H733" s="50"/>
      <c r="I733" s="50"/>
      <c r="J733" s="64"/>
      <c r="K733" s="87"/>
      <c r="L733" s="57"/>
      <c r="M733" s="58"/>
      <c r="N733" s="59"/>
      <c r="O733" s="60">
        <f>IF(G733=0,"",G733/F732)</f>
        <v>0.92592592592592593</v>
      </c>
      <c r="P733" s="61">
        <v>28</v>
      </c>
      <c r="Q733" s="62">
        <f t="shared" si="74"/>
        <v>1</v>
      </c>
      <c r="R733" s="62">
        <f t="shared" si="75"/>
        <v>0</v>
      </c>
      <c r="AC733" s="3"/>
      <c r="AD733" s="3"/>
    </row>
    <row r="734" spans="1:30" ht="15.75" customHeight="1">
      <c r="A734" s="49">
        <v>2301</v>
      </c>
      <c r="B734" s="50"/>
      <c r="C734" s="50"/>
      <c r="D734" s="50"/>
      <c r="E734" s="50"/>
      <c r="F734" s="50"/>
      <c r="G734" s="50"/>
      <c r="H734" s="50">
        <v>22</v>
      </c>
      <c r="I734" s="50"/>
      <c r="J734" s="64"/>
      <c r="K734" s="87"/>
      <c r="L734" s="57"/>
      <c r="M734" s="58"/>
      <c r="N734" s="59"/>
      <c r="O734" s="60">
        <f>IF(H734=0,"",H734/G733)</f>
        <v>0.88</v>
      </c>
      <c r="P734" s="61">
        <v>28</v>
      </c>
      <c r="Q734" s="62">
        <f t="shared" si="74"/>
        <v>1</v>
      </c>
      <c r="R734" s="62">
        <f t="shared" si="75"/>
        <v>0</v>
      </c>
      <c r="AC734" s="3"/>
      <c r="AD734" s="3"/>
    </row>
    <row r="735" spans="1:30" ht="15.75" customHeight="1">
      <c r="A735" s="49">
        <v>2302</v>
      </c>
      <c r="B735" s="50"/>
      <c r="C735" s="50"/>
      <c r="D735" s="50"/>
      <c r="E735" s="50"/>
      <c r="F735" s="50"/>
      <c r="G735" s="50"/>
      <c r="H735" s="50"/>
      <c r="I735" s="50">
        <v>4</v>
      </c>
      <c r="J735" s="64"/>
      <c r="K735" s="87"/>
      <c r="L735" s="57"/>
      <c r="M735" s="58"/>
      <c r="N735" s="64"/>
      <c r="O735" s="65"/>
      <c r="P735" s="99">
        <v>12</v>
      </c>
      <c r="Q735" s="64"/>
      <c r="R735" s="65"/>
      <c r="AC735" s="3"/>
      <c r="AD735" s="3"/>
    </row>
    <row r="736" spans="1:30" ht="15.75" customHeight="1">
      <c r="A736" s="49">
        <v>2401</v>
      </c>
      <c r="B736" s="50"/>
      <c r="C736" s="50"/>
      <c r="D736" s="50"/>
      <c r="E736" s="50"/>
      <c r="F736" s="50"/>
      <c r="G736" s="50"/>
      <c r="H736" s="50"/>
      <c r="I736" s="50">
        <v>6</v>
      </c>
      <c r="J736" s="64"/>
      <c r="K736" s="87"/>
      <c r="L736" s="57"/>
      <c r="M736" s="58"/>
      <c r="N736" s="64"/>
      <c r="O736" s="68"/>
      <c r="P736" s="99">
        <v>12</v>
      </c>
      <c r="Q736" s="146"/>
      <c r="R736" s="68"/>
      <c r="AC736" s="3"/>
      <c r="AD736" s="3"/>
    </row>
    <row r="737" spans="1:30" ht="15.75" customHeight="1">
      <c r="A737" s="49">
        <v>2402</v>
      </c>
      <c r="B737" s="50"/>
      <c r="C737" s="50"/>
      <c r="D737" s="50"/>
      <c r="E737" s="50"/>
      <c r="F737" s="50"/>
      <c r="G737" s="50"/>
      <c r="H737" s="50"/>
      <c r="I737" s="50">
        <v>5</v>
      </c>
      <c r="J737" s="64"/>
      <c r="K737" s="87">
        <v>2</v>
      </c>
      <c r="L737" s="57"/>
      <c r="M737" s="58"/>
      <c r="N737" s="64"/>
      <c r="O737" s="68"/>
      <c r="P737" s="66">
        <v>9</v>
      </c>
      <c r="Q737" s="69"/>
      <c r="R737" s="68"/>
      <c r="AC737" s="3"/>
      <c r="AD737" s="3"/>
    </row>
    <row r="738" spans="1:30" ht="15.75" customHeight="1">
      <c r="A738" s="49">
        <v>2501</v>
      </c>
      <c r="B738" s="50"/>
      <c r="C738" s="50"/>
      <c r="D738" s="50"/>
      <c r="E738" s="50"/>
      <c r="F738" s="50"/>
      <c r="G738" s="50"/>
      <c r="H738" s="50"/>
      <c r="I738" s="50">
        <v>3</v>
      </c>
      <c r="J738" s="64"/>
      <c r="K738" s="87">
        <v>2</v>
      </c>
      <c r="L738" s="57"/>
      <c r="M738" s="58"/>
      <c r="N738" s="64"/>
      <c r="O738" s="68"/>
      <c r="P738" s="123">
        <v>5</v>
      </c>
      <c r="Q738" s="69"/>
      <c r="R738" s="68"/>
      <c r="AC738" s="3"/>
      <c r="AD738" s="3"/>
    </row>
    <row r="739" spans="1:30" s="122" customFormat="1" ht="15.75" customHeight="1">
      <c r="A739" s="49">
        <v>2502</v>
      </c>
      <c r="B739" s="50"/>
      <c r="C739" s="50"/>
      <c r="D739" s="50"/>
      <c r="E739" s="50"/>
      <c r="F739" s="50"/>
      <c r="G739" s="50"/>
      <c r="H739" s="50"/>
      <c r="I739" s="50">
        <v>4</v>
      </c>
      <c r="J739" s="64"/>
      <c r="K739" s="87">
        <v>2</v>
      </c>
      <c r="L739" s="57"/>
      <c r="M739" s="58"/>
      <c r="N739" s="64"/>
      <c r="O739" s="125"/>
      <c r="P739" s="124">
        <v>5</v>
      </c>
      <c r="Q739" s="126"/>
      <c r="R739" s="68"/>
      <c r="AC739" s="3"/>
      <c r="AD739" s="3"/>
    </row>
    <row r="740" spans="1:30" ht="15.75" customHeight="1">
      <c r="A740" s="49">
        <v>2601</v>
      </c>
      <c r="B740" s="50"/>
      <c r="C740" s="50"/>
      <c r="D740" s="50"/>
      <c r="E740" s="50"/>
      <c r="F740" s="50"/>
      <c r="G740" s="50"/>
      <c r="H740" s="50"/>
      <c r="I740" s="50">
        <v>1</v>
      </c>
      <c r="J740" s="64"/>
      <c r="K740" s="87"/>
      <c r="L740" s="57"/>
      <c r="M740" s="58"/>
      <c r="N740" s="64"/>
      <c r="O740" s="58"/>
      <c r="P740" s="64"/>
      <c r="Q740" s="102"/>
      <c r="R740" s="68"/>
      <c r="AC740" s="3"/>
      <c r="AD740" s="3"/>
    </row>
    <row r="741" spans="1:30" ht="15.75" customHeight="1">
      <c r="A741" s="49">
        <v>2602</v>
      </c>
      <c r="B741" s="50"/>
      <c r="C741" s="50"/>
      <c r="D741" s="50"/>
      <c r="E741" s="50"/>
      <c r="F741" s="50"/>
      <c r="G741" s="50"/>
      <c r="H741" s="50"/>
      <c r="I741" s="50"/>
      <c r="J741" s="64"/>
      <c r="K741" s="87"/>
      <c r="L741" s="57"/>
      <c r="M741" s="58"/>
      <c r="N741" s="64"/>
      <c r="O741" s="140" t="s">
        <v>56</v>
      </c>
      <c r="P741" s="71">
        <v>18</v>
      </c>
      <c r="Q741" s="116">
        <f>IF(SUM(K732:K740)=0,"",SUM(K732:K740))</f>
        <v>6</v>
      </c>
      <c r="R741" s="142" t="s">
        <v>10</v>
      </c>
      <c r="AC741" s="3"/>
      <c r="AD741" s="3"/>
    </row>
    <row r="742" spans="1:30" ht="15.75" customHeight="1">
      <c r="A742" s="49">
        <v>2701</v>
      </c>
      <c r="B742" s="50"/>
      <c r="C742" s="50"/>
      <c r="D742" s="50"/>
      <c r="E742" s="50"/>
      <c r="F742" s="50"/>
      <c r="G742" s="50"/>
      <c r="H742" s="50"/>
      <c r="I742" s="50"/>
      <c r="J742" s="64"/>
      <c r="K742" s="87"/>
      <c r="L742" s="57"/>
      <c r="M742" s="58"/>
      <c r="N742" s="64"/>
      <c r="O742" s="141" t="s">
        <v>57</v>
      </c>
      <c r="P742" s="73">
        <f>IF(P741/B728=0,"",P741/B728)</f>
        <v>0.42857142857142855</v>
      </c>
      <c r="Q742" s="118">
        <f>IF(P741/Q741=0,"",P741/Q741)</f>
        <v>3</v>
      </c>
      <c r="R742" s="143" t="s">
        <v>58</v>
      </c>
      <c r="AC742" s="3"/>
      <c r="AD742" s="3"/>
    </row>
    <row r="743" spans="1:30" ht="15.75" customHeight="1">
      <c r="A743" s="49">
        <v>2702</v>
      </c>
      <c r="B743" s="145"/>
      <c r="C743" s="145"/>
      <c r="D743" s="145"/>
      <c r="E743" s="145"/>
      <c r="F743" s="145"/>
      <c r="G743" s="145"/>
      <c r="H743" s="145"/>
      <c r="I743" s="145"/>
      <c r="J743" s="64"/>
      <c r="K743" s="87"/>
      <c r="L743" s="75"/>
      <c r="M743" s="76"/>
      <c r="N743" s="77"/>
      <c r="O743" s="78"/>
      <c r="P743" s="79"/>
      <c r="Q743" s="79"/>
      <c r="R743" s="80"/>
      <c r="AC743" s="3"/>
      <c r="AD743" s="3"/>
    </row>
    <row r="744" spans="1:30" ht="18" customHeight="1">
      <c r="A744" s="31"/>
      <c r="B744" s="190" t="s">
        <v>79</v>
      </c>
      <c r="C744" s="190"/>
      <c r="D744" s="190"/>
      <c r="E744" s="190"/>
      <c r="F744" s="190"/>
      <c r="G744" s="190"/>
      <c r="H744" s="190"/>
      <c r="I744" s="190"/>
      <c r="J744" s="25"/>
      <c r="K744" s="81">
        <f>SUM(K736:K740)</f>
        <v>6</v>
      </c>
      <c r="L744" s="82">
        <f>(SUM(K735)/B728)</f>
        <v>0</v>
      </c>
      <c r="M744" s="82">
        <f>IF(K744=0,"",K744/B728)</f>
        <v>0.14285714285714285</v>
      </c>
      <c r="N744" s="82">
        <f>M744-L744</f>
        <v>0.14285714285714285</v>
      </c>
      <c r="O744" s="1"/>
      <c r="P744" s="25"/>
      <c r="Q744" s="26"/>
      <c r="R744" s="1"/>
      <c r="AC744" s="3"/>
      <c r="AD744" s="3"/>
    </row>
    <row r="745" spans="1:30" ht="12.75" customHeight="1">
      <c r="L745" s="1"/>
      <c r="M745" s="1"/>
      <c r="O745" s="1"/>
      <c r="P745" s="2"/>
      <c r="Q745" s="2"/>
      <c r="R745" s="1"/>
      <c r="AC745" s="3"/>
      <c r="AD745" s="3"/>
    </row>
    <row r="746" spans="1:30" ht="12.75" customHeight="1">
      <c r="L746" s="1"/>
      <c r="M746" s="1"/>
      <c r="O746" s="1"/>
      <c r="P746" s="2"/>
      <c r="Q746" s="2"/>
      <c r="R746" s="1"/>
      <c r="AC746" s="3"/>
      <c r="AD746" s="3"/>
    </row>
    <row r="747" spans="1:30" ht="26.25" customHeight="1">
      <c r="A747" s="161"/>
      <c r="B747" s="191" t="s">
        <v>69</v>
      </c>
      <c r="C747" s="191"/>
      <c r="D747" s="191"/>
      <c r="E747" s="191"/>
      <c r="F747" s="191"/>
      <c r="G747" s="191"/>
      <c r="H747" s="191"/>
      <c r="I747" s="191"/>
      <c r="J747" s="25"/>
      <c r="K747" s="156" t="s">
        <v>92</v>
      </c>
      <c r="L747" s="1"/>
      <c r="M747" s="1"/>
      <c r="N747" s="25"/>
      <c r="O747" s="1"/>
      <c r="P747" s="25"/>
      <c r="Q747" s="25"/>
      <c r="R747" s="25"/>
      <c r="AC747" s="3"/>
      <c r="AD747" s="3"/>
    </row>
    <row r="748" spans="1:30" ht="20.25" customHeight="1">
      <c r="A748" s="201" t="s">
        <v>9</v>
      </c>
      <c r="B748" s="193" t="s">
        <v>70</v>
      </c>
      <c r="C748" s="194"/>
      <c r="D748" s="194"/>
      <c r="E748" s="194"/>
      <c r="F748" s="194"/>
      <c r="G748" s="194"/>
      <c r="H748" s="194"/>
      <c r="I748" s="195"/>
      <c r="J748" s="25"/>
      <c r="K748" s="196" t="s">
        <v>10</v>
      </c>
      <c r="L748" s="189" t="s">
        <v>2</v>
      </c>
      <c r="M748" s="189" t="s">
        <v>3</v>
      </c>
      <c r="N748" s="198" t="s">
        <v>4</v>
      </c>
      <c r="O748" s="189" t="s">
        <v>5</v>
      </c>
      <c r="P748" s="187" t="s">
        <v>6</v>
      </c>
      <c r="Q748" s="187" t="s">
        <v>7</v>
      </c>
      <c r="R748" s="189" t="s">
        <v>8</v>
      </c>
      <c r="AC748" s="3"/>
      <c r="AD748" s="3"/>
    </row>
    <row r="749" spans="1:30" ht="15.75" customHeight="1">
      <c r="A749" s="202"/>
      <c r="B749" s="49" t="s">
        <v>71</v>
      </c>
      <c r="C749" s="49" t="s">
        <v>72</v>
      </c>
      <c r="D749" s="49" t="s">
        <v>73</v>
      </c>
      <c r="E749" s="49" t="s">
        <v>74</v>
      </c>
      <c r="F749" s="49" t="s">
        <v>75</v>
      </c>
      <c r="G749" s="49" t="s">
        <v>76</v>
      </c>
      <c r="H749" s="49" t="s">
        <v>77</v>
      </c>
      <c r="I749" s="49" t="s">
        <v>78</v>
      </c>
      <c r="J749" s="25"/>
      <c r="K749" s="197"/>
      <c r="L749" s="188"/>
      <c r="M749" s="188"/>
      <c r="N749" s="188"/>
      <c r="O749" s="188"/>
      <c r="P749" s="188"/>
      <c r="Q749" s="188"/>
      <c r="R749" s="188"/>
      <c r="AC749" s="3"/>
      <c r="AD749" s="3"/>
    </row>
    <row r="750" spans="1:30" ht="15.75" customHeight="1">
      <c r="A750" s="49">
        <v>2002</v>
      </c>
      <c r="B750" s="50">
        <v>35</v>
      </c>
      <c r="C750" s="50"/>
      <c r="D750" s="50"/>
      <c r="E750" s="50"/>
      <c r="F750" s="50"/>
      <c r="G750" s="50"/>
      <c r="H750" s="50"/>
      <c r="I750" s="50"/>
      <c r="J750" s="64"/>
      <c r="K750" s="87"/>
      <c r="L750" s="51"/>
      <c r="M750" s="52"/>
      <c r="N750" s="53"/>
      <c r="O750" s="54"/>
      <c r="P750" s="55">
        <f>B750</f>
        <v>35</v>
      </c>
      <c r="Q750" s="56"/>
      <c r="R750" s="54"/>
      <c r="AC750" s="3"/>
      <c r="AD750" s="3"/>
    </row>
    <row r="751" spans="1:30" ht="15.75" customHeight="1">
      <c r="A751" s="49">
        <v>2101</v>
      </c>
      <c r="B751" s="50"/>
      <c r="C751" s="50">
        <v>31</v>
      </c>
      <c r="D751" s="50"/>
      <c r="E751" s="50"/>
      <c r="F751" s="50"/>
      <c r="G751" s="50"/>
      <c r="H751" s="50"/>
      <c r="I751" s="50"/>
      <c r="J751" s="64"/>
      <c r="K751" s="87"/>
      <c r="L751" s="57"/>
      <c r="M751" s="58"/>
      <c r="N751" s="59"/>
      <c r="O751" s="60">
        <f>IF(C751=0,"",C751/B750)</f>
        <v>0.88571428571428568</v>
      </c>
      <c r="P751" s="61">
        <v>31</v>
      </c>
      <c r="Q751" s="62">
        <f t="shared" ref="Q751:Q755" si="76">IF(P751=0,"",P751/P750)</f>
        <v>0.88571428571428568</v>
      </c>
      <c r="R751" s="62">
        <f t="shared" ref="R751:R755" si="77">IF(P751=0,"",100%-Q751)</f>
        <v>0.11428571428571432</v>
      </c>
      <c r="AC751" s="3"/>
      <c r="AD751" s="3"/>
    </row>
    <row r="752" spans="1:30" ht="15.75" customHeight="1">
      <c r="A752" s="49">
        <v>2102</v>
      </c>
      <c r="B752" s="50"/>
      <c r="C752" s="50"/>
      <c r="D752" s="50">
        <v>24</v>
      </c>
      <c r="E752" s="50"/>
      <c r="F752" s="50"/>
      <c r="G752" s="50"/>
      <c r="H752" s="50"/>
      <c r="I752" s="50"/>
      <c r="J752" s="64"/>
      <c r="K752" s="87"/>
      <c r="L752" s="57"/>
      <c r="M752" s="58"/>
      <c r="N752" s="59"/>
      <c r="O752" s="60">
        <f>IF(D752=0,"",D752/C751)</f>
        <v>0.77419354838709675</v>
      </c>
      <c r="P752" s="61">
        <v>26</v>
      </c>
      <c r="Q752" s="62">
        <f t="shared" si="76"/>
        <v>0.83870967741935487</v>
      </c>
      <c r="R752" s="62">
        <f t="shared" si="77"/>
        <v>0.16129032258064513</v>
      </c>
      <c r="S752" s="11">
        <f>P752/P750</f>
        <v>0.74285714285714288</v>
      </c>
      <c r="AC752" s="3"/>
      <c r="AD752" s="3"/>
    </row>
    <row r="753" spans="1:30" ht="15.75" customHeight="1">
      <c r="A753" s="49">
        <v>2201</v>
      </c>
      <c r="B753" s="50"/>
      <c r="C753" s="50"/>
      <c r="D753" s="50"/>
      <c r="E753" s="50">
        <v>22</v>
      </c>
      <c r="F753" s="50"/>
      <c r="G753" s="50"/>
      <c r="H753" s="50"/>
      <c r="I753" s="50"/>
      <c r="J753" s="64"/>
      <c r="K753" s="87"/>
      <c r="L753" s="57"/>
      <c r="M753" s="58"/>
      <c r="N753" s="59"/>
      <c r="O753" s="60">
        <f>IF(E753=0,"",E753/D752)</f>
        <v>0.91666666666666663</v>
      </c>
      <c r="P753" s="61">
        <v>26</v>
      </c>
      <c r="Q753" s="62">
        <f t="shared" si="76"/>
        <v>1</v>
      </c>
      <c r="R753" s="62">
        <f t="shared" si="77"/>
        <v>0</v>
      </c>
      <c r="AC753" s="3"/>
      <c r="AD753" s="3"/>
    </row>
    <row r="754" spans="1:30" ht="15.75" customHeight="1">
      <c r="A754" s="49">
        <v>2202</v>
      </c>
      <c r="B754" s="50"/>
      <c r="C754" s="50"/>
      <c r="D754" s="50"/>
      <c r="E754" s="50"/>
      <c r="F754" s="50">
        <v>22</v>
      </c>
      <c r="G754" s="50"/>
      <c r="H754" s="50"/>
      <c r="I754" s="50"/>
      <c r="J754" s="64"/>
      <c r="K754" s="87"/>
      <c r="L754" s="57"/>
      <c r="M754" s="58"/>
      <c r="N754" s="59"/>
      <c r="O754" s="60">
        <f>F754/E753</f>
        <v>1</v>
      </c>
      <c r="P754" s="61">
        <v>25</v>
      </c>
      <c r="Q754" s="62">
        <f t="shared" si="76"/>
        <v>0.96153846153846156</v>
      </c>
      <c r="R754" s="62">
        <f t="shared" si="77"/>
        <v>3.8461538461538436E-2</v>
      </c>
      <c r="AC754" s="3"/>
      <c r="AD754" s="3"/>
    </row>
    <row r="755" spans="1:30" ht="15.75" customHeight="1">
      <c r="A755" s="49">
        <v>2301</v>
      </c>
      <c r="B755" s="50"/>
      <c r="C755" s="50"/>
      <c r="D755" s="50"/>
      <c r="E755" s="50"/>
      <c r="F755" s="50"/>
      <c r="G755" s="50">
        <v>12</v>
      </c>
      <c r="H755" s="50"/>
      <c r="I755" s="50"/>
      <c r="J755" s="64"/>
      <c r="K755" s="87"/>
      <c r="L755" s="57"/>
      <c r="M755" s="58"/>
      <c r="N755" s="59"/>
      <c r="O755" s="60">
        <f>F754/E753</f>
        <v>1</v>
      </c>
      <c r="P755" s="61">
        <v>24</v>
      </c>
      <c r="Q755" s="62">
        <f t="shared" si="76"/>
        <v>0.96</v>
      </c>
      <c r="R755" s="62">
        <f t="shared" si="77"/>
        <v>4.0000000000000036E-2</v>
      </c>
      <c r="AC755" s="3"/>
      <c r="AD755" s="3"/>
    </row>
    <row r="756" spans="1:30" ht="15.75" customHeight="1">
      <c r="A756" s="49">
        <v>2302</v>
      </c>
      <c r="B756" s="50"/>
      <c r="C756" s="50"/>
      <c r="D756" s="50"/>
      <c r="E756" s="50"/>
      <c r="F756" s="50"/>
      <c r="G756" s="50"/>
      <c r="H756" s="50">
        <v>12</v>
      </c>
      <c r="I756" s="50"/>
      <c r="J756" s="64"/>
      <c r="K756" s="87"/>
      <c r="L756" s="57"/>
      <c r="M756" s="58"/>
      <c r="N756" s="59"/>
      <c r="O756" s="127">
        <f>IF(H756=0,"",H756/G755)</f>
        <v>1</v>
      </c>
      <c r="P756" s="61">
        <v>21</v>
      </c>
      <c r="Q756" s="62">
        <f t="shared" ref="Q756:Q757" si="78">IF(P756=0,"",P756/P755)</f>
        <v>0.875</v>
      </c>
      <c r="R756" s="62">
        <f t="shared" ref="R756:R757" si="79">IF(P756=0,"",100%-Q756)</f>
        <v>0.125</v>
      </c>
      <c r="AC756" s="3"/>
      <c r="AD756" s="3"/>
    </row>
    <row r="757" spans="1:30" ht="15.75" customHeight="1">
      <c r="A757" s="49">
        <v>2401</v>
      </c>
      <c r="B757" s="50"/>
      <c r="C757" s="50"/>
      <c r="D757" s="50"/>
      <c r="E757" s="50"/>
      <c r="F757" s="50"/>
      <c r="G757" s="50"/>
      <c r="H757" s="50"/>
      <c r="I757" s="50">
        <v>12</v>
      </c>
      <c r="J757" s="64"/>
      <c r="K757" s="87"/>
      <c r="L757" s="57"/>
      <c r="M757" s="58"/>
      <c r="N757" s="64"/>
      <c r="O757" s="128">
        <f>IF(I757=0,"",I757/H756)</f>
        <v>1</v>
      </c>
      <c r="P757" s="99">
        <v>21</v>
      </c>
      <c r="Q757" s="62">
        <f t="shared" si="78"/>
        <v>1</v>
      </c>
      <c r="R757" s="62">
        <f t="shared" si="79"/>
        <v>0</v>
      </c>
      <c r="AC757" s="3"/>
      <c r="AD757" s="3"/>
    </row>
    <row r="758" spans="1:30" ht="15.75" customHeight="1">
      <c r="A758" s="49">
        <v>2402</v>
      </c>
      <c r="B758" s="50"/>
      <c r="C758" s="50"/>
      <c r="D758" s="50"/>
      <c r="E758" s="50"/>
      <c r="F758" s="50"/>
      <c r="G758" s="50"/>
      <c r="H758" s="50"/>
      <c r="I758" s="50">
        <v>5</v>
      </c>
      <c r="J758" s="64"/>
      <c r="K758" s="87">
        <v>4</v>
      </c>
      <c r="L758" s="57"/>
      <c r="M758" s="58"/>
      <c r="N758" s="64"/>
      <c r="O758" s="68"/>
      <c r="P758" s="99">
        <v>12</v>
      </c>
      <c r="Q758" s="69"/>
      <c r="R758" s="68"/>
      <c r="AC758" s="3"/>
      <c r="AD758" s="3"/>
    </row>
    <row r="759" spans="1:30" ht="15.75" customHeight="1">
      <c r="A759" s="49">
        <v>2501</v>
      </c>
      <c r="B759" s="50"/>
      <c r="C759" s="50"/>
      <c r="D759" s="50"/>
      <c r="E759" s="50"/>
      <c r="F759" s="50"/>
      <c r="G759" s="50"/>
      <c r="H759" s="50"/>
      <c r="I759" s="50">
        <v>7</v>
      </c>
      <c r="J759" s="64"/>
      <c r="K759" s="87">
        <v>5</v>
      </c>
      <c r="L759" s="57"/>
      <c r="M759" s="58"/>
      <c r="N759" s="64"/>
      <c r="O759" s="68"/>
      <c r="P759" s="66">
        <v>9</v>
      </c>
      <c r="Q759" s="69"/>
      <c r="R759" s="68"/>
      <c r="AC759" s="3"/>
      <c r="AD759" s="3"/>
    </row>
    <row r="760" spans="1:30" ht="15.75" customHeight="1">
      <c r="A760" s="49">
        <v>2502</v>
      </c>
      <c r="B760" s="50"/>
      <c r="C760" s="50"/>
      <c r="D760" s="50"/>
      <c r="E760" s="50"/>
      <c r="F760" s="50"/>
      <c r="G760" s="50"/>
      <c r="H760" s="50"/>
      <c r="I760" s="50">
        <v>2</v>
      </c>
      <c r="J760" s="64"/>
      <c r="K760" s="87">
        <v>2</v>
      </c>
      <c r="L760" s="57"/>
      <c r="M760" s="58"/>
      <c r="N760" s="64"/>
      <c r="O760" s="68"/>
      <c r="P760" s="66">
        <v>4</v>
      </c>
      <c r="Q760" s="69"/>
      <c r="R760" s="68"/>
      <c r="AC760" s="3"/>
      <c r="AD760" s="3"/>
    </row>
    <row r="761" spans="1:30" ht="15.75" customHeight="1">
      <c r="A761" s="49">
        <v>2601</v>
      </c>
      <c r="B761" s="50"/>
      <c r="C761" s="50"/>
      <c r="D761" s="50"/>
      <c r="E761" s="50"/>
      <c r="F761" s="50"/>
      <c r="G761" s="50"/>
      <c r="H761" s="50"/>
      <c r="I761" s="50"/>
      <c r="J761" s="64"/>
      <c r="K761" s="87"/>
      <c r="L761" s="57"/>
      <c r="M761" s="58"/>
      <c r="N761" s="64"/>
      <c r="O761" s="58"/>
      <c r="P761" s="64"/>
      <c r="Q761" s="102"/>
      <c r="R761" s="68"/>
      <c r="AC761" s="3"/>
      <c r="AD761" s="3"/>
    </row>
    <row r="762" spans="1:30" ht="15.75" customHeight="1">
      <c r="A762" s="49">
        <v>2602</v>
      </c>
      <c r="B762" s="50"/>
      <c r="C762" s="50"/>
      <c r="D762" s="50"/>
      <c r="E762" s="50"/>
      <c r="F762" s="50"/>
      <c r="G762" s="50"/>
      <c r="H762" s="50"/>
      <c r="I762" s="50"/>
      <c r="J762" s="64"/>
      <c r="K762" s="87"/>
      <c r="L762" s="57"/>
      <c r="M762" s="58"/>
      <c r="N762" s="64"/>
      <c r="O762" s="140" t="s">
        <v>56</v>
      </c>
      <c r="P762" s="71">
        <v>5</v>
      </c>
      <c r="Q762" s="83">
        <f>IF(SUM(K754:K761)=0,"",SUM(K754:K761))</f>
        <v>11</v>
      </c>
      <c r="R762" s="142" t="s">
        <v>10</v>
      </c>
      <c r="AC762" s="3"/>
      <c r="AD762" s="3"/>
    </row>
    <row r="763" spans="1:30" ht="15.75" customHeight="1">
      <c r="A763" s="49">
        <v>2701</v>
      </c>
      <c r="B763" s="50"/>
      <c r="C763" s="50"/>
      <c r="D763" s="50"/>
      <c r="E763" s="50"/>
      <c r="F763" s="50"/>
      <c r="G763" s="50"/>
      <c r="H763" s="50"/>
      <c r="I763" s="50"/>
      <c r="J763" s="64"/>
      <c r="K763" s="87"/>
      <c r="L763" s="57"/>
      <c r="M763" s="58"/>
      <c r="N763" s="64"/>
      <c r="O763" s="141" t="s">
        <v>57</v>
      </c>
      <c r="P763" s="73">
        <f>IF(P762/B750=0,"",P762/B750)</f>
        <v>0.14285714285714285</v>
      </c>
      <c r="Q763" s="85">
        <f>IF(P762/Q762=0,"",P762/Q762)</f>
        <v>0.45454545454545453</v>
      </c>
      <c r="R763" s="143" t="s">
        <v>58</v>
      </c>
      <c r="AC763" s="3"/>
      <c r="AD763" s="3"/>
    </row>
    <row r="764" spans="1:30" ht="15.75" customHeight="1">
      <c r="A764" s="49">
        <v>2702</v>
      </c>
      <c r="B764" s="145"/>
      <c r="C764" s="145"/>
      <c r="D764" s="145"/>
      <c r="E764" s="145"/>
      <c r="F764" s="145"/>
      <c r="G764" s="145"/>
      <c r="H764" s="145"/>
      <c r="I764" s="145"/>
      <c r="J764" s="64"/>
      <c r="K764" s="87"/>
      <c r="L764" s="75"/>
      <c r="M764" s="76"/>
      <c r="N764" s="77"/>
      <c r="O764" s="78"/>
      <c r="P764" s="79"/>
      <c r="Q764" s="79"/>
      <c r="R764" s="80"/>
      <c r="AC764" s="3"/>
      <c r="AD764" s="3"/>
    </row>
    <row r="765" spans="1:30" ht="18" customHeight="1">
      <c r="A765" s="31"/>
      <c r="B765" s="190" t="s">
        <v>79</v>
      </c>
      <c r="C765" s="190"/>
      <c r="D765" s="190"/>
      <c r="E765" s="190"/>
      <c r="F765" s="190"/>
      <c r="G765" s="190"/>
      <c r="H765" s="190"/>
      <c r="I765" s="190"/>
      <c r="J765" s="25"/>
      <c r="K765" s="81">
        <f>SUM(K758:K761)</f>
        <v>11</v>
      </c>
      <c r="L765" s="82">
        <f>K757/B750</f>
        <v>0</v>
      </c>
      <c r="M765" s="82">
        <f>IF(K765=0,"",K765/B750)</f>
        <v>0.31428571428571428</v>
      </c>
      <c r="N765" s="82">
        <f>M765-L765</f>
        <v>0.31428571428571428</v>
      </c>
      <c r="O765" s="1"/>
      <c r="P765" s="25"/>
      <c r="Q765" s="26"/>
      <c r="R765" s="1"/>
      <c r="AC765" s="3"/>
      <c r="AD765" s="3"/>
    </row>
    <row r="766" spans="1:30" ht="12.75" customHeight="1">
      <c r="L766" s="1"/>
      <c r="M766" s="1"/>
      <c r="O766" s="1"/>
      <c r="P766" s="2"/>
      <c r="Q766" s="2"/>
      <c r="R766" s="1"/>
      <c r="AC766" s="3"/>
      <c r="AD766" s="3"/>
    </row>
    <row r="767" spans="1:30" ht="12.75" customHeight="1">
      <c r="L767" s="1"/>
      <c r="M767" s="1"/>
      <c r="O767" s="1"/>
      <c r="P767" s="2"/>
      <c r="Q767" s="2"/>
      <c r="R767" s="1"/>
      <c r="AC767" s="3"/>
      <c r="AD767" s="3"/>
    </row>
    <row r="768" spans="1:30" ht="26.25">
      <c r="A768" s="161"/>
      <c r="B768" s="191" t="s">
        <v>69</v>
      </c>
      <c r="C768" s="191"/>
      <c r="D768" s="191"/>
      <c r="E768" s="191"/>
      <c r="F768" s="191"/>
      <c r="G768" s="191"/>
      <c r="H768" s="191"/>
      <c r="I768" s="191"/>
      <c r="J768" s="25"/>
      <c r="K768" s="156" t="s">
        <v>93</v>
      </c>
      <c r="L768" s="1"/>
      <c r="M768" s="1"/>
      <c r="N768" s="25"/>
      <c r="O768" s="1"/>
      <c r="P768" s="25"/>
      <c r="Q768" s="25"/>
      <c r="R768" s="25"/>
      <c r="AC768" s="3"/>
      <c r="AD768" s="3"/>
    </row>
    <row r="769" spans="1:30" ht="20.25">
      <c r="A769" s="201" t="s">
        <v>9</v>
      </c>
      <c r="B769" s="193" t="s">
        <v>70</v>
      </c>
      <c r="C769" s="194"/>
      <c r="D769" s="194"/>
      <c r="E769" s="194"/>
      <c r="F769" s="194"/>
      <c r="G769" s="194"/>
      <c r="H769" s="194"/>
      <c r="I769" s="195"/>
      <c r="J769" s="25"/>
      <c r="K769" s="196" t="s">
        <v>10</v>
      </c>
      <c r="L769" s="189" t="s">
        <v>2</v>
      </c>
      <c r="M769" s="189" t="s">
        <v>3</v>
      </c>
      <c r="N769" s="198" t="s">
        <v>4</v>
      </c>
      <c r="O769" s="189" t="s">
        <v>5</v>
      </c>
      <c r="P769" s="187" t="s">
        <v>6</v>
      </c>
      <c r="Q769" s="187" t="s">
        <v>7</v>
      </c>
      <c r="R769" s="189" t="s">
        <v>8</v>
      </c>
      <c r="AC769" s="3"/>
      <c r="AD769" s="3"/>
    </row>
    <row r="770" spans="1:30" ht="15.75">
      <c r="A770" s="202"/>
      <c r="B770" s="49" t="s">
        <v>71</v>
      </c>
      <c r="C770" s="49" t="s">
        <v>72</v>
      </c>
      <c r="D770" s="49" t="s">
        <v>73</v>
      </c>
      <c r="E770" s="49" t="s">
        <v>74</v>
      </c>
      <c r="F770" s="49" t="s">
        <v>75</v>
      </c>
      <c r="G770" s="49" t="s">
        <v>76</v>
      </c>
      <c r="H770" s="49" t="s">
        <v>77</v>
      </c>
      <c r="I770" s="49" t="s">
        <v>78</v>
      </c>
      <c r="J770" s="25"/>
      <c r="K770" s="197"/>
      <c r="L770" s="188"/>
      <c r="M770" s="188"/>
      <c r="N770" s="188"/>
      <c r="O770" s="188"/>
      <c r="P770" s="188"/>
      <c r="Q770" s="188"/>
      <c r="R770" s="188"/>
      <c r="AC770" s="3"/>
      <c r="AD770" s="3"/>
    </row>
    <row r="771" spans="1:30" ht="15.75" customHeight="1">
      <c r="A771" s="49">
        <v>2101</v>
      </c>
      <c r="B771" s="50">
        <v>39</v>
      </c>
      <c r="C771" s="50"/>
      <c r="D771" s="50"/>
      <c r="E771" s="50"/>
      <c r="F771" s="50"/>
      <c r="G771" s="50"/>
      <c r="H771" s="50"/>
      <c r="I771" s="50"/>
      <c r="J771" s="64"/>
      <c r="K771" s="87"/>
      <c r="L771" s="51"/>
      <c r="M771" s="52"/>
      <c r="N771" s="53"/>
      <c r="O771" s="54"/>
      <c r="P771" s="55">
        <f>B771</f>
        <v>39</v>
      </c>
      <c r="Q771" s="56"/>
      <c r="R771" s="54"/>
      <c r="AC771" s="3"/>
      <c r="AD771" s="3"/>
    </row>
    <row r="772" spans="1:30" ht="15.75" customHeight="1">
      <c r="A772" s="49">
        <v>2102</v>
      </c>
      <c r="B772" s="50"/>
      <c r="C772" s="50">
        <v>33</v>
      </c>
      <c r="D772" s="50"/>
      <c r="E772" s="50"/>
      <c r="F772" s="50"/>
      <c r="G772" s="50"/>
      <c r="H772" s="50"/>
      <c r="I772" s="50"/>
      <c r="J772" s="64"/>
      <c r="K772" s="87"/>
      <c r="L772" s="57"/>
      <c r="M772" s="58"/>
      <c r="N772" s="59"/>
      <c r="O772" s="60">
        <f>IF(C772=0,"",C772/B771)</f>
        <v>0.84615384615384615</v>
      </c>
      <c r="P772" s="61">
        <v>35</v>
      </c>
      <c r="Q772" s="62">
        <f t="shared" ref="Q772:Q778" si="80">IF(P772=0,"",P772/P771)</f>
        <v>0.89743589743589747</v>
      </c>
      <c r="R772" s="62">
        <f t="shared" ref="R772:R778" si="81">IF(P772=0,"",100%-Q772)</f>
        <v>0.10256410256410253</v>
      </c>
      <c r="AC772" s="3"/>
      <c r="AD772" s="3"/>
    </row>
    <row r="773" spans="1:30" ht="15.75" customHeight="1">
      <c r="A773" s="49">
        <v>2201</v>
      </c>
      <c r="B773" s="50"/>
      <c r="C773" s="50"/>
      <c r="D773" s="50">
        <v>28</v>
      </c>
      <c r="E773" s="50"/>
      <c r="F773" s="50"/>
      <c r="G773" s="50"/>
      <c r="H773" s="50"/>
      <c r="I773" s="50"/>
      <c r="J773" s="64"/>
      <c r="K773" s="87"/>
      <c r="L773" s="57"/>
      <c r="M773" s="58"/>
      <c r="N773" s="59"/>
      <c r="O773" s="60">
        <f>IF(D773=0,"",D773/C772)</f>
        <v>0.84848484848484851</v>
      </c>
      <c r="P773" s="61">
        <v>32</v>
      </c>
      <c r="Q773" s="62">
        <f t="shared" si="80"/>
        <v>0.91428571428571426</v>
      </c>
      <c r="R773" s="62">
        <f t="shared" si="81"/>
        <v>8.5714285714285743E-2</v>
      </c>
      <c r="S773" s="11">
        <f>P773/P771</f>
        <v>0.82051282051282048</v>
      </c>
      <c r="AC773" s="3"/>
      <c r="AD773" s="3"/>
    </row>
    <row r="774" spans="1:30" ht="15.75" customHeight="1">
      <c r="A774" s="49">
        <v>2202</v>
      </c>
      <c r="B774" s="50"/>
      <c r="C774" s="50"/>
      <c r="D774" s="50"/>
      <c r="E774" s="50">
        <v>25</v>
      </c>
      <c r="F774" s="50"/>
      <c r="G774" s="50"/>
      <c r="H774" s="50"/>
      <c r="I774" s="50"/>
      <c r="J774" s="64"/>
      <c r="K774" s="87"/>
      <c r="L774" s="57"/>
      <c r="M774" s="58"/>
      <c r="N774" s="59"/>
      <c r="O774" s="60">
        <f>E774/D773</f>
        <v>0.8928571428571429</v>
      </c>
      <c r="P774" s="61">
        <v>28</v>
      </c>
      <c r="Q774" s="62">
        <f t="shared" si="80"/>
        <v>0.875</v>
      </c>
      <c r="R774" s="62">
        <f t="shared" si="81"/>
        <v>0.125</v>
      </c>
      <c r="AC774" s="3"/>
      <c r="AD774" s="3"/>
    </row>
    <row r="775" spans="1:30" ht="15.75" customHeight="1">
      <c r="A775" s="49">
        <v>2301</v>
      </c>
      <c r="B775" s="50"/>
      <c r="C775" s="50"/>
      <c r="D775" s="50"/>
      <c r="E775" s="50"/>
      <c r="F775" s="50">
        <v>25</v>
      </c>
      <c r="G775" s="50"/>
      <c r="H775" s="50"/>
      <c r="I775" s="50"/>
      <c r="J775" s="64"/>
      <c r="K775" s="87"/>
      <c r="L775" s="57"/>
      <c r="M775" s="58"/>
      <c r="N775" s="59"/>
      <c r="O775" s="60">
        <f>F775/E774</f>
        <v>1</v>
      </c>
      <c r="P775" s="61">
        <v>26</v>
      </c>
      <c r="Q775" s="62">
        <f t="shared" si="80"/>
        <v>0.9285714285714286</v>
      </c>
      <c r="R775" s="62">
        <f t="shared" si="81"/>
        <v>7.1428571428571397E-2</v>
      </c>
      <c r="AC775" s="3"/>
      <c r="AD775" s="3"/>
    </row>
    <row r="776" spans="1:30" ht="15.75" customHeight="1">
      <c r="A776" s="49">
        <v>2302</v>
      </c>
      <c r="B776" s="50"/>
      <c r="C776" s="50"/>
      <c r="D776" s="50"/>
      <c r="E776" s="50"/>
      <c r="F776" s="50"/>
      <c r="G776" s="50">
        <v>20</v>
      </c>
      <c r="H776" s="50"/>
      <c r="I776" s="50"/>
      <c r="J776" s="64"/>
      <c r="K776" s="87">
        <v>1</v>
      </c>
      <c r="L776" s="57"/>
      <c r="M776" s="58"/>
      <c r="N776" s="59"/>
      <c r="O776" s="60">
        <f>G776/F775</f>
        <v>0.8</v>
      </c>
      <c r="P776" s="61">
        <v>23</v>
      </c>
      <c r="Q776" s="62">
        <f t="shared" si="80"/>
        <v>0.88461538461538458</v>
      </c>
      <c r="R776" s="62">
        <f t="shared" si="81"/>
        <v>0.11538461538461542</v>
      </c>
      <c r="AC776" s="3"/>
      <c r="AD776" s="3"/>
    </row>
    <row r="777" spans="1:30" ht="15.75" customHeight="1">
      <c r="A777" s="49">
        <v>2401</v>
      </c>
      <c r="B777" s="50"/>
      <c r="C777" s="50"/>
      <c r="D777" s="50"/>
      <c r="E777" s="50"/>
      <c r="F777" s="50"/>
      <c r="G777" s="50"/>
      <c r="H777" s="50">
        <v>20</v>
      </c>
      <c r="I777" s="50"/>
      <c r="J777" s="64"/>
      <c r="K777" s="87"/>
      <c r="L777" s="57"/>
      <c r="M777" s="58"/>
      <c r="N777" s="59"/>
      <c r="O777" s="127">
        <f>H777/G776</f>
        <v>1</v>
      </c>
      <c r="P777" s="61">
        <v>23</v>
      </c>
      <c r="Q777" s="62">
        <f t="shared" si="80"/>
        <v>1</v>
      </c>
      <c r="R777" s="62">
        <f t="shared" si="81"/>
        <v>0</v>
      </c>
      <c r="AC777" s="3"/>
      <c r="AD777" s="3"/>
    </row>
    <row r="778" spans="1:30" ht="15.75" customHeight="1">
      <c r="A778" s="49">
        <v>2402</v>
      </c>
      <c r="B778" s="50"/>
      <c r="C778" s="50"/>
      <c r="D778" s="50"/>
      <c r="E778" s="50"/>
      <c r="F778" s="50"/>
      <c r="G778" s="50"/>
      <c r="H778" s="50"/>
      <c r="I778" s="50">
        <v>20</v>
      </c>
      <c r="J778" s="64"/>
      <c r="K778" s="87"/>
      <c r="L778" s="57"/>
      <c r="M778" s="58"/>
      <c r="N778" s="64"/>
      <c r="O778" s="128">
        <f>I778/H777</f>
        <v>1</v>
      </c>
      <c r="P778" s="99">
        <v>23</v>
      </c>
      <c r="Q778" s="62">
        <f t="shared" si="80"/>
        <v>1</v>
      </c>
      <c r="R778" s="62">
        <f t="shared" si="81"/>
        <v>0</v>
      </c>
      <c r="AC778" s="3"/>
      <c r="AD778" s="3"/>
    </row>
    <row r="779" spans="1:30" ht="15.75" customHeight="1">
      <c r="A779" s="49">
        <v>2501</v>
      </c>
      <c r="B779" s="50"/>
      <c r="C779" s="50"/>
      <c r="D779" s="50"/>
      <c r="E779" s="50"/>
      <c r="F779" s="50"/>
      <c r="G779" s="50"/>
      <c r="H779" s="50"/>
      <c r="I779" s="50">
        <v>18</v>
      </c>
      <c r="J779" s="64"/>
      <c r="K779" s="87">
        <v>12</v>
      </c>
      <c r="L779" s="57"/>
      <c r="M779" s="58"/>
      <c r="N779" s="64"/>
      <c r="O779" s="68"/>
      <c r="P779" s="99">
        <v>23</v>
      </c>
      <c r="Q779" s="146"/>
      <c r="R779" s="68"/>
      <c r="AC779" s="3"/>
      <c r="AD779" s="3"/>
    </row>
    <row r="780" spans="1:30" ht="15.75" customHeight="1">
      <c r="A780" s="49">
        <v>2502</v>
      </c>
      <c r="B780" s="50"/>
      <c r="C780" s="50"/>
      <c r="D780" s="50"/>
      <c r="E780" s="50"/>
      <c r="F780" s="50"/>
      <c r="G780" s="50"/>
      <c r="H780" s="50"/>
      <c r="I780" s="50">
        <v>4</v>
      </c>
      <c r="J780" s="64"/>
      <c r="K780" s="87">
        <v>3</v>
      </c>
      <c r="L780" s="57"/>
      <c r="M780" s="58"/>
      <c r="N780" s="64"/>
      <c r="O780" s="68"/>
      <c r="P780" s="66">
        <v>8</v>
      </c>
      <c r="Q780" s="69"/>
      <c r="R780" s="68"/>
      <c r="AC780" s="3"/>
      <c r="AD780" s="3"/>
    </row>
    <row r="781" spans="1:30" ht="15.75" customHeight="1">
      <c r="A781" s="49">
        <v>2601</v>
      </c>
      <c r="B781" s="50"/>
      <c r="C781" s="50"/>
      <c r="D781" s="50"/>
      <c r="E781" s="50"/>
      <c r="F781" s="50"/>
      <c r="G781" s="50"/>
      <c r="H781" s="50"/>
      <c r="I781" s="50">
        <v>2</v>
      </c>
      <c r="J781" s="64"/>
      <c r="K781" s="87">
        <v>3</v>
      </c>
      <c r="L781" s="57"/>
      <c r="M781" s="58"/>
      <c r="N781" s="64"/>
      <c r="O781" s="68"/>
      <c r="P781" s="66">
        <v>4</v>
      </c>
      <c r="Q781" s="69"/>
      <c r="R781" s="68"/>
      <c r="AC781" s="3"/>
      <c r="AD781" s="3"/>
    </row>
    <row r="782" spans="1:30" ht="15.75" customHeight="1">
      <c r="A782" s="49">
        <v>2602</v>
      </c>
      <c r="B782" s="50"/>
      <c r="C782" s="50"/>
      <c r="D782" s="50"/>
      <c r="E782" s="50"/>
      <c r="F782" s="50"/>
      <c r="G782" s="50"/>
      <c r="H782" s="50"/>
      <c r="I782" s="50"/>
      <c r="J782" s="64"/>
      <c r="K782" s="87"/>
      <c r="L782" s="57"/>
      <c r="M782" s="58"/>
      <c r="N782" s="64"/>
      <c r="O782" s="58"/>
      <c r="P782" s="64"/>
      <c r="Q782" s="102"/>
      <c r="R782" s="68"/>
      <c r="AC782" s="3"/>
      <c r="AD782" s="3"/>
    </row>
    <row r="783" spans="1:30" ht="15.75" customHeight="1">
      <c r="A783" s="49">
        <v>2701</v>
      </c>
      <c r="B783" s="50"/>
      <c r="C783" s="50"/>
      <c r="D783" s="50"/>
      <c r="E783" s="50"/>
      <c r="F783" s="50"/>
      <c r="G783" s="50"/>
      <c r="H783" s="50"/>
      <c r="I783" s="50"/>
      <c r="J783" s="64"/>
      <c r="K783" s="87"/>
      <c r="L783" s="57"/>
      <c r="M783" s="58"/>
      <c r="N783" s="64"/>
      <c r="O783" s="140" t="s">
        <v>56</v>
      </c>
      <c r="P783" s="71">
        <v>3</v>
      </c>
      <c r="Q783" s="83">
        <f>IF(SUM(K775:K782)=0,"",SUM(K775:K782))</f>
        <v>19</v>
      </c>
      <c r="R783" s="142" t="s">
        <v>10</v>
      </c>
      <c r="AC783" s="3"/>
      <c r="AD783" s="3"/>
    </row>
    <row r="784" spans="1:30" ht="15.75" customHeight="1">
      <c r="A784" s="49">
        <v>2702</v>
      </c>
      <c r="B784" s="50"/>
      <c r="C784" s="50"/>
      <c r="D784" s="50"/>
      <c r="E784" s="50"/>
      <c r="F784" s="50"/>
      <c r="G784" s="50"/>
      <c r="H784" s="50"/>
      <c r="I784" s="50"/>
      <c r="J784" s="64"/>
      <c r="K784" s="87"/>
      <c r="L784" s="57"/>
      <c r="M784" s="58"/>
      <c r="N784" s="64"/>
      <c r="O784" s="141" t="s">
        <v>57</v>
      </c>
      <c r="P784" s="73">
        <f>IF(P783/B771=0,"",P783/B771)</f>
        <v>7.6923076923076927E-2</v>
      </c>
      <c r="Q784" s="85">
        <f>IF(P783/Q783=0,"",P783/Q783)</f>
        <v>0.15789473684210525</v>
      </c>
      <c r="R784" s="143" t="s">
        <v>58</v>
      </c>
      <c r="V784" s="111">
        <f>AVERAGE(S773,S794)</f>
        <v>0.77275641025641018</v>
      </c>
      <c r="AC784" s="3"/>
      <c r="AD784" s="3"/>
    </row>
    <row r="785" spans="1:30" ht="15.75">
      <c r="A785" s="49">
        <v>2801</v>
      </c>
      <c r="B785" s="145"/>
      <c r="C785" s="145"/>
      <c r="D785" s="145"/>
      <c r="E785" s="145"/>
      <c r="F785" s="145"/>
      <c r="G785" s="145"/>
      <c r="H785" s="145"/>
      <c r="I785" s="145"/>
      <c r="J785" s="64"/>
      <c r="K785" s="87"/>
      <c r="L785" s="75"/>
      <c r="M785" s="76"/>
      <c r="N785" s="77"/>
      <c r="O785" s="78"/>
      <c r="P785" s="79"/>
      <c r="Q785" s="79"/>
      <c r="R785" s="80"/>
      <c r="AC785" s="3"/>
      <c r="AD785" s="3"/>
    </row>
    <row r="786" spans="1:30" ht="18" customHeight="1">
      <c r="A786" s="31"/>
      <c r="B786" s="190" t="s">
        <v>79</v>
      </c>
      <c r="C786" s="190"/>
      <c r="D786" s="190"/>
      <c r="E786" s="190"/>
      <c r="F786" s="190"/>
      <c r="G786" s="190"/>
      <c r="H786" s="190"/>
      <c r="I786" s="190"/>
      <c r="J786" s="25"/>
      <c r="K786" s="81">
        <f>SUM(K776:K782)</f>
        <v>19</v>
      </c>
      <c r="L786" s="82">
        <f>((SUM(K776:K778))/B771)</f>
        <v>2.564102564102564E-2</v>
      </c>
      <c r="M786" s="82">
        <f>IF(K786=0,"",K786/B771)</f>
        <v>0.48717948717948717</v>
      </c>
      <c r="N786" s="82">
        <f>M786-L786</f>
        <v>0.46153846153846151</v>
      </c>
      <c r="O786" s="1"/>
      <c r="P786" s="25"/>
      <c r="Q786" s="26"/>
      <c r="R786" s="1"/>
      <c r="AC786" s="3"/>
      <c r="AD786" s="3"/>
    </row>
    <row r="787" spans="1:30" ht="12.75" customHeight="1">
      <c r="L787" s="1"/>
      <c r="M787" s="1"/>
      <c r="O787" s="1"/>
      <c r="P787" s="2"/>
      <c r="Q787" s="2"/>
      <c r="R787" s="1"/>
      <c r="AC787" s="3"/>
      <c r="AD787" s="3"/>
    </row>
    <row r="788" spans="1:30" ht="12.75" customHeight="1">
      <c r="L788" s="1"/>
      <c r="M788" s="1"/>
      <c r="O788" s="1"/>
      <c r="P788" s="2"/>
      <c r="Q788" s="2"/>
      <c r="R788" s="1"/>
      <c r="AC788" s="3"/>
      <c r="AD788" s="3"/>
    </row>
    <row r="789" spans="1:30" ht="26.25" customHeight="1">
      <c r="A789" s="161"/>
      <c r="B789" s="191" t="s">
        <v>69</v>
      </c>
      <c r="C789" s="191"/>
      <c r="D789" s="191"/>
      <c r="E789" s="191"/>
      <c r="F789" s="191"/>
      <c r="G789" s="191"/>
      <c r="H789" s="191"/>
      <c r="I789" s="191"/>
      <c r="J789" s="25"/>
      <c r="K789" s="156" t="s">
        <v>94</v>
      </c>
      <c r="L789" s="1"/>
      <c r="M789" s="1"/>
      <c r="N789" s="25"/>
      <c r="O789" s="1"/>
      <c r="P789" s="25"/>
      <c r="Q789" s="25"/>
      <c r="R789" s="25"/>
      <c r="AC789" s="3"/>
      <c r="AD789" s="3"/>
    </row>
    <row r="790" spans="1:30" ht="20.25" customHeight="1">
      <c r="A790" s="201" t="s">
        <v>9</v>
      </c>
      <c r="B790" s="193" t="s">
        <v>70</v>
      </c>
      <c r="C790" s="194"/>
      <c r="D790" s="194"/>
      <c r="E790" s="194"/>
      <c r="F790" s="194"/>
      <c r="G790" s="194"/>
      <c r="H790" s="194"/>
      <c r="I790" s="195"/>
      <c r="J790" s="25"/>
      <c r="K790" s="196" t="s">
        <v>10</v>
      </c>
      <c r="L790" s="189" t="s">
        <v>2</v>
      </c>
      <c r="M790" s="189" t="s">
        <v>3</v>
      </c>
      <c r="N790" s="198" t="s">
        <v>4</v>
      </c>
      <c r="O790" s="189" t="s">
        <v>5</v>
      </c>
      <c r="P790" s="187" t="s">
        <v>6</v>
      </c>
      <c r="Q790" s="187" t="s">
        <v>7</v>
      </c>
      <c r="R790" s="189" t="s">
        <v>8</v>
      </c>
      <c r="AC790" s="3"/>
      <c r="AD790" s="3"/>
    </row>
    <row r="791" spans="1:30" ht="15.75" customHeight="1">
      <c r="A791" s="202"/>
      <c r="B791" s="49" t="s">
        <v>71</v>
      </c>
      <c r="C791" s="49" t="s">
        <v>72</v>
      </c>
      <c r="D791" s="49" t="s">
        <v>73</v>
      </c>
      <c r="E791" s="49" t="s">
        <v>74</v>
      </c>
      <c r="F791" s="49" t="s">
        <v>75</v>
      </c>
      <c r="G791" s="49" t="s">
        <v>76</v>
      </c>
      <c r="H791" s="49" t="s">
        <v>77</v>
      </c>
      <c r="I791" s="49" t="s">
        <v>78</v>
      </c>
      <c r="J791" s="25"/>
      <c r="K791" s="197"/>
      <c r="L791" s="188"/>
      <c r="M791" s="188"/>
      <c r="N791" s="188"/>
      <c r="O791" s="188"/>
      <c r="P791" s="188"/>
      <c r="Q791" s="188"/>
      <c r="R791" s="188"/>
      <c r="AC791" s="3"/>
      <c r="AD791" s="3"/>
    </row>
    <row r="792" spans="1:30" ht="15.75" customHeight="1">
      <c r="A792" s="49">
        <v>2102</v>
      </c>
      <c r="B792" s="50">
        <v>40</v>
      </c>
      <c r="C792" s="50"/>
      <c r="D792" s="50"/>
      <c r="E792" s="50"/>
      <c r="F792" s="50"/>
      <c r="G792" s="50"/>
      <c r="H792" s="50"/>
      <c r="I792" s="50"/>
      <c r="J792" s="64"/>
      <c r="K792" s="87"/>
      <c r="L792" s="51"/>
      <c r="M792" s="52"/>
      <c r="N792" s="53"/>
      <c r="O792" s="54"/>
      <c r="P792" s="55">
        <f>B792</f>
        <v>40</v>
      </c>
      <c r="Q792" s="56"/>
      <c r="R792" s="54"/>
      <c r="AC792" s="3"/>
      <c r="AD792" s="3"/>
    </row>
    <row r="793" spans="1:30" ht="15.75" customHeight="1">
      <c r="A793" s="49">
        <v>2201</v>
      </c>
      <c r="B793" s="50"/>
      <c r="C793" s="50">
        <v>31</v>
      </c>
      <c r="D793" s="50"/>
      <c r="E793" s="50"/>
      <c r="F793" s="50"/>
      <c r="G793" s="50"/>
      <c r="H793" s="50"/>
      <c r="I793" s="50"/>
      <c r="J793" s="64"/>
      <c r="K793" s="87"/>
      <c r="L793" s="57"/>
      <c r="M793" s="58"/>
      <c r="N793" s="59"/>
      <c r="O793" s="60">
        <f>IF(C793=0,"",C793/B792)</f>
        <v>0.77500000000000002</v>
      </c>
      <c r="P793" s="61">
        <v>32</v>
      </c>
      <c r="Q793" s="62">
        <f t="shared" ref="Q793:Q797" si="82">IF(P793=0,"",P793/P792)</f>
        <v>0.8</v>
      </c>
      <c r="R793" s="62">
        <f t="shared" ref="R793:R799" si="83">IF(P793=0,"",100%-Q793)</f>
        <v>0.19999999999999996</v>
      </c>
      <c r="AC793" s="3"/>
      <c r="AD793" s="3"/>
    </row>
    <row r="794" spans="1:30" ht="15.75" customHeight="1">
      <c r="A794" s="49">
        <v>2202</v>
      </c>
      <c r="B794" s="50"/>
      <c r="C794" s="50"/>
      <c r="D794" s="50">
        <v>27</v>
      </c>
      <c r="E794" s="50"/>
      <c r="F794" s="50"/>
      <c r="G794" s="50"/>
      <c r="H794" s="50"/>
      <c r="I794" s="50"/>
      <c r="J794" s="64"/>
      <c r="K794" s="87"/>
      <c r="L794" s="57"/>
      <c r="M794" s="58"/>
      <c r="N794" s="59"/>
      <c r="O794" s="60">
        <f>IF(D794=0,"",D794/C793)</f>
        <v>0.87096774193548387</v>
      </c>
      <c r="P794" s="61">
        <v>29</v>
      </c>
      <c r="Q794" s="62">
        <f t="shared" si="82"/>
        <v>0.90625</v>
      </c>
      <c r="R794" s="62">
        <f t="shared" si="83"/>
        <v>9.375E-2</v>
      </c>
      <c r="S794" s="11">
        <f>P794/P792</f>
        <v>0.72499999999999998</v>
      </c>
      <c r="AC794" s="3"/>
      <c r="AD794" s="3"/>
    </row>
    <row r="795" spans="1:30" ht="15.75" customHeight="1">
      <c r="A795" s="49">
        <v>2301</v>
      </c>
      <c r="B795" s="50"/>
      <c r="C795" s="50"/>
      <c r="D795" s="50"/>
      <c r="E795" s="50">
        <v>24</v>
      </c>
      <c r="F795" s="50"/>
      <c r="G795" s="50"/>
      <c r="H795" s="50"/>
      <c r="I795" s="50"/>
      <c r="J795" s="64"/>
      <c r="K795" s="87"/>
      <c r="L795" s="57"/>
      <c r="M795" s="58"/>
      <c r="N795" s="59"/>
      <c r="O795" s="60">
        <f>E795/D794</f>
        <v>0.88888888888888884</v>
      </c>
      <c r="P795" s="61">
        <v>27</v>
      </c>
      <c r="Q795" s="62">
        <f t="shared" si="82"/>
        <v>0.93103448275862066</v>
      </c>
      <c r="R795" s="62">
        <f t="shared" si="83"/>
        <v>6.8965517241379337E-2</v>
      </c>
      <c r="AC795" s="3"/>
      <c r="AD795" s="3"/>
    </row>
    <row r="796" spans="1:30" ht="15.75" customHeight="1">
      <c r="A796" s="49">
        <v>2302</v>
      </c>
      <c r="B796" s="50"/>
      <c r="C796" s="50"/>
      <c r="D796" s="50"/>
      <c r="E796" s="50"/>
      <c r="F796" s="50">
        <v>16</v>
      </c>
      <c r="G796" s="50"/>
      <c r="H796" s="50"/>
      <c r="I796" s="50"/>
      <c r="J796" s="64"/>
      <c r="K796" s="87"/>
      <c r="L796" s="57"/>
      <c r="M796" s="58"/>
      <c r="N796" s="59"/>
      <c r="O796" s="60">
        <f>F796/E795</f>
        <v>0.66666666666666663</v>
      </c>
      <c r="P796" s="61">
        <v>20</v>
      </c>
      <c r="Q796" s="62">
        <f t="shared" si="82"/>
        <v>0.7407407407407407</v>
      </c>
      <c r="R796" s="62">
        <f t="shared" si="83"/>
        <v>0.2592592592592593</v>
      </c>
      <c r="AC796" s="3"/>
      <c r="AD796" s="3"/>
    </row>
    <row r="797" spans="1:30" ht="15.75" customHeight="1">
      <c r="A797" s="49">
        <v>2401</v>
      </c>
      <c r="B797" s="50"/>
      <c r="C797" s="50"/>
      <c r="D797" s="50"/>
      <c r="E797" s="50"/>
      <c r="F797" s="50"/>
      <c r="G797" s="50">
        <v>12</v>
      </c>
      <c r="H797" s="50"/>
      <c r="I797" s="50"/>
      <c r="J797" s="64"/>
      <c r="K797" s="87"/>
      <c r="L797" s="57"/>
      <c r="M797" s="58"/>
      <c r="N797" s="59"/>
      <c r="O797" s="60">
        <f>G797/F796</f>
        <v>0.75</v>
      </c>
      <c r="P797" s="61">
        <v>20</v>
      </c>
      <c r="Q797" s="62">
        <f t="shared" si="82"/>
        <v>1</v>
      </c>
      <c r="R797" s="62">
        <f t="shared" si="83"/>
        <v>0</v>
      </c>
      <c r="AC797" s="3"/>
      <c r="AD797" s="3"/>
    </row>
    <row r="798" spans="1:30" ht="15.75" customHeight="1">
      <c r="A798" s="49">
        <v>2402</v>
      </c>
      <c r="B798" s="50"/>
      <c r="C798" s="50"/>
      <c r="D798" s="50"/>
      <c r="E798" s="50"/>
      <c r="F798" s="50"/>
      <c r="G798" s="50"/>
      <c r="H798" s="50">
        <v>12</v>
      </c>
      <c r="I798" s="50"/>
      <c r="J798" s="64"/>
      <c r="K798" s="87"/>
      <c r="L798" s="57"/>
      <c r="M798" s="58"/>
      <c r="N798" s="59"/>
      <c r="O798" s="127">
        <f>H798/G797</f>
        <v>1</v>
      </c>
      <c r="P798" s="61">
        <v>20</v>
      </c>
      <c r="Q798" s="129">
        <f>IF(P798=0,"",P798/P797)</f>
        <v>1</v>
      </c>
      <c r="R798" s="129">
        <f t="shared" si="83"/>
        <v>0</v>
      </c>
      <c r="AC798" s="3"/>
      <c r="AD798" s="3"/>
    </row>
    <row r="799" spans="1:30" ht="15.75" customHeight="1">
      <c r="A799" s="49">
        <v>2501</v>
      </c>
      <c r="B799" s="50"/>
      <c r="C799" s="50"/>
      <c r="D799" s="50"/>
      <c r="E799" s="50"/>
      <c r="F799" s="50"/>
      <c r="G799" s="50"/>
      <c r="H799" s="50"/>
      <c r="I799" s="50">
        <v>5</v>
      </c>
      <c r="J799" s="64"/>
      <c r="K799" s="87">
        <v>0</v>
      </c>
      <c r="L799" s="57"/>
      <c r="M799" s="58"/>
      <c r="N799" s="64"/>
      <c r="O799" s="128">
        <f>I799/H798</f>
        <v>0.41666666666666669</v>
      </c>
      <c r="P799" s="66">
        <v>18</v>
      </c>
      <c r="Q799" s="184">
        <f>IF(P799=0,"",P799/P798)</f>
        <v>0.9</v>
      </c>
      <c r="R799" s="184">
        <f t="shared" si="83"/>
        <v>9.9999999999999978E-2</v>
      </c>
      <c r="AC799" s="3"/>
      <c r="AD799" s="3"/>
    </row>
    <row r="800" spans="1:30" ht="15.75" customHeight="1">
      <c r="A800" s="49">
        <v>2502</v>
      </c>
      <c r="B800" s="50"/>
      <c r="C800" s="50"/>
      <c r="D800" s="50"/>
      <c r="E800" s="50"/>
      <c r="F800" s="50"/>
      <c r="G800" s="50"/>
      <c r="H800" s="50"/>
      <c r="I800" s="50">
        <v>13</v>
      </c>
      <c r="J800" s="64"/>
      <c r="K800" s="87">
        <v>8</v>
      </c>
      <c r="L800" s="57"/>
      <c r="M800" s="58"/>
      <c r="N800" s="64"/>
      <c r="O800" s="68"/>
      <c r="P800" s="99">
        <v>16</v>
      </c>
      <c r="Q800" s="146"/>
      <c r="R800" s="68"/>
      <c r="AC800" s="3"/>
      <c r="AD800" s="3"/>
    </row>
    <row r="801" spans="1:30" ht="15.75" customHeight="1">
      <c r="A801" s="49">
        <v>2601</v>
      </c>
      <c r="B801" s="50"/>
      <c r="C801" s="50"/>
      <c r="D801" s="50"/>
      <c r="E801" s="50"/>
      <c r="F801" s="50"/>
      <c r="G801" s="50"/>
      <c r="H801" s="50"/>
      <c r="I801" s="50">
        <v>4</v>
      </c>
      <c r="J801" s="64"/>
      <c r="K801" s="87">
        <v>6</v>
      </c>
      <c r="L801" s="57"/>
      <c r="M801" s="58"/>
      <c r="N801" s="64"/>
      <c r="O801" s="68"/>
      <c r="P801" s="66">
        <v>9</v>
      </c>
      <c r="Q801" s="69"/>
      <c r="R801" s="68"/>
      <c r="AC801" s="3"/>
      <c r="AD801" s="3"/>
    </row>
    <row r="802" spans="1:30" ht="15.75" customHeight="1">
      <c r="A802" s="49">
        <v>2602</v>
      </c>
      <c r="B802" s="50"/>
      <c r="C802" s="50"/>
      <c r="D802" s="50"/>
      <c r="E802" s="50"/>
      <c r="F802" s="50"/>
      <c r="G802" s="50"/>
      <c r="H802" s="50"/>
      <c r="I802" s="50"/>
      <c r="J802" s="64"/>
      <c r="K802" s="87"/>
      <c r="L802" s="57"/>
      <c r="M802" s="58"/>
      <c r="N802" s="64"/>
      <c r="O802" s="68"/>
      <c r="P802" s="66"/>
      <c r="Q802" s="69"/>
      <c r="R802" s="68"/>
      <c r="AC802" s="3"/>
      <c r="AD802" s="3"/>
    </row>
    <row r="803" spans="1:30" ht="15.75" customHeight="1">
      <c r="A803" s="49">
        <v>2701</v>
      </c>
      <c r="B803" s="50"/>
      <c r="C803" s="50"/>
      <c r="D803" s="50"/>
      <c r="E803" s="50"/>
      <c r="F803" s="50"/>
      <c r="G803" s="50"/>
      <c r="H803" s="50"/>
      <c r="I803" s="50"/>
      <c r="J803" s="64"/>
      <c r="K803" s="87"/>
      <c r="L803" s="57"/>
      <c r="M803" s="58"/>
      <c r="N803" s="64"/>
      <c r="O803" s="58"/>
      <c r="P803" s="64"/>
      <c r="Q803" s="102"/>
      <c r="R803" s="68"/>
      <c r="AC803" s="3"/>
      <c r="AD803" s="3"/>
    </row>
    <row r="804" spans="1:30" ht="15.75" customHeight="1">
      <c r="A804" s="49">
        <v>2702</v>
      </c>
      <c r="B804" s="50"/>
      <c r="C804" s="50"/>
      <c r="D804" s="50"/>
      <c r="E804" s="50"/>
      <c r="F804" s="50"/>
      <c r="G804" s="50"/>
      <c r="H804" s="50"/>
      <c r="I804" s="50"/>
      <c r="J804" s="64"/>
      <c r="K804" s="87"/>
      <c r="L804" s="57"/>
      <c r="M804" s="58"/>
      <c r="N804" s="64"/>
      <c r="O804" s="140" t="s">
        <v>56</v>
      </c>
      <c r="P804" s="71">
        <v>1</v>
      </c>
      <c r="Q804" s="83">
        <f>IF(SUM(K796:K803)=0,"",SUM(K796:K803))</f>
        <v>14</v>
      </c>
      <c r="R804" s="142" t="s">
        <v>10</v>
      </c>
      <c r="AC804" s="3"/>
      <c r="AD804" s="3"/>
    </row>
    <row r="805" spans="1:30" ht="15.75" customHeight="1">
      <c r="A805" s="49">
        <v>2801</v>
      </c>
      <c r="B805" s="50"/>
      <c r="C805" s="50"/>
      <c r="D805" s="50"/>
      <c r="E805" s="50"/>
      <c r="F805" s="50"/>
      <c r="G805" s="50"/>
      <c r="H805" s="50"/>
      <c r="I805" s="50"/>
      <c r="J805" s="64"/>
      <c r="K805" s="87"/>
      <c r="L805" s="57"/>
      <c r="M805" s="58"/>
      <c r="N805" s="64"/>
      <c r="O805" s="141" t="s">
        <v>57</v>
      </c>
      <c r="P805" s="73">
        <f>IF(P804/B792=0,"",P804/B792)</f>
        <v>2.5000000000000001E-2</v>
      </c>
      <c r="Q805" s="85">
        <f>IF(P804/Q804=0,"",P804/Q804)</f>
        <v>7.1428571428571425E-2</v>
      </c>
      <c r="R805" s="143" t="s">
        <v>58</v>
      </c>
      <c r="AC805" s="3"/>
      <c r="AD805" s="3"/>
    </row>
    <row r="806" spans="1:30" ht="15.75" customHeight="1">
      <c r="A806" s="49">
        <v>2802</v>
      </c>
      <c r="B806" s="145"/>
      <c r="C806" s="145"/>
      <c r="D806" s="145"/>
      <c r="E806" s="145"/>
      <c r="F806" s="145"/>
      <c r="G806" s="145"/>
      <c r="H806" s="145"/>
      <c r="I806" s="145"/>
      <c r="J806" s="64"/>
      <c r="K806" s="87"/>
      <c r="L806" s="75"/>
      <c r="M806" s="76"/>
      <c r="N806" s="77"/>
      <c r="O806" s="78"/>
      <c r="P806" s="79"/>
      <c r="Q806" s="79"/>
      <c r="R806" s="80"/>
      <c r="AC806" s="3"/>
      <c r="AD806" s="3"/>
    </row>
    <row r="807" spans="1:30" ht="18" customHeight="1">
      <c r="A807" s="31"/>
      <c r="B807" s="190" t="s">
        <v>79</v>
      </c>
      <c r="C807" s="190"/>
      <c r="D807" s="190"/>
      <c r="E807" s="190"/>
      <c r="F807" s="190"/>
      <c r="G807" s="190"/>
      <c r="H807" s="190"/>
      <c r="I807" s="190"/>
      <c r="J807" s="25"/>
      <c r="K807" s="81">
        <f>SUM(K797:K803)</f>
        <v>14</v>
      </c>
      <c r="L807" s="82">
        <f>((SUM(K797:K799))/B792)</f>
        <v>0</v>
      </c>
      <c r="M807" s="82">
        <f>IF(K807=0,"",K807/B792)</f>
        <v>0.35</v>
      </c>
      <c r="N807" s="82">
        <f>M807-L807</f>
        <v>0.35</v>
      </c>
      <c r="O807" s="1"/>
      <c r="P807" s="25"/>
      <c r="Q807" s="26"/>
      <c r="R807" s="1"/>
      <c r="AC807" s="3"/>
      <c r="AD807" s="3"/>
    </row>
    <row r="808" spans="1:30" ht="12.75" customHeight="1">
      <c r="L808" s="1"/>
      <c r="M808" s="1"/>
      <c r="O808" s="1"/>
      <c r="P808" s="2"/>
      <c r="Q808" s="2"/>
      <c r="R808" s="1"/>
      <c r="AC808" s="3"/>
      <c r="AD808" s="3"/>
    </row>
    <row r="809" spans="1:30" ht="12.75" customHeight="1">
      <c r="L809" s="1"/>
      <c r="M809" s="1"/>
      <c r="O809" s="1"/>
      <c r="P809" s="2"/>
      <c r="Q809" s="2"/>
      <c r="R809" s="1"/>
      <c r="AC809" s="3"/>
      <c r="AD809" s="3"/>
    </row>
    <row r="810" spans="1:30" ht="26.25">
      <c r="A810" s="161"/>
      <c r="B810" s="191" t="s">
        <v>69</v>
      </c>
      <c r="C810" s="191"/>
      <c r="D810" s="191"/>
      <c r="E810" s="191"/>
      <c r="F810" s="191"/>
      <c r="G810" s="191"/>
      <c r="H810" s="191"/>
      <c r="I810" s="191"/>
      <c r="J810" s="25"/>
      <c r="K810" s="156" t="s">
        <v>95</v>
      </c>
      <c r="L810" s="1"/>
      <c r="M810" s="1"/>
      <c r="N810" s="25"/>
      <c r="O810" s="1"/>
      <c r="P810" s="25"/>
      <c r="Q810" s="25"/>
      <c r="R810" s="25"/>
      <c r="AC810" s="3"/>
      <c r="AD810" s="3"/>
    </row>
    <row r="811" spans="1:30" ht="20.25">
      <c r="A811" s="201" t="s">
        <v>9</v>
      </c>
      <c r="B811" s="193" t="s">
        <v>70</v>
      </c>
      <c r="C811" s="194"/>
      <c r="D811" s="194"/>
      <c r="E811" s="194"/>
      <c r="F811" s="194"/>
      <c r="G811" s="194"/>
      <c r="H811" s="194"/>
      <c r="I811" s="195"/>
      <c r="J811" s="25"/>
      <c r="K811" s="196" t="s">
        <v>10</v>
      </c>
      <c r="L811" s="189" t="s">
        <v>2</v>
      </c>
      <c r="M811" s="189" t="s">
        <v>3</v>
      </c>
      <c r="N811" s="198" t="s">
        <v>4</v>
      </c>
      <c r="O811" s="189" t="s">
        <v>5</v>
      </c>
      <c r="P811" s="187" t="s">
        <v>6</v>
      </c>
      <c r="Q811" s="187" t="s">
        <v>7</v>
      </c>
      <c r="R811" s="189" t="s">
        <v>8</v>
      </c>
      <c r="AC811" s="3"/>
      <c r="AD811" s="3"/>
    </row>
    <row r="812" spans="1:30" ht="15.75">
      <c r="A812" s="202"/>
      <c r="B812" s="49" t="s">
        <v>71</v>
      </c>
      <c r="C812" s="49" t="s">
        <v>72</v>
      </c>
      <c r="D812" s="49" t="s">
        <v>73</v>
      </c>
      <c r="E812" s="49" t="s">
        <v>74</v>
      </c>
      <c r="F812" s="49" t="s">
        <v>75</v>
      </c>
      <c r="G812" s="49" t="s">
        <v>76</v>
      </c>
      <c r="H812" s="49" t="s">
        <v>77</v>
      </c>
      <c r="I812" s="49" t="s">
        <v>78</v>
      </c>
      <c r="J812" s="25"/>
      <c r="K812" s="197"/>
      <c r="L812" s="188"/>
      <c r="M812" s="188"/>
      <c r="N812" s="188"/>
      <c r="O812" s="188"/>
      <c r="P812" s="188"/>
      <c r="Q812" s="188"/>
      <c r="R812" s="188"/>
      <c r="AC812" s="3"/>
      <c r="AD812" s="3"/>
    </row>
    <row r="813" spans="1:30" ht="15.75" customHeight="1">
      <c r="A813" s="49">
        <v>2201</v>
      </c>
      <c r="B813" s="50">
        <v>42</v>
      </c>
      <c r="C813" s="50"/>
      <c r="D813" s="50"/>
      <c r="E813" s="50"/>
      <c r="F813" s="50"/>
      <c r="G813" s="50"/>
      <c r="H813" s="50"/>
      <c r="I813" s="50"/>
      <c r="J813" s="64"/>
      <c r="K813" s="87"/>
      <c r="L813" s="51"/>
      <c r="M813" s="52"/>
      <c r="N813" s="53"/>
      <c r="O813" s="54"/>
      <c r="P813" s="55">
        <f>B813</f>
        <v>42</v>
      </c>
      <c r="Q813" s="56"/>
      <c r="R813" s="54"/>
      <c r="AC813" s="3"/>
      <c r="AD813" s="3"/>
    </row>
    <row r="814" spans="1:30" ht="15.75" customHeight="1">
      <c r="A814" s="49">
        <v>2202</v>
      </c>
      <c r="B814" s="50"/>
      <c r="C814" s="50">
        <v>38</v>
      </c>
      <c r="D814" s="50"/>
      <c r="E814" s="50"/>
      <c r="F814" s="50"/>
      <c r="G814" s="50"/>
      <c r="H814" s="50"/>
      <c r="I814" s="50"/>
      <c r="J814" s="64"/>
      <c r="K814" s="87"/>
      <c r="L814" s="57"/>
      <c r="M814" s="58"/>
      <c r="N814" s="59"/>
      <c r="O814" s="60">
        <f>IF(C814=0,"",C814/B813)</f>
        <v>0.90476190476190477</v>
      </c>
      <c r="P814" s="61">
        <v>38</v>
      </c>
      <c r="Q814" s="62">
        <f t="shared" ref="Q814:Q819" si="84">IF(P814=0,"",P814/P813)</f>
        <v>0.90476190476190477</v>
      </c>
      <c r="R814" s="62">
        <f t="shared" ref="R814:R819" si="85">IF(P814=0,"",100%-Q814)</f>
        <v>9.5238095238095233E-2</v>
      </c>
      <c r="AC814" s="3"/>
      <c r="AD814" s="3"/>
    </row>
    <row r="815" spans="1:30" ht="15.75" customHeight="1">
      <c r="A815" s="49">
        <v>2301</v>
      </c>
      <c r="B815" s="50"/>
      <c r="C815" s="50"/>
      <c r="D815" s="50">
        <v>33</v>
      </c>
      <c r="E815" s="50"/>
      <c r="F815" s="50"/>
      <c r="G815" s="50"/>
      <c r="H815" s="50"/>
      <c r="I815" s="50"/>
      <c r="J815" s="64"/>
      <c r="K815" s="87"/>
      <c r="L815" s="57"/>
      <c r="M815" s="58"/>
      <c r="N815" s="59"/>
      <c r="O815" s="60">
        <f>IF(D815=0,"",D815/C814)</f>
        <v>0.86842105263157898</v>
      </c>
      <c r="P815" s="61">
        <v>33</v>
      </c>
      <c r="Q815" s="62">
        <f t="shared" si="84"/>
        <v>0.86842105263157898</v>
      </c>
      <c r="R815" s="62">
        <f t="shared" si="85"/>
        <v>0.13157894736842102</v>
      </c>
      <c r="S815" s="11">
        <f>P815/P813</f>
        <v>0.7857142857142857</v>
      </c>
      <c r="AC815" s="3"/>
      <c r="AD815" s="3"/>
    </row>
    <row r="816" spans="1:30" ht="15.75" customHeight="1">
      <c r="A816" s="49">
        <v>2302</v>
      </c>
      <c r="B816" s="50"/>
      <c r="C816" s="50"/>
      <c r="D816" s="50"/>
      <c r="E816" s="50">
        <v>26</v>
      </c>
      <c r="F816" s="50"/>
      <c r="G816" s="50"/>
      <c r="H816" s="50"/>
      <c r="I816" s="50"/>
      <c r="J816" s="64"/>
      <c r="K816" s="87"/>
      <c r="L816" s="57"/>
      <c r="M816" s="58"/>
      <c r="N816" s="59"/>
      <c r="O816" s="60">
        <f>IF(E816=0,"",E816/D815)</f>
        <v>0.78787878787878785</v>
      </c>
      <c r="P816" s="61">
        <v>32</v>
      </c>
      <c r="Q816" s="62">
        <f t="shared" si="84"/>
        <v>0.96969696969696972</v>
      </c>
      <c r="R816" s="62">
        <f t="shared" si="85"/>
        <v>3.0303030303030276E-2</v>
      </c>
      <c r="AC816" s="3"/>
      <c r="AD816" s="3"/>
    </row>
    <row r="817" spans="1:30" ht="15.75" customHeight="1">
      <c r="A817" s="49">
        <v>2401</v>
      </c>
      <c r="B817" s="50"/>
      <c r="C817" s="50"/>
      <c r="D817" s="50"/>
      <c r="E817" s="50"/>
      <c r="F817" s="50">
        <v>26</v>
      </c>
      <c r="G817" s="50"/>
      <c r="H817" s="50"/>
      <c r="I817" s="50"/>
      <c r="J817" s="64"/>
      <c r="K817" s="87"/>
      <c r="L817" s="57"/>
      <c r="M817" s="58"/>
      <c r="N817" s="59"/>
      <c r="O817" s="60">
        <f>IF(F817=0,"",F817/E816)</f>
        <v>1</v>
      </c>
      <c r="P817" s="61">
        <v>32</v>
      </c>
      <c r="Q817" s="62">
        <f t="shared" si="84"/>
        <v>1</v>
      </c>
      <c r="R817" s="62">
        <f t="shared" si="85"/>
        <v>0</v>
      </c>
      <c r="AC817" s="3"/>
      <c r="AD817" s="3"/>
    </row>
    <row r="818" spans="1:30" ht="15.75" customHeight="1">
      <c r="A818" s="49">
        <v>2402</v>
      </c>
      <c r="B818" s="50"/>
      <c r="C818" s="50"/>
      <c r="D818" s="50"/>
      <c r="E818" s="50"/>
      <c r="F818" s="50"/>
      <c r="G818" s="50">
        <v>25</v>
      </c>
      <c r="H818" s="50"/>
      <c r="I818" s="50"/>
      <c r="J818" s="64"/>
      <c r="K818" s="87"/>
      <c r="L818" s="57"/>
      <c r="M818" s="58"/>
      <c r="N818" s="59"/>
      <c r="O818" s="60">
        <f>IF(G818=0,"",G818/F817)</f>
        <v>0.96153846153846156</v>
      </c>
      <c r="P818" s="61">
        <v>30</v>
      </c>
      <c r="Q818" s="62">
        <f t="shared" si="84"/>
        <v>0.9375</v>
      </c>
      <c r="R818" s="62">
        <f t="shared" si="85"/>
        <v>6.25E-2</v>
      </c>
      <c r="AC818" s="3"/>
      <c r="AD818" s="3"/>
    </row>
    <row r="819" spans="1:30" ht="15.75" customHeight="1">
      <c r="A819" s="49">
        <v>2501</v>
      </c>
      <c r="B819" s="50"/>
      <c r="C819" s="50"/>
      <c r="D819" s="50"/>
      <c r="E819" s="50"/>
      <c r="F819" s="50"/>
      <c r="G819" s="50"/>
      <c r="H819" s="50">
        <v>11</v>
      </c>
      <c r="I819" s="50"/>
      <c r="J819" s="64"/>
      <c r="K819" s="87"/>
      <c r="L819" s="57"/>
      <c r="M819" s="58"/>
      <c r="N819" s="59"/>
      <c r="O819" s="60">
        <f>IF(H819=0,"",H819/G818)</f>
        <v>0.44</v>
      </c>
      <c r="P819" s="61">
        <v>30</v>
      </c>
      <c r="Q819" s="62">
        <f t="shared" si="84"/>
        <v>1</v>
      </c>
      <c r="R819" s="62">
        <f t="shared" si="85"/>
        <v>0</v>
      </c>
      <c r="AC819" s="3"/>
      <c r="AD819" s="3"/>
    </row>
    <row r="820" spans="1:30" ht="15.75" customHeight="1">
      <c r="A820" s="49">
        <v>2502</v>
      </c>
      <c r="B820" s="50"/>
      <c r="C820" s="50"/>
      <c r="D820" s="50"/>
      <c r="E820" s="50"/>
      <c r="F820" s="50"/>
      <c r="G820" s="50"/>
      <c r="H820" s="50"/>
      <c r="I820" s="50">
        <v>10</v>
      </c>
      <c r="J820" s="64"/>
      <c r="K820" s="87">
        <v>3</v>
      </c>
      <c r="L820" s="57"/>
      <c r="M820" s="58"/>
      <c r="N820" s="64"/>
      <c r="O820" s="65"/>
      <c r="P820" s="99">
        <v>30</v>
      </c>
      <c r="Q820" s="64"/>
      <c r="R820" s="65"/>
      <c r="AC820" s="3"/>
      <c r="AD820" s="3"/>
    </row>
    <row r="821" spans="1:30" ht="15.75" customHeight="1">
      <c r="A821" s="49">
        <v>2601</v>
      </c>
      <c r="B821" s="50"/>
      <c r="C821" s="50"/>
      <c r="D821" s="50"/>
      <c r="E821" s="50"/>
      <c r="F821" s="50"/>
      <c r="G821" s="50"/>
      <c r="H821" s="50"/>
      <c r="I821" s="50">
        <v>17</v>
      </c>
      <c r="J821" s="64"/>
      <c r="K821" s="87">
        <v>12</v>
      </c>
      <c r="L821" s="57"/>
      <c r="M821" s="58"/>
      <c r="N821" s="64"/>
      <c r="O821" s="68"/>
      <c r="P821" s="99">
        <v>25</v>
      </c>
      <c r="Q821" s="146"/>
      <c r="R821" s="68"/>
      <c r="AC821" s="3"/>
      <c r="AD821" s="3"/>
    </row>
    <row r="822" spans="1:30" ht="15.75" customHeight="1">
      <c r="A822" s="49">
        <v>2602</v>
      </c>
      <c r="B822" s="50"/>
      <c r="C822" s="50"/>
      <c r="D822" s="50"/>
      <c r="E822" s="50"/>
      <c r="F822" s="50"/>
      <c r="G822" s="50"/>
      <c r="H822" s="50"/>
      <c r="I822" s="50"/>
      <c r="J822" s="64"/>
      <c r="K822" s="87"/>
      <c r="L822" s="57"/>
      <c r="M822" s="58"/>
      <c r="N822" s="64"/>
      <c r="O822" s="68"/>
      <c r="P822" s="66"/>
      <c r="Q822" s="69"/>
      <c r="R822" s="68"/>
      <c r="AC822" s="3"/>
      <c r="AD822" s="3"/>
    </row>
    <row r="823" spans="1:30" ht="15.75" customHeight="1">
      <c r="A823" s="49">
        <v>2701</v>
      </c>
      <c r="B823" s="50"/>
      <c r="C823" s="50"/>
      <c r="D823" s="50"/>
      <c r="E823" s="50"/>
      <c r="F823" s="50"/>
      <c r="G823" s="50"/>
      <c r="H823" s="50"/>
      <c r="I823" s="50"/>
      <c r="J823" s="64"/>
      <c r="K823" s="87"/>
      <c r="L823" s="57"/>
      <c r="M823" s="58"/>
      <c r="N823" s="64"/>
      <c r="O823" s="68"/>
      <c r="P823" s="66"/>
      <c r="Q823" s="69"/>
      <c r="R823" s="68"/>
      <c r="AC823" s="3"/>
      <c r="AD823" s="3"/>
    </row>
    <row r="824" spans="1:30" ht="15.75" customHeight="1">
      <c r="A824" s="49">
        <v>2702</v>
      </c>
      <c r="B824" s="50"/>
      <c r="C824" s="50"/>
      <c r="D824" s="50"/>
      <c r="E824" s="50"/>
      <c r="F824" s="50"/>
      <c r="G824" s="50"/>
      <c r="H824" s="50"/>
      <c r="I824" s="50"/>
      <c r="J824" s="64"/>
      <c r="K824" s="87"/>
      <c r="L824" s="57"/>
      <c r="M824" s="58"/>
      <c r="N824" s="64"/>
      <c r="O824" s="58"/>
      <c r="P824" s="64"/>
      <c r="Q824" s="102"/>
      <c r="R824" s="68"/>
      <c r="AC824" s="3"/>
      <c r="AD824" s="3"/>
    </row>
    <row r="825" spans="1:30" ht="15.75" customHeight="1">
      <c r="A825" s="49">
        <v>2801</v>
      </c>
      <c r="B825" s="50"/>
      <c r="C825" s="50"/>
      <c r="D825" s="50"/>
      <c r="E825" s="50"/>
      <c r="F825" s="50"/>
      <c r="G825" s="50"/>
      <c r="H825" s="50"/>
      <c r="I825" s="50"/>
      <c r="J825" s="64"/>
      <c r="K825" s="87"/>
      <c r="L825" s="57"/>
      <c r="M825" s="58"/>
      <c r="N825" s="64"/>
      <c r="O825" s="140" t="s">
        <v>56</v>
      </c>
      <c r="P825" s="71"/>
      <c r="Q825" s="83">
        <f>IF(SUM(K817:K824)=0,"",SUM(K817:K824))</f>
        <v>15</v>
      </c>
      <c r="R825" s="142" t="s">
        <v>10</v>
      </c>
      <c r="AC825" s="3"/>
      <c r="AD825" s="3"/>
    </row>
    <row r="826" spans="1:30" ht="15.75" customHeight="1">
      <c r="A826" s="49">
        <v>2802</v>
      </c>
      <c r="B826" s="50"/>
      <c r="C826" s="50"/>
      <c r="D826" s="50"/>
      <c r="E826" s="50"/>
      <c r="F826" s="50"/>
      <c r="G826" s="50"/>
      <c r="H826" s="50"/>
      <c r="I826" s="50"/>
      <c r="J826" s="64"/>
      <c r="K826" s="87"/>
      <c r="L826" s="57"/>
      <c r="M826" s="58"/>
      <c r="N826" s="64"/>
      <c r="O826" s="141" t="s">
        <v>57</v>
      </c>
      <c r="P826" s="73" t="e">
        <f>IF(P825/B811=0,"",P825/B811)</f>
        <v>#VALUE!</v>
      </c>
      <c r="Q826" s="85" t="str">
        <f>IF(P825/Q825=0,"",P825/Q825)</f>
        <v/>
      </c>
      <c r="R826" s="143" t="s">
        <v>58</v>
      </c>
      <c r="AC826" s="3"/>
      <c r="AD826" s="3"/>
    </row>
    <row r="827" spans="1:30" ht="15.75">
      <c r="A827" s="49">
        <v>2901</v>
      </c>
      <c r="B827" s="145"/>
      <c r="C827" s="145"/>
      <c r="D827" s="145"/>
      <c r="E827" s="145"/>
      <c r="F827" s="145"/>
      <c r="G827" s="145"/>
      <c r="H827" s="145"/>
      <c r="I827" s="145"/>
      <c r="J827" s="64"/>
      <c r="K827" s="87"/>
      <c r="L827" s="75"/>
      <c r="M827" s="76"/>
      <c r="N827" s="77"/>
      <c r="O827" s="78"/>
      <c r="P827" s="79"/>
      <c r="Q827" s="79"/>
      <c r="R827" s="80"/>
      <c r="AC827" s="3"/>
      <c r="AD827" s="3"/>
    </row>
    <row r="828" spans="1:30" ht="18" customHeight="1">
      <c r="A828" s="31"/>
      <c r="B828" s="190" t="s">
        <v>79</v>
      </c>
      <c r="C828" s="190"/>
      <c r="D828" s="190"/>
      <c r="E828" s="190"/>
      <c r="F828" s="190"/>
      <c r="G828" s="190"/>
      <c r="H828" s="190"/>
      <c r="I828" s="190"/>
      <c r="J828" s="25"/>
      <c r="K828" s="81">
        <f>SUM(K820:K827)</f>
        <v>15</v>
      </c>
      <c r="L828" s="82">
        <f>((SUM(K818:K820))/B813)</f>
        <v>7.1428571428571425E-2</v>
      </c>
      <c r="M828" s="82">
        <f>IF(K828=0,"",K828/B813)</f>
        <v>0.35714285714285715</v>
      </c>
      <c r="N828" s="82">
        <f>M828-L828</f>
        <v>0.2857142857142857</v>
      </c>
      <c r="O828" s="1"/>
      <c r="P828" s="25"/>
      <c r="Q828" s="26"/>
      <c r="R828" s="1"/>
      <c r="AC828" s="3"/>
      <c r="AD828" s="3"/>
    </row>
    <row r="829" spans="1:30" ht="12.75" customHeight="1">
      <c r="A829" s="31"/>
      <c r="B829" s="25"/>
      <c r="C829" s="88"/>
      <c r="D829" s="88"/>
      <c r="E829" s="88"/>
      <c r="F829" s="88"/>
      <c r="G829" s="88"/>
      <c r="H829" s="88"/>
      <c r="I829" s="88"/>
      <c r="J829" s="25"/>
      <c r="K829" s="89"/>
      <c r="L829" s="90"/>
      <c r="M829" s="90"/>
      <c r="N829" s="90"/>
      <c r="O829" s="1"/>
      <c r="P829" s="25"/>
      <c r="Q829" s="26"/>
      <c r="R829" s="1"/>
      <c r="AC829" s="3"/>
      <c r="AD829" s="3"/>
    </row>
    <row r="830" spans="1:30" ht="12.75" customHeight="1">
      <c r="A830" s="31"/>
      <c r="B830" s="25"/>
      <c r="C830" s="88"/>
      <c r="D830" s="88"/>
      <c r="E830" s="88"/>
      <c r="F830" s="88"/>
      <c r="G830" s="88"/>
      <c r="H830" s="88"/>
      <c r="I830" s="88"/>
      <c r="J830" s="25"/>
      <c r="K830" s="89"/>
      <c r="L830" s="90"/>
      <c r="M830" s="90"/>
      <c r="N830" s="90"/>
      <c r="O830" s="1"/>
      <c r="P830" s="25"/>
      <c r="Q830" s="26"/>
      <c r="R830" s="1"/>
      <c r="AC830" s="3"/>
      <c r="AD830" s="3"/>
    </row>
    <row r="831" spans="1:30" ht="26.25">
      <c r="A831" s="161"/>
      <c r="B831" s="191" t="s">
        <v>69</v>
      </c>
      <c r="C831" s="191"/>
      <c r="D831" s="191"/>
      <c r="E831" s="191"/>
      <c r="F831" s="191"/>
      <c r="G831" s="191"/>
      <c r="H831" s="191"/>
      <c r="I831" s="191"/>
      <c r="J831" s="25"/>
      <c r="K831" s="156" t="s">
        <v>96</v>
      </c>
      <c r="L831" s="1"/>
      <c r="M831" s="1"/>
      <c r="N831" s="25"/>
      <c r="O831" s="1"/>
      <c r="P831" s="25"/>
      <c r="Q831" s="25"/>
      <c r="R831" s="25"/>
      <c r="AC831" s="3"/>
      <c r="AD831" s="3"/>
    </row>
    <row r="832" spans="1:30" ht="20.25">
      <c r="A832" s="201" t="s">
        <v>9</v>
      </c>
      <c r="B832" s="193" t="s">
        <v>70</v>
      </c>
      <c r="C832" s="194"/>
      <c r="D832" s="194"/>
      <c r="E832" s="194"/>
      <c r="F832" s="194"/>
      <c r="G832" s="194"/>
      <c r="H832" s="194"/>
      <c r="I832" s="195"/>
      <c r="J832" s="25"/>
      <c r="K832" s="196" t="s">
        <v>10</v>
      </c>
      <c r="L832" s="189" t="s">
        <v>2</v>
      </c>
      <c r="M832" s="189" t="s">
        <v>3</v>
      </c>
      <c r="N832" s="198" t="s">
        <v>4</v>
      </c>
      <c r="O832" s="189" t="s">
        <v>5</v>
      </c>
      <c r="P832" s="187" t="s">
        <v>6</v>
      </c>
      <c r="Q832" s="187" t="s">
        <v>7</v>
      </c>
      <c r="R832" s="189" t="s">
        <v>8</v>
      </c>
      <c r="AC832" s="3"/>
      <c r="AD832" s="3"/>
    </row>
    <row r="833" spans="1:30" ht="15.75">
      <c r="A833" s="202"/>
      <c r="B833" s="49" t="s">
        <v>71</v>
      </c>
      <c r="C833" s="49" t="s">
        <v>72</v>
      </c>
      <c r="D833" s="49" t="s">
        <v>73</v>
      </c>
      <c r="E833" s="49" t="s">
        <v>74</v>
      </c>
      <c r="F833" s="49" t="s">
        <v>75</v>
      </c>
      <c r="G833" s="49" t="s">
        <v>76</v>
      </c>
      <c r="H833" s="49" t="s">
        <v>77</v>
      </c>
      <c r="I833" s="49" t="s">
        <v>78</v>
      </c>
      <c r="J833" s="25"/>
      <c r="K833" s="197"/>
      <c r="L833" s="188"/>
      <c r="M833" s="188"/>
      <c r="N833" s="188"/>
      <c r="O833" s="188"/>
      <c r="P833" s="188"/>
      <c r="Q833" s="188"/>
      <c r="R833" s="188"/>
      <c r="AC833" s="3"/>
      <c r="AD833" s="3"/>
    </row>
    <row r="834" spans="1:30" ht="15.75">
      <c r="A834" s="49">
        <v>2202</v>
      </c>
      <c r="B834" s="50">
        <v>42</v>
      </c>
      <c r="C834" s="50"/>
      <c r="D834" s="50"/>
      <c r="E834" s="50"/>
      <c r="F834" s="50"/>
      <c r="G834" s="50"/>
      <c r="H834" s="50"/>
      <c r="I834" s="50"/>
      <c r="J834" s="64"/>
      <c r="K834" s="87"/>
      <c r="L834" s="51"/>
      <c r="M834" s="52"/>
      <c r="N834" s="53"/>
      <c r="O834" s="54"/>
      <c r="P834" s="55">
        <f>B834</f>
        <v>42</v>
      </c>
      <c r="Q834" s="56"/>
      <c r="R834" s="54"/>
      <c r="AC834" s="3"/>
      <c r="AD834" s="3"/>
    </row>
    <row r="835" spans="1:30" ht="15.75">
      <c r="A835" s="49">
        <v>2301</v>
      </c>
      <c r="B835" s="50"/>
      <c r="C835" s="50">
        <v>38</v>
      </c>
      <c r="D835" s="50"/>
      <c r="E835" s="50"/>
      <c r="F835" s="50"/>
      <c r="G835" s="50"/>
      <c r="H835" s="50"/>
      <c r="I835" s="50"/>
      <c r="J835" s="64"/>
      <c r="K835" s="87"/>
      <c r="L835" s="57"/>
      <c r="M835" s="58"/>
      <c r="N835" s="59"/>
      <c r="O835" s="60">
        <f>IF(C835=0,"",C835/B834)</f>
        <v>0.90476190476190477</v>
      </c>
      <c r="P835" s="61">
        <v>41</v>
      </c>
      <c r="Q835" s="62">
        <f t="shared" ref="Q835:Q842" si="86">IF(P835=0,"",P835/P834)</f>
        <v>0.97619047619047616</v>
      </c>
      <c r="R835" s="62">
        <f t="shared" ref="R835:R842" si="87">IF(P835=0,"",100%-Q835)</f>
        <v>2.3809523809523836E-2</v>
      </c>
      <c r="AC835" s="3"/>
      <c r="AD835" s="3"/>
    </row>
    <row r="836" spans="1:30" ht="15.75">
      <c r="A836" s="49">
        <v>2302</v>
      </c>
      <c r="B836" s="50"/>
      <c r="C836" s="50"/>
      <c r="D836" s="50">
        <v>32</v>
      </c>
      <c r="E836" s="50"/>
      <c r="F836" s="50"/>
      <c r="G836" s="50"/>
      <c r="H836" s="50"/>
      <c r="I836" s="50"/>
      <c r="J836" s="64"/>
      <c r="K836" s="87"/>
      <c r="L836" s="57"/>
      <c r="M836" s="58"/>
      <c r="N836" s="59"/>
      <c r="O836" s="60">
        <f>IF(D836=0,"",D836/C835)</f>
        <v>0.84210526315789469</v>
      </c>
      <c r="P836" s="61">
        <v>34</v>
      </c>
      <c r="Q836" s="62">
        <f t="shared" si="86"/>
        <v>0.82926829268292679</v>
      </c>
      <c r="R836" s="62">
        <f t="shared" si="87"/>
        <v>0.17073170731707321</v>
      </c>
      <c r="S836" s="11">
        <f>P836/P834</f>
        <v>0.80952380952380953</v>
      </c>
      <c r="AC836" s="3"/>
      <c r="AD836" s="3"/>
    </row>
    <row r="837" spans="1:30" ht="15.75">
      <c r="A837" s="49">
        <v>2401</v>
      </c>
      <c r="B837" s="50"/>
      <c r="C837" s="50"/>
      <c r="D837" s="50"/>
      <c r="E837" s="50">
        <v>32</v>
      </c>
      <c r="F837" s="50"/>
      <c r="G837" s="50"/>
      <c r="H837" s="50"/>
      <c r="I837" s="50"/>
      <c r="J837" s="64"/>
      <c r="K837" s="87"/>
      <c r="L837" s="57"/>
      <c r="M837" s="58"/>
      <c r="N837" s="59"/>
      <c r="O837" s="60">
        <f>IF(E837=0,"",E837/D836)</f>
        <v>1</v>
      </c>
      <c r="P837" s="61">
        <v>34</v>
      </c>
      <c r="Q837" s="62">
        <f t="shared" si="86"/>
        <v>1</v>
      </c>
      <c r="R837" s="62">
        <f t="shared" si="87"/>
        <v>0</v>
      </c>
      <c r="AC837" s="3"/>
      <c r="AD837" s="3"/>
    </row>
    <row r="838" spans="1:30" ht="15.75">
      <c r="A838" s="49">
        <v>2402</v>
      </c>
      <c r="B838" s="50"/>
      <c r="C838" s="50"/>
      <c r="D838" s="50"/>
      <c r="E838" s="50"/>
      <c r="F838" s="50">
        <v>32</v>
      </c>
      <c r="G838" s="50"/>
      <c r="H838" s="50"/>
      <c r="I838" s="50"/>
      <c r="J838" s="64"/>
      <c r="K838" s="87"/>
      <c r="L838" s="57"/>
      <c r="M838" s="58"/>
      <c r="N838" s="59"/>
      <c r="O838" s="60">
        <f>IF(F838=0,"",F838/E837)</f>
        <v>1</v>
      </c>
      <c r="P838" s="61">
        <v>34</v>
      </c>
      <c r="Q838" s="62">
        <f t="shared" si="86"/>
        <v>1</v>
      </c>
      <c r="R838" s="62">
        <f t="shared" si="87"/>
        <v>0</v>
      </c>
      <c r="AC838" s="3"/>
      <c r="AD838" s="3"/>
    </row>
    <row r="839" spans="1:30" ht="15.75">
      <c r="A839" s="49">
        <v>2501</v>
      </c>
      <c r="B839" s="50"/>
      <c r="C839" s="50"/>
      <c r="D839" s="50"/>
      <c r="E839" s="50"/>
      <c r="F839" s="50"/>
      <c r="G839" s="50">
        <v>28</v>
      </c>
      <c r="H839" s="50"/>
      <c r="I839" s="50"/>
      <c r="J839" s="64"/>
      <c r="K839" s="87"/>
      <c r="L839" s="57"/>
      <c r="M839" s="58"/>
      <c r="N839" s="59"/>
      <c r="O839" s="127">
        <f>IF(G839=0,"",G839/F838)</f>
        <v>0.875</v>
      </c>
      <c r="P839" s="61">
        <v>32</v>
      </c>
      <c r="Q839" s="62">
        <f t="shared" si="86"/>
        <v>0.94117647058823528</v>
      </c>
      <c r="R839" s="62">
        <f t="shared" si="87"/>
        <v>5.8823529411764719E-2</v>
      </c>
      <c r="AC839" s="3"/>
      <c r="AD839" s="3"/>
    </row>
    <row r="840" spans="1:30" ht="15.75">
      <c r="A840" s="49">
        <v>2502</v>
      </c>
      <c r="B840" s="50"/>
      <c r="C840" s="50"/>
      <c r="D840" s="50"/>
      <c r="E840" s="50"/>
      <c r="F840" s="50"/>
      <c r="G840" s="50"/>
      <c r="H840" s="50">
        <v>4</v>
      </c>
      <c r="I840" s="50"/>
      <c r="J840" s="64"/>
      <c r="K840" s="87">
        <v>1</v>
      </c>
      <c r="L840" s="57"/>
      <c r="M840" s="58"/>
      <c r="N840" s="185"/>
      <c r="O840" s="128">
        <f>IF(H840=0,"",H840/G839)</f>
        <v>0.14285714285714285</v>
      </c>
      <c r="P840" s="99">
        <v>31</v>
      </c>
      <c r="Q840" s="62">
        <f t="shared" si="86"/>
        <v>0.96875</v>
      </c>
      <c r="R840" s="62">
        <f t="shared" si="87"/>
        <v>3.125E-2</v>
      </c>
      <c r="AC840" s="3"/>
      <c r="AD840" s="3"/>
    </row>
    <row r="841" spans="1:30" ht="15.75">
      <c r="A841" s="49">
        <v>2601</v>
      </c>
      <c r="B841" s="50"/>
      <c r="C841" s="50"/>
      <c r="D841" s="50"/>
      <c r="E841" s="50"/>
      <c r="F841" s="50"/>
      <c r="G841" s="50"/>
      <c r="H841" s="50"/>
      <c r="I841" s="50">
        <v>4</v>
      </c>
      <c r="J841" s="64"/>
      <c r="K841" s="87">
        <v>1</v>
      </c>
      <c r="L841" s="57"/>
      <c r="M841" s="58"/>
      <c r="N841" s="185"/>
      <c r="O841" s="128">
        <f>IF(I841=0,"",I841/H840)</f>
        <v>1</v>
      </c>
      <c r="P841" s="99">
        <v>31</v>
      </c>
      <c r="Q841" s="62">
        <f t="shared" ref="Q841" si="88">IF(P841=0,"",P841/P840)</f>
        <v>1</v>
      </c>
      <c r="R841" s="62">
        <f t="shared" ref="R841" si="89">IF(P841=0,"",100%-Q841)</f>
        <v>0</v>
      </c>
      <c r="AC841" s="3"/>
      <c r="AD841" s="3"/>
    </row>
    <row r="842" spans="1:30" ht="15.75">
      <c r="A842" s="49">
        <v>2602</v>
      </c>
      <c r="B842" s="50"/>
      <c r="C842" s="50"/>
      <c r="D842" s="50"/>
      <c r="E842" s="50"/>
      <c r="F842" s="50"/>
      <c r="G842" s="50"/>
      <c r="H842" s="50"/>
      <c r="I842" s="50"/>
      <c r="J842" s="64"/>
      <c r="K842" s="87"/>
      <c r="L842" s="57"/>
      <c r="M842" s="58"/>
      <c r="N842" s="64"/>
      <c r="O842" s="68"/>
      <c r="P842" s="99"/>
      <c r="Q842" s="146" t="str">
        <f t="shared" si="86"/>
        <v/>
      </c>
      <c r="R842" s="68" t="str">
        <f t="shared" si="87"/>
        <v/>
      </c>
      <c r="AC842" s="3"/>
      <c r="AD842" s="3"/>
    </row>
    <row r="843" spans="1:30" ht="15.75">
      <c r="A843" s="49">
        <v>2701</v>
      </c>
      <c r="B843" s="50"/>
      <c r="C843" s="50"/>
      <c r="D843" s="50"/>
      <c r="E843" s="50"/>
      <c r="F843" s="50"/>
      <c r="G843" s="50"/>
      <c r="H843" s="50"/>
      <c r="I843" s="50"/>
      <c r="J843" s="64"/>
      <c r="K843" s="87"/>
      <c r="L843" s="57"/>
      <c r="M843" s="58"/>
      <c r="N843" s="64"/>
      <c r="O843" s="68"/>
      <c r="P843" s="66"/>
      <c r="Q843" s="69"/>
      <c r="R843" s="68"/>
      <c r="AC843" s="3"/>
      <c r="AD843" s="3"/>
    </row>
    <row r="844" spans="1:30" ht="15.75">
      <c r="A844" s="49">
        <v>2702</v>
      </c>
      <c r="B844" s="50"/>
      <c r="C844" s="50"/>
      <c r="D844" s="50"/>
      <c r="E844" s="50"/>
      <c r="F844" s="50"/>
      <c r="G844" s="50"/>
      <c r="H844" s="50"/>
      <c r="I844" s="50"/>
      <c r="J844" s="64"/>
      <c r="K844" s="87"/>
      <c r="L844" s="57"/>
      <c r="M844" s="58"/>
      <c r="N844" s="64"/>
      <c r="O844" s="68"/>
      <c r="P844" s="66"/>
      <c r="Q844" s="69"/>
      <c r="R844" s="68"/>
      <c r="AC844" s="3"/>
      <c r="AD844" s="3"/>
    </row>
    <row r="845" spans="1:30" ht="15.75">
      <c r="A845" s="49">
        <v>2801</v>
      </c>
      <c r="B845" s="50"/>
      <c r="C845" s="50"/>
      <c r="D845" s="50"/>
      <c r="E845" s="50"/>
      <c r="F845" s="50"/>
      <c r="G845" s="50"/>
      <c r="H845" s="50"/>
      <c r="I845" s="50"/>
      <c r="J845" s="64"/>
      <c r="K845" s="87"/>
      <c r="L845" s="57"/>
      <c r="M845" s="58"/>
      <c r="N845" s="64"/>
      <c r="O845" s="58"/>
      <c r="P845" s="64"/>
      <c r="Q845" s="102"/>
      <c r="R845" s="68"/>
      <c r="AC845" s="3"/>
      <c r="AD845" s="3"/>
    </row>
    <row r="846" spans="1:30" ht="15.75">
      <c r="A846" s="49">
        <v>2802</v>
      </c>
      <c r="B846" s="50"/>
      <c r="C846" s="50"/>
      <c r="D846" s="50"/>
      <c r="E846" s="50"/>
      <c r="F846" s="50"/>
      <c r="G846" s="50"/>
      <c r="H846" s="50"/>
      <c r="I846" s="50"/>
      <c r="J846" s="64"/>
      <c r="K846" s="87"/>
      <c r="L846" s="57"/>
      <c r="M846" s="58"/>
      <c r="N846" s="64"/>
      <c r="O846" s="140" t="s">
        <v>56</v>
      </c>
      <c r="P846" s="71"/>
      <c r="Q846" s="83">
        <f>IF(SUM(K838:K845)=0,"",SUM(K838:K845))</f>
        <v>2</v>
      </c>
      <c r="R846" s="142" t="s">
        <v>10</v>
      </c>
      <c r="AC846" s="3"/>
      <c r="AD846" s="3"/>
    </row>
    <row r="847" spans="1:30" ht="15.75">
      <c r="A847" s="49">
        <v>2901</v>
      </c>
      <c r="B847" s="50"/>
      <c r="C847" s="50"/>
      <c r="D847" s="50"/>
      <c r="E847" s="50"/>
      <c r="F847" s="50"/>
      <c r="G847" s="50"/>
      <c r="H847" s="50"/>
      <c r="I847" s="50"/>
      <c r="J847" s="64"/>
      <c r="K847" s="87"/>
      <c r="L847" s="57"/>
      <c r="M847" s="58"/>
      <c r="N847" s="64"/>
      <c r="O847" s="141" t="s">
        <v>57</v>
      </c>
      <c r="P847" s="73" t="e">
        <f>IF(P846/B832=0,"",P846/B832)</f>
        <v>#VALUE!</v>
      </c>
      <c r="Q847" s="85" t="str">
        <f>IF(P846/Q846=0,"",P846/Q846)</f>
        <v/>
      </c>
      <c r="R847" s="143" t="s">
        <v>58</v>
      </c>
      <c r="AC847" s="3"/>
      <c r="AD847" s="3"/>
    </row>
    <row r="848" spans="1:30" ht="15.75">
      <c r="A848" s="49">
        <v>2902</v>
      </c>
      <c r="B848" s="145"/>
      <c r="C848" s="145"/>
      <c r="D848" s="145"/>
      <c r="E848" s="145"/>
      <c r="F848" s="145"/>
      <c r="G848" s="145"/>
      <c r="H848" s="145"/>
      <c r="I848" s="145"/>
      <c r="J848" s="64"/>
      <c r="K848" s="87"/>
      <c r="L848" s="75"/>
      <c r="M848" s="76"/>
      <c r="N848" s="77"/>
      <c r="O848" s="78"/>
      <c r="P848" s="79"/>
      <c r="Q848" s="79"/>
      <c r="R848" s="80"/>
      <c r="AC848" s="3"/>
      <c r="AD848" s="3"/>
    </row>
    <row r="849" spans="1:30" ht="18" customHeight="1">
      <c r="A849" s="31"/>
      <c r="B849" s="190" t="s">
        <v>79</v>
      </c>
      <c r="C849" s="190"/>
      <c r="D849" s="190"/>
      <c r="E849" s="190"/>
      <c r="F849" s="190"/>
      <c r="G849" s="190"/>
      <c r="H849" s="190"/>
      <c r="I849" s="190"/>
      <c r="J849" s="25"/>
      <c r="K849" s="81">
        <f>SUM(K840:K848)</f>
        <v>2</v>
      </c>
      <c r="L849" s="82">
        <f>((SUM(K839:K841))/B834)</f>
        <v>4.7619047619047616E-2</v>
      </c>
      <c r="M849" s="82">
        <f>IF(K849=0,"",K849/B834)</f>
        <v>4.7619047619047616E-2</v>
      </c>
      <c r="N849" s="82">
        <f>M849-L849</f>
        <v>0</v>
      </c>
      <c r="O849" s="1"/>
      <c r="P849" s="25"/>
      <c r="Q849" s="26"/>
      <c r="R849" s="1"/>
      <c r="AC849" s="3"/>
      <c r="AD849" s="3"/>
    </row>
    <row r="850" spans="1:30" ht="12.75" customHeight="1">
      <c r="A850" s="31"/>
      <c r="B850" s="25"/>
      <c r="C850" s="88"/>
      <c r="D850" s="88"/>
      <c r="E850" s="88"/>
      <c r="F850" s="88"/>
      <c r="G850" s="88"/>
      <c r="H850" s="88"/>
      <c r="I850" s="88"/>
      <c r="J850" s="25"/>
      <c r="K850" s="89"/>
      <c r="L850" s="90"/>
      <c r="M850" s="90"/>
      <c r="N850" s="90"/>
      <c r="O850" s="1"/>
      <c r="P850" s="25"/>
      <c r="Q850" s="26"/>
      <c r="R850" s="1"/>
      <c r="AC850" s="3"/>
      <c r="AD850" s="3"/>
    </row>
    <row r="851" spans="1:30" ht="12.75" customHeight="1">
      <c r="A851" s="31"/>
      <c r="B851" s="25"/>
      <c r="C851" s="88"/>
      <c r="D851" s="88"/>
      <c r="E851" s="88"/>
      <c r="F851" s="88"/>
      <c r="G851" s="88"/>
      <c r="H851" s="88"/>
      <c r="I851" s="88"/>
      <c r="J851" s="25"/>
      <c r="K851" s="89"/>
      <c r="L851" s="90"/>
      <c r="M851" s="90"/>
      <c r="N851" s="90"/>
      <c r="O851" s="1"/>
      <c r="P851" s="25"/>
      <c r="Q851" s="26"/>
      <c r="R851" s="1"/>
      <c r="AC851" s="3"/>
      <c r="AD851" s="3"/>
    </row>
    <row r="852" spans="1:30" ht="26.25">
      <c r="A852" s="161"/>
      <c r="B852" s="191" t="s">
        <v>69</v>
      </c>
      <c r="C852" s="191"/>
      <c r="D852" s="191"/>
      <c r="E852" s="191"/>
      <c r="F852" s="191"/>
      <c r="G852" s="191"/>
      <c r="H852" s="191"/>
      <c r="I852" s="191"/>
      <c r="J852" s="25"/>
      <c r="K852" s="156" t="s">
        <v>129</v>
      </c>
      <c r="L852" s="1"/>
      <c r="M852" s="1"/>
      <c r="N852" s="25"/>
      <c r="O852" s="1"/>
      <c r="P852" s="25"/>
      <c r="Q852" s="25"/>
      <c r="R852" s="25"/>
      <c r="S852" s="114"/>
      <c r="AC852" s="3"/>
      <c r="AD852" s="3"/>
    </row>
    <row r="853" spans="1:30" ht="20.25">
      <c r="A853" s="201" t="s">
        <v>9</v>
      </c>
      <c r="B853" s="193" t="s">
        <v>70</v>
      </c>
      <c r="C853" s="194"/>
      <c r="D853" s="194"/>
      <c r="E853" s="194"/>
      <c r="F853" s="194"/>
      <c r="G853" s="194"/>
      <c r="H853" s="194"/>
      <c r="I853" s="195"/>
      <c r="J853" s="25"/>
      <c r="K853" s="196" t="s">
        <v>10</v>
      </c>
      <c r="L853" s="189" t="s">
        <v>2</v>
      </c>
      <c r="M853" s="189" t="s">
        <v>3</v>
      </c>
      <c r="N853" s="198" t="s">
        <v>4</v>
      </c>
      <c r="O853" s="189" t="s">
        <v>5</v>
      </c>
      <c r="P853" s="187" t="s">
        <v>6</v>
      </c>
      <c r="Q853" s="187" t="s">
        <v>7</v>
      </c>
      <c r="R853" s="189" t="s">
        <v>8</v>
      </c>
      <c r="S853" s="114"/>
      <c r="AC853" s="3"/>
      <c r="AD853" s="3"/>
    </row>
    <row r="854" spans="1:30" ht="15.75">
      <c r="A854" s="202"/>
      <c r="B854" s="49" t="s">
        <v>71</v>
      </c>
      <c r="C854" s="49" t="s">
        <v>72</v>
      </c>
      <c r="D854" s="49" t="s">
        <v>73</v>
      </c>
      <c r="E854" s="49" t="s">
        <v>74</v>
      </c>
      <c r="F854" s="49" t="s">
        <v>75</v>
      </c>
      <c r="G854" s="49" t="s">
        <v>76</v>
      </c>
      <c r="H854" s="49" t="s">
        <v>77</v>
      </c>
      <c r="I854" s="49" t="s">
        <v>78</v>
      </c>
      <c r="J854" s="25"/>
      <c r="K854" s="197"/>
      <c r="L854" s="188"/>
      <c r="M854" s="188"/>
      <c r="N854" s="188"/>
      <c r="O854" s="188"/>
      <c r="P854" s="188"/>
      <c r="Q854" s="188"/>
      <c r="R854" s="188"/>
      <c r="S854" s="114"/>
      <c r="AC854" s="3"/>
      <c r="AD854" s="3"/>
    </row>
    <row r="855" spans="1:30" ht="15.75">
      <c r="A855" s="49">
        <v>2301</v>
      </c>
      <c r="B855" s="50">
        <v>51</v>
      </c>
      <c r="C855" s="50"/>
      <c r="D855" s="50"/>
      <c r="E855" s="50"/>
      <c r="F855" s="50"/>
      <c r="G855" s="50"/>
      <c r="H855" s="50"/>
      <c r="I855" s="50"/>
      <c r="J855" s="64"/>
      <c r="K855" s="87"/>
      <c r="L855" s="51"/>
      <c r="M855" s="52"/>
      <c r="N855" s="53"/>
      <c r="O855" s="54"/>
      <c r="P855" s="55">
        <f>B855</f>
        <v>51</v>
      </c>
      <c r="Q855" s="56"/>
      <c r="R855" s="54"/>
      <c r="S855" s="114"/>
      <c r="AC855" s="3"/>
      <c r="AD855" s="3"/>
    </row>
    <row r="856" spans="1:30" ht="15.75">
      <c r="A856" s="49">
        <v>2302</v>
      </c>
      <c r="B856" s="50"/>
      <c r="C856" s="50">
        <v>34</v>
      </c>
      <c r="D856" s="50"/>
      <c r="E856" s="50"/>
      <c r="F856" s="50"/>
      <c r="G856" s="50"/>
      <c r="H856" s="50"/>
      <c r="I856" s="50"/>
      <c r="J856" s="64"/>
      <c r="K856" s="87"/>
      <c r="L856" s="57"/>
      <c r="M856" s="58"/>
      <c r="N856" s="59"/>
      <c r="O856" s="60">
        <f>IF(C856=0,"",C856/B855)</f>
        <v>0.66666666666666663</v>
      </c>
      <c r="P856" s="61">
        <v>41</v>
      </c>
      <c r="Q856" s="62">
        <f t="shared" ref="Q856:Q863" si="90">IF(P856=0,"",P856/P855)</f>
        <v>0.80392156862745101</v>
      </c>
      <c r="R856" s="62">
        <f t="shared" ref="R856:R863" si="91">IF(P856=0,"",100%-Q856)</f>
        <v>0.19607843137254899</v>
      </c>
      <c r="S856" s="114"/>
      <c r="AC856" s="3"/>
      <c r="AD856" s="3"/>
    </row>
    <row r="857" spans="1:30" ht="15.75">
      <c r="A857" s="49">
        <v>2401</v>
      </c>
      <c r="B857" s="50"/>
      <c r="C857" s="50"/>
      <c r="D857" s="50">
        <v>34</v>
      </c>
      <c r="E857" s="50"/>
      <c r="F857" s="50"/>
      <c r="G857" s="50"/>
      <c r="H857" s="50"/>
      <c r="I857" s="50"/>
      <c r="J857" s="64"/>
      <c r="K857" s="87"/>
      <c r="L857" s="57"/>
      <c r="M857" s="58"/>
      <c r="N857" s="59"/>
      <c r="O857" s="60">
        <f>IF(D857=0,"",D857/C856)</f>
        <v>1</v>
      </c>
      <c r="P857" s="61">
        <v>41</v>
      </c>
      <c r="Q857" s="62">
        <f t="shared" si="90"/>
        <v>1</v>
      </c>
      <c r="R857" s="62">
        <f t="shared" si="91"/>
        <v>0</v>
      </c>
      <c r="S857" s="11">
        <f>P857/P855</f>
        <v>0.80392156862745101</v>
      </c>
      <c r="AC857" s="3"/>
      <c r="AD857" s="3"/>
    </row>
    <row r="858" spans="1:30" ht="15.75">
      <c r="A858" s="49">
        <v>2402</v>
      </c>
      <c r="B858" s="50"/>
      <c r="C858" s="50"/>
      <c r="D858" s="50"/>
      <c r="E858" s="136">
        <v>25</v>
      </c>
      <c r="F858" s="50"/>
      <c r="G858" s="50"/>
      <c r="H858" s="50"/>
      <c r="I858" s="50"/>
      <c r="J858" s="64"/>
      <c r="K858" s="87"/>
      <c r="L858" s="57"/>
      <c r="M858" s="58"/>
      <c r="N858" s="59"/>
      <c r="O858" s="60">
        <f>IF(E858=0,"",E858/D857)</f>
        <v>0.73529411764705888</v>
      </c>
      <c r="P858" s="61">
        <v>41</v>
      </c>
      <c r="Q858" s="62">
        <f t="shared" si="90"/>
        <v>1</v>
      </c>
      <c r="R858" s="62">
        <f t="shared" si="91"/>
        <v>0</v>
      </c>
      <c r="S858" s="114"/>
      <c r="T858" s="177"/>
      <c r="AC858" s="3"/>
      <c r="AD858" s="3"/>
    </row>
    <row r="859" spans="1:30" ht="15.75">
      <c r="A859" s="49">
        <v>2501</v>
      </c>
      <c r="B859" s="50"/>
      <c r="C859" s="50"/>
      <c r="D859" s="50"/>
      <c r="E859" s="50"/>
      <c r="F859" s="50">
        <v>25</v>
      </c>
      <c r="G859" s="50"/>
      <c r="H859" s="50"/>
      <c r="I859" s="50"/>
      <c r="J859" s="64"/>
      <c r="K859" s="87"/>
      <c r="L859" s="57"/>
      <c r="M859" s="58"/>
      <c r="N859" s="59"/>
      <c r="O859" s="133">
        <f>IF(F859=0,"",F859/E858)</f>
        <v>1</v>
      </c>
      <c r="P859" s="61">
        <v>38</v>
      </c>
      <c r="Q859" s="62">
        <f t="shared" si="90"/>
        <v>0.92682926829268297</v>
      </c>
      <c r="R859" s="62">
        <f t="shared" si="91"/>
        <v>7.3170731707317027E-2</v>
      </c>
      <c r="S859" s="114"/>
      <c r="T859" s="138"/>
      <c r="U859" s="173"/>
      <c r="V859" s="173"/>
      <c r="W859" s="173"/>
      <c r="X859" s="173"/>
      <c r="Y859" s="173"/>
      <c r="AC859" s="3"/>
      <c r="AD859" s="3"/>
    </row>
    <row r="860" spans="1:30" ht="15.75">
      <c r="A860" s="49">
        <v>2502</v>
      </c>
      <c r="B860" s="50"/>
      <c r="C860" s="50"/>
      <c r="D860" s="50"/>
      <c r="E860" s="50"/>
      <c r="F860" s="50"/>
      <c r="G860" s="50">
        <v>25</v>
      </c>
      <c r="H860" s="50"/>
      <c r="I860" s="50"/>
      <c r="J860" s="64"/>
      <c r="K860" s="87"/>
      <c r="L860" s="57"/>
      <c r="M860" s="58"/>
      <c r="N860" s="59"/>
      <c r="O860" s="60">
        <f>IF(G860=0,"",G860/F859)</f>
        <v>1</v>
      </c>
      <c r="P860" s="61">
        <v>38</v>
      </c>
      <c r="Q860" s="62">
        <f t="shared" si="90"/>
        <v>1</v>
      </c>
      <c r="R860" s="62">
        <f t="shared" si="91"/>
        <v>0</v>
      </c>
      <c r="S860" s="114"/>
      <c r="AC860" s="3"/>
      <c r="AD860" s="3"/>
    </row>
    <row r="861" spans="1:30" ht="15.75">
      <c r="A861" s="49">
        <v>2601</v>
      </c>
      <c r="B861" s="50"/>
      <c r="C861" s="50"/>
      <c r="D861" s="50"/>
      <c r="E861" s="50"/>
      <c r="F861" s="50"/>
      <c r="G861" s="50"/>
      <c r="H861" s="50">
        <v>4</v>
      </c>
      <c r="I861" s="50"/>
      <c r="J861" s="64"/>
      <c r="K861" s="87"/>
      <c r="L861" s="57"/>
      <c r="M861" s="58"/>
      <c r="N861" s="59"/>
      <c r="O861" s="60">
        <f>IF(H861=0,"",H861/G860)</f>
        <v>0.16</v>
      </c>
      <c r="P861" s="61">
        <v>35</v>
      </c>
      <c r="Q861" s="62">
        <f t="shared" si="90"/>
        <v>0.92105263157894735</v>
      </c>
      <c r="R861" s="62">
        <f t="shared" si="91"/>
        <v>7.8947368421052655E-2</v>
      </c>
      <c r="S861" s="114"/>
      <c r="AC861" s="3"/>
      <c r="AD861" s="3"/>
    </row>
    <row r="862" spans="1:30" ht="15.75">
      <c r="A862" s="49">
        <v>2602</v>
      </c>
      <c r="B862" s="50"/>
      <c r="C862" s="50"/>
      <c r="D862" s="50"/>
      <c r="E862" s="50"/>
      <c r="F862" s="50"/>
      <c r="G862" s="50"/>
      <c r="H862" s="50"/>
      <c r="I862" s="50"/>
      <c r="J862" s="64"/>
      <c r="K862" s="87"/>
      <c r="L862" s="57"/>
      <c r="M862" s="58"/>
      <c r="N862" s="64"/>
      <c r="O862" s="128" t="str">
        <f t="shared" ref="O862" si="92">IF(E862=0,"",E862/D861)</f>
        <v/>
      </c>
      <c r="P862" s="99"/>
      <c r="Q862" s="62" t="str">
        <f t="shared" ref="Q862" si="93">IF(P862=0,"",P862/P861)</f>
        <v/>
      </c>
      <c r="R862" s="62" t="str">
        <f t="shared" ref="R862" si="94">IF(P862=0,"",100%-Q862)</f>
        <v/>
      </c>
      <c r="S862" s="114"/>
      <c r="AC862" s="3"/>
      <c r="AD862" s="3"/>
    </row>
    <row r="863" spans="1:30" ht="15.75">
      <c r="A863" s="49">
        <v>2701</v>
      </c>
      <c r="B863" s="50"/>
      <c r="C863" s="50"/>
      <c r="D863" s="50"/>
      <c r="E863" s="50"/>
      <c r="F863" s="50"/>
      <c r="G863" s="50"/>
      <c r="H863" s="50"/>
      <c r="I863" s="50"/>
      <c r="J863" s="64"/>
      <c r="K863" s="87"/>
      <c r="L863" s="57"/>
      <c r="M863" s="58"/>
      <c r="N863" s="64"/>
      <c r="O863" s="68"/>
      <c r="P863" s="99"/>
      <c r="Q863" s="146" t="str">
        <f t="shared" si="90"/>
        <v/>
      </c>
      <c r="R863" s="68" t="str">
        <f t="shared" si="91"/>
        <v/>
      </c>
      <c r="S863" s="114"/>
      <c r="AC863" s="3"/>
      <c r="AD863" s="3"/>
    </row>
    <row r="864" spans="1:30" ht="15.75">
      <c r="A864" s="49">
        <v>2702</v>
      </c>
      <c r="B864" s="50"/>
      <c r="C864" s="50"/>
      <c r="D864" s="50"/>
      <c r="E864" s="50"/>
      <c r="F864" s="50"/>
      <c r="G864" s="50"/>
      <c r="H864" s="50"/>
      <c r="I864" s="50"/>
      <c r="J864" s="64"/>
      <c r="K864" s="87"/>
      <c r="L864" s="57"/>
      <c r="M864" s="58"/>
      <c r="N864" s="64"/>
      <c r="O864" s="68"/>
      <c r="P864" s="66"/>
      <c r="Q864" s="69"/>
      <c r="R864" s="68"/>
      <c r="S864" s="114"/>
      <c r="AC864" s="3"/>
      <c r="AD864" s="3"/>
    </row>
    <row r="865" spans="1:30" ht="15.75">
      <c r="A865" s="49">
        <v>2801</v>
      </c>
      <c r="B865" s="50"/>
      <c r="C865" s="50"/>
      <c r="D865" s="50"/>
      <c r="E865" s="50"/>
      <c r="F865" s="50"/>
      <c r="G865" s="50"/>
      <c r="H865" s="50"/>
      <c r="I865" s="50"/>
      <c r="J865" s="64"/>
      <c r="K865" s="87"/>
      <c r="L865" s="57"/>
      <c r="M865" s="58"/>
      <c r="N865" s="64"/>
      <c r="O865" s="68"/>
      <c r="P865" s="66"/>
      <c r="Q865" s="69"/>
      <c r="R865" s="68"/>
      <c r="S865" s="114"/>
      <c r="AC865" s="3"/>
      <c r="AD865" s="3"/>
    </row>
    <row r="866" spans="1:30" ht="15.75">
      <c r="A866" s="49">
        <v>2802</v>
      </c>
      <c r="B866" s="50"/>
      <c r="C866" s="50"/>
      <c r="D866" s="50"/>
      <c r="E866" s="50"/>
      <c r="F866" s="50"/>
      <c r="G866" s="50"/>
      <c r="H866" s="50"/>
      <c r="I866" s="50"/>
      <c r="J866" s="64"/>
      <c r="K866" s="87"/>
      <c r="L866" s="57"/>
      <c r="M866" s="58"/>
      <c r="N866" s="64"/>
      <c r="O866" s="58"/>
      <c r="P866" s="64"/>
      <c r="Q866" s="102"/>
      <c r="R866" s="68"/>
      <c r="S866" s="114"/>
      <c r="AC866" s="3"/>
      <c r="AD866" s="3"/>
    </row>
    <row r="867" spans="1:30" ht="15.75">
      <c r="A867" s="49">
        <v>2901</v>
      </c>
      <c r="B867" s="50"/>
      <c r="C867" s="50"/>
      <c r="D867" s="50"/>
      <c r="E867" s="50"/>
      <c r="F867" s="50"/>
      <c r="G867" s="50"/>
      <c r="H867" s="50"/>
      <c r="I867" s="50"/>
      <c r="J867" s="64"/>
      <c r="K867" s="87"/>
      <c r="L867" s="57"/>
      <c r="M867" s="58"/>
      <c r="N867" s="64"/>
      <c r="O867" s="140" t="s">
        <v>56</v>
      </c>
      <c r="P867" s="71"/>
      <c r="Q867" s="83" t="str">
        <f>IF(SUM(K859:K866)=0,"",SUM(K859:K866))</f>
        <v/>
      </c>
      <c r="R867" s="142" t="s">
        <v>10</v>
      </c>
      <c r="S867" s="114"/>
      <c r="AC867" s="3"/>
      <c r="AD867" s="3"/>
    </row>
    <row r="868" spans="1:30" ht="15.75">
      <c r="A868" s="49">
        <v>2902</v>
      </c>
      <c r="B868" s="50"/>
      <c r="C868" s="50"/>
      <c r="D868" s="50"/>
      <c r="E868" s="50"/>
      <c r="F868" s="50"/>
      <c r="G868" s="50"/>
      <c r="H868" s="50"/>
      <c r="I868" s="50"/>
      <c r="J868" s="64"/>
      <c r="K868" s="87"/>
      <c r="L868" s="57"/>
      <c r="M868" s="58"/>
      <c r="N868" s="64"/>
      <c r="O868" s="141" t="s">
        <v>57</v>
      </c>
      <c r="P868" s="73" t="e">
        <f>IF(P867/B853=0,"",P867/B853)</f>
        <v>#VALUE!</v>
      </c>
      <c r="Q868" s="85" t="e">
        <f>IF(P867/Q867=0,"",P867/Q867)</f>
        <v>#VALUE!</v>
      </c>
      <c r="R868" s="143" t="s">
        <v>58</v>
      </c>
      <c r="S868" s="114"/>
      <c r="AC868" s="3"/>
      <c r="AD868" s="3"/>
    </row>
    <row r="869" spans="1:30" ht="15.75">
      <c r="A869" s="49">
        <v>3001</v>
      </c>
      <c r="B869" s="145"/>
      <c r="C869" s="145"/>
      <c r="D869" s="145"/>
      <c r="E869" s="145"/>
      <c r="F869" s="145"/>
      <c r="G869" s="145"/>
      <c r="H869" s="145"/>
      <c r="I869" s="145"/>
      <c r="J869" s="64"/>
      <c r="K869" s="87"/>
      <c r="L869" s="75"/>
      <c r="M869" s="76"/>
      <c r="N869" s="77"/>
      <c r="O869" s="78"/>
      <c r="P869" s="79"/>
      <c r="Q869" s="79"/>
      <c r="R869" s="80"/>
      <c r="S869" s="114"/>
      <c r="AC869" s="3"/>
      <c r="AD869" s="3"/>
    </row>
    <row r="870" spans="1:30" ht="18" customHeight="1">
      <c r="A870" s="31"/>
      <c r="B870" s="190" t="s">
        <v>79</v>
      </c>
      <c r="C870" s="190"/>
      <c r="D870" s="190"/>
      <c r="E870" s="190"/>
      <c r="F870" s="190"/>
      <c r="G870" s="190"/>
      <c r="H870" s="190"/>
      <c r="I870" s="190"/>
      <c r="J870" s="25"/>
      <c r="K870" s="81">
        <f>SUM(K863:K866)</f>
        <v>0</v>
      </c>
      <c r="L870" s="82" t="str">
        <f>IF(K863=0,"",K863/B855)</f>
        <v/>
      </c>
      <c r="M870" s="82" t="str">
        <f>IF(K870=0,"",K870/B855)</f>
        <v/>
      </c>
      <c r="N870" s="82"/>
      <c r="O870" s="1"/>
      <c r="P870" s="25"/>
      <c r="Q870" s="26"/>
      <c r="R870" s="1"/>
      <c r="S870" s="114"/>
      <c r="AC870" s="3"/>
      <c r="AD870" s="3"/>
    </row>
    <row r="871" spans="1:30" ht="12.75" customHeight="1">
      <c r="A871" s="31"/>
      <c r="B871" s="25"/>
      <c r="C871" s="88"/>
      <c r="D871" s="88"/>
      <c r="E871" s="88"/>
      <c r="F871" s="88"/>
      <c r="G871" s="88"/>
      <c r="H871" s="88"/>
      <c r="I871" s="88"/>
      <c r="J871" s="25"/>
      <c r="K871" s="89"/>
      <c r="L871" s="90"/>
      <c r="M871" s="90"/>
      <c r="N871" s="90"/>
      <c r="O871" s="1"/>
      <c r="P871" s="25"/>
      <c r="Q871" s="26"/>
      <c r="R871" s="1"/>
      <c r="AC871" s="3"/>
      <c r="AD871" s="3"/>
    </row>
    <row r="872" spans="1:30" ht="12.75" customHeight="1">
      <c r="A872" s="31"/>
      <c r="B872" s="25"/>
      <c r="C872" s="88"/>
      <c r="D872" s="88"/>
      <c r="E872" s="88"/>
      <c r="F872" s="88"/>
      <c r="G872" s="88"/>
      <c r="H872" s="88"/>
      <c r="I872" s="88"/>
      <c r="J872" s="25"/>
      <c r="K872" s="89"/>
      <c r="L872" s="90"/>
      <c r="M872" s="90"/>
      <c r="N872" s="90"/>
      <c r="O872" s="1"/>
      <c r="P872" s="25"/>
      <c r="Q872" s="26"/>
      <c r="R872" s="1"/>
      <c r="AC872" s="3"/>
      <c r="AD872" s="3"/>
    </row>
    <row r="873" spans="1:30" ht="26.25">
      <c r="A873" s="161"/>
      <c r="B873" s="191" t="s">
        <v>69</v>
      </c>
      <c r="C873" s="191"/>
      <c r="D873" s="191"/>
      <c r="E873" s="191"/>
      <c r="F873" s="191"/>
      <c r="G873" s="191"/>
      <c r="H873" s="191"/>
      <c r="I873" s="191"/>
      <c r="J873" s="25"/>
      <c r="K873" s="156" t="s">
        <v>130</v>
      </c>
      <c r="L873" s="1"/>
      <c r="M873" s="1"/>
      <c r="N873" s="25"/>
      <c r="O873" s="1"/>
      <c r="P873" s="25"/>
      <c r="Q873" s="25"/>
      <c r="R873" s="25"/>
      <c r="S873" s="119"/>
      <c r="AC873" s="3"/>
      <c r="AD873" s="3"/>
    </row>
    <row r="874" spans="1:30" ht="20.25">
      <c r="A874" s="201" t="s">
        <v>9</v>
      </c>
      <c r="B874" s="193" t="s">
        <v>70</v>
      </c>
      <c r="C874" s="194"/>
      <c r="D874" s="194"/>
      <c r="E874" s="194"/>
      <c r="F874" s="194"/>
      <c r="G874" s="194"/>
      <c r="H874" s="194"/>
      <c r="I874" s="195"/>
      <c r="J874" s="25"/>
      <c r="K874" s="196" t="s">
        <v>10</v>
      </c>
      <c r="L874" s="189" t="s">
        <v>2</v>
      </c>
      <c r="M874" s="189" t="s">
        <v>3</v>
      </c>
      <c r="N874" s="198" t="s">
        <v>4</v>
      </c>
      <c r="O874" s="189" t="s">
        <v>5</v>
      </c>
      <c r="P874" s="187" t="s">
        <v>6</v>
      </c>
      <c r="Q874" s="187" t="s">
        <v>7</v>
      </c>
      <c r="R874" s="189" t="s">
        <v>8</v>
      </c>
      <c r="S874" s="119"/>
      <c r="AC874" s="3"/>
      <c r="AD874" s="3"/>
    </row>
    <row r="875" spans="1:30" ht="15.75">
      <c r="A875" s="202"/>
      <c r="B875" s="49" t="s">
        <v>71</v>
      </c>
      <c r="C875" s="49" t="s">
        <v>72</v>
      </c>
      <c r="D875" s="49" t="s">
        <v>73</v>
      </c>
      <c r="E875" s="49" t="s">
        <v>74</v>
      </c>
      <c r="F875" s="49" t="s">
        <v>75</v>
      </c>
      <c r="G875" s="49" t="s">
        <v>76</v>
      </c>
      <c r="H875" s="49" t="s">
        <v>77</v>
      </c>
      <c r="I875" s="49" t="s">
        <v>78</v>
      </c>
      <c r="J875" s="25"/>
      <c r="K875" s="197"/>
      <c r="L875" s="188"/>
      <c r="M875" s="188"/>
      <c r="N875" s="188"/>
      <c r="O875" s="188"/>
      <c r="P875" s="188"/>
      <c r="Q875" s="188"/>
      <c r="R875" s="188"/>
      <c r="S875" s="119"/>
      <c r="AC875" s="3"/>
      <c r="AD875" s="3"/>
    </row>
    <row r="876" spans="1:30" ht="15.75">
      <c r="A876" s="49">
        <v>2302</v>
      </c>
      <c r="B876" s="50">
        <v>35</v>
      </c>
      <c r="C876" s="50"/>
      <c r="D876" s="50"/>
      <c r="E876" s="50"/>
      <c r="F876" s="50"/>
      <c r="G876" s="50"/>
      <c r="H876" s="50"/>
      <c r="I876" s="50"/>
      <c r="J876" s="64"/>
      <c r="K876" s="87"/>
      <c r="L876" s="51"/>
      <c r="M876" s="52"/>
      <c r="N876" s="53"/>
      <c r="O876" s="54"/>
      <c r="P876" s="55">
        <f>B876</f>
        <v>35</v>
      </c>
      <c r="Q876" s="56"/>
      <c r="R876" s="54"/>
      <c r="S876" s="119"/>
      <c r="AC876" s="3"/>
      <c r="AD876" s="3"/>
    </row>
    <row r="877" spans="1:30" ht="15.75">
      <c r="A877" s="49">
        <v>2401</v>
      </c>
      <c r="B877" s="50"/>
      <c r="C877" s="50">
        <v>29</v>
      </c>
      <c r="D877" s="50"/>
      <c r="E877" s="50"/>
      <c r="F877" s="50"/>
      <c r="G877" s="50"/>
      <c r="H877" s="50"/>
      <c r="I877" s="50"/>
      <c r="J877" s="64"/>
      <c r="K877" s="87"/>
      <c r="L877" s="57"/>
      <c r="M877" s="58"/>
      <c r="N877" s="59"/>
      <c r="O877" s="60">
        <f>IF(C877=0,"",C877/B876)</f>
        <v>0.82857142857142863</v>
      </c>
      <c r="P877" s="61">
        <v>35</v>
      </c>
      <c r="Q877" s="62">
        <f t="shared" ref="Q877:Q884" si="95">IF(P877=0,"",P877/P876)</f>
        <v>1</v>
      </c>
      <c r="R877" s="62">
        <f t="shared" ref="R877:R884" si="96">IF(P877=0,"",100%-Q877)</f>
        <v>0</v>
      </c>
      <c r="S877" s="119"/>
      <c r="AC877" s="3"/>
      <c r="AD877" s="3"/>
    </row>
    <row r="878" spans="1:30" ht="15.75">
      <c r="A878" s="49">
        <v>2402</v>
      </c>
      <c r="B878" s="50"/>
      <c r="C878" s="50"/>
      <c r="D878" s="50">
        <v>29</v>
      </c>
      <c r="E878" s="50"/>
      <c r="F878" s="50"/>
      <c r="G878" s="50"/>
      <c r="H878" s="50"/>
      <c r="I878" s="50"/>
      <c r="J878" s="64"/>
      <c r="K878" s="87"/>
      <c r="L878" s="57"/>
      <c r="M878" s="58"/>
      <c r="N878" s="59"/>
      <c r="O878" s="60">
        <f>IF(D878=0,"",D878/C877)</f>
        <v>1</v>
      </c>
      <c r="P878" s="61">
        <v>32</v>
      </c>
      <c r="Q878" s="62">
        <f t="shared" si="95"/>
        <v>0.91428571428571426</v>
      </c>
      <c r="R878" s="62">
        <f t="shared" si="96"/>
        <v>8.5714285714285743E-2</v>
      </c>
      <c r="S878" s="11">
        <f>P878/P876</f>
        <v>0.91428571428571426</v>
      </c>
      <c r="AC878" s="3"/>
      <c r="AD878" s="3"/>
    </row>
    <row r="879" spans="1:30" ht="15.75">
      <c r="A879" s="49">
        <v>2501</v>
      </c>
      <c r="B879" s="50"/>
      <c r="C879" s="50"/>
      <c r="D879" s="50"/>
      <c r="E879" s="50">
        <v>18</v>
      </c>
      <c r="F879" s="50"/>
      <c r="G879" s="50"/>
      <c r="H879" s="50"/>
      <c r="I879" s="50"/>
      <c r="J879" s="64"/>
      <c r="K879" s="87"/>
      <c r="L879" s="57"/>
      <c r="M879" s="58"/>
      <c r="N879" s="59"/>
      <c r="O879" s="60">
        <f>IF(E879=0,"",E879/D878)</f>
        <v>0.62068965517241381</v>
      </c>
      <c r="P879" s="61">
        <v>30</v>
      </c>
      <c r="Q879" s="62">
        <f t="shared" si="95"/>
        <v>0.9375</v>
      </c>
      <c r="R879" s="62">
        <f t="shared" si="96"/>
        <v>6.25E-2</v>
      </c>
      <c r="S879" s="119"/>
      <c r="AC879" s="3"/>
      <c r="AD879" s="3"/>
    </row>
    <row r="880" spans="1:30" ht="15.75">
      <c r="A880" s="49">
        <v>2502</v>
      </c>
      <c r="B880" s="50"/>
      <c r="C880" s="50"/>
      <c r="D880" s="50"/>
      <c r="E880" s="50"/>
      <c r="F880" s="50">
        <v>18</v>
      </c>
      <c r="G880" s="50"/>
      <c r="H880" s="50"/>
      <c r="I880" s="50"/>
      <c r="J880" s="64"/>
      <c r="K880" s="87"/>
      <c r="L880" s="57"/>
      <c r="M880" s="58"/>
      <c r="N880" s="59"/>
      <c r="O880" s="60">
        <f>IF(F880=0,"",F880/E879)</f>
        <v>1</v>
      </c>
      <c r="P880" s="61">
        <v>29</v>
      </c>
      <c r="Q880" s="62">
        <f t="shared" si="95"/>
        <v>0.96666666666666667</v>
      </c>
      <c r="R880" s="62">
        <f t="shared" si="96"/>
        <v>3.3333333333333326E-2</v>
      </c>
      <c r="S880" s="119"/>
      <c r="AC880" s="3"/>
      <c r="AD880" s="3"/>
    </row>
    <row r="881" spans="1:30" ht="15.75">
      <c r="A881" s="49">
        <v>2601</v>
      </c>
      <c r="B881" s="50"/>
      <c r="C881" s="50"/>
      <c r="D881" s="50"/>
      <c r="E881" s="50"/>
      <c r="F881" s="50"/>
      <c r="G881" s="50">
        <v>18</v>
      </c>
      <c r="H881" s="50"/>
      <c r="I881" s="50"/>
      <c r="J881" s="64"/>
      <c r="K881" s="87"/>
      <c r="L881" s="57"/>
      <c r="M881" s="58"/>
      <c r="N881" s="59"/>
      <c r="O881" s="60">
        <f>IF(G881=0,"",G881/F880)</f>
        <v>1</v>
      </c>
      <c r="P881" s="61">
        <v>29</v>
      </c>
      <c r="Q881" s="62">
        <f t="shared" si="95"/>
        <v>1</v>
      </c>
      <c r="R881" s="62">
        <f t="shared" si="96"/>
        <v>0</v>
      </c>
      <c r="S881" s="119"/>
      <c r="AC881" s="3"/>
      <c r="AD881" s="3"/>
    </row>
    <row r="882" spans="1:30" ht="15.75">
      <c r="A882" s="49">
        <v>2602</v>
      </c>
      <c r="B882" s="50"/>
      <c r="C882" s="50"/>
      <c r="D882" s="50"/>
      <c r="E882" s="50"/>
      <c r="F882" s="50"/>
      <c r="G882" s="50"/>
      <c r="H882" s="50"/>
      <c r="I882" s="50"/>
      <c r="J882" s="64"/>
      <c r="K882" s="87"/>
      <c r="L882" s="57"/>
      <c r="M882" s="58"/>
      <c r="N882" s="59"/>
      <c r="O882" s="127" t="str">
        <f t="shared" ref="O882:O883" si="97">IF(E882=0,"",E882/D881)</f>
        <v/>
      </c>
      <c r="P882" s="61"/>
      <c r="Q882" s="62" t="str">
        <f t="shared" si="95"/>
        <v/>
      </c>
      <c r="R882" s="62" t="str">
        <f t="shared" si="96"/>
        <v/>
      </c>
      <c r="S882" s="119"/>
      <c r="AC882" s="3"/>
      <c r="AD882" s="3"/>
    </row>
    <row r="883" spans="1:30" ht="15.75">
      <c r="A883" s="49">
        <v>2701</v>
      </c>
      <c r="B883" s="50"/>
      <c r="C883" s="50"/>
      <c r="D883" s="50"/>
      <c r="E883" s="50"/>
      <c r="F883" s="50"/>
      <c r="G883" s="50"/>
      <c r="H883" s="50"/>
      <c r="I883" s="50"/>
      <c r="J883" s="64"/>
      <c r="K883" s="87"/>
      <c r="L883" s="57"/>
      <c r="M883" s="58"/>
      <c r="N883" s="64"/>
      <c r="O883" s="128" t="str">
        <f t="shared" si="97"/>
        <v/>
      </c>
      <c r="P883" s="99"/>
      <c r="Q883" s="62" t="str">
        <f t="shared" ref="Q883" si="98">IF(P883=0,"",P883/P882)</f>
        <v/>
      </c>
      <c r="R883" s="62" t="str">
        <f t="shared" ref="R883" si="99">IF(P883=0,"",100%-Q883)</f>
        <v/>
      </c>
      <c r="S883" s="119"/>
      <c r="AC883" s="3"/>
      <c r="AD883" s="3"/>
    </row>
    <row r="884" spans="1:30" ht="15.75">
      <c r="A884" s="49">
        <v>2702</v>
      </c>
      <c r="B884" s="50"/>
      <c r="C884" s="50"/>
      <c r="D884" s="50"/>
      <c r="E884" s="50"/>
      <c r="F884" s="50"/>
      <c r="G884" s="50"/>
      <c r="H884" s="50"/>
      <c r="I884" s="50"/>
      <c r="J884" s="64"/>
      <c r="K884" s="87"/>
      <c r="L884" s="57"/>
      <c r="M884" s="58"/>
      <c r="N884" s="64"/>
      <c r="O884" s="68"/>
      <c r="P884" s="99"/>
      <c r="Q884" s="146" t="str">
        <f t="shared" si="95"/>
        <v/>
      </c>
      <c r="R884" s="68" t="str">
        <f t="shared" si="96"/>
        <v/>
      </c>
      <c r="S884" s="119"/>
      <c r="AC884" s="3"/>
      <c r="AD884" s="3"/>
    </row>
    <row r="885" spans="1:30" ht="15.75">
      <c r="A885" s="49">
        <v>2801</v>
      </c>
      <c r="B885" s="50"/>
      <c r="C885" s="50"/>
      <c r="D885" s="50"/>
      <c r="E885" s="50"/>
      <c r="F885" s="50"/>
      <c r="G885" s="50"/>
      <c r="H885" s="50"/>
      <c r="I885" s="50"/>
      <c r="J885" s="64"/>
      <c r="K885" s="87"/>
      <c r="L885" s="57"/>
      <c r="M885" s="58"/>
      <c r="N885" s="64"/>
      <c r="O885" s="68"/>
      <c r="P885" s="66"/>
      <c r="Q885" s="69"/>
      <c r="R885" s="68"/>
      <c r="S885" s="119"/>
      <c r="AC885" s="3"/>
      <c r="AD885" s="3"/>
    </row>
    <row r="886" spans="1:30" ht="15.75">
      <c r="A886" s="49">
        <v>2802</v>
      </c>
      <c r="B886" s="50"/>
      <c r="C886" s="50"/>
      <c r="D886" s="50"/>
      <c r="E886" s="50"/>
      <c r="F886" s="50"/>
      <c r="G886" s="50"/>
      <c r="H886" s="50"/>
      <c r="I886" s="50"/>
      <c r="J886" s="64"/>
      <c r="K886" s="87"/>
      <c r="L886" s="57"/>
      <c r="M886" s="58"/>
      <c r="N886" s="64"/>
      <c r="O886" s="68"/>
      <c r="P886" s="66"/>
      <c r="Q886" s="69"/>
      <c r="R886" s="68"/>
      <c r="S886" s="119"/>
      <c r="AC886" s="3"/>
      <c r="AD886" s="3"/>
    </row>
    <row r="887" spans="1:30" ht="15.75">
      <c r="A887" s="49">
        <v>2901</v>
      </c>
      <c r="B887" s="50"/>
      <c r="C887" s="50"/>
      <c r="D887" s="50"/>
      <c r="E887" s="50"/>
      <c r="F887" s="50"/>
      <c r="G887" s="50"/>
      <c r="H887" s="50"/>
      <c r="I887" s="50"/>
      <c r="J887" s="64"/>
      <c r="K887" s="87"/>
      <c r="L887" s="57"/>
      <c r="M887" s="58"/>
      <c r="N887" s="64"/>
      <c r="O887" s="58"/>
      <c r="P887" s="64"/>
      <c r="Q887" s="102"/>
      <c r="R887" s="68"/>
      <c r="S887" s="119"/>
      <c r="AC887" s="3"/>
      <c r="AD887" s="3"/>
    </row>
    <row r="888" spans="1:30" ht="15.75">
      <c r="A888" s="49">
        <v>2902</v>
      </c>
      <c r="B888" s="50"/>
      <c r="C888" s="50"/>
      <c r="D888" s="50"/>
      <c r="E888" s="50"/>
      <c r="F888" s="50"/>
      <c r="G888" s="50"/>
      <c r="H888" s="50"/>
      <c r="I888" s="50"/>
      <c r="J888" s="64"/>
      <c r="K888" s="87"/>
      <c r="L888" s="57"/>
      <c r="M888" s="58"/>
      <c r="N888" s="64"/>
      <c r="O888" s="140" t="s">
        <v>56</v>
      </c>
      <c r="P888" s="71"/>
      <c r="Q888" s="83" t="str">
        <f>IF(SUM(K880:K887)=0,"",SUM(K880:K887))</f>
        <v/>
      </c>
      <c r="R888" s="142" t="s">
        <v>10</v>
      </c>
      <c r="S888" s="119"/>
      <c r="AC888" s="3"/>
      <c r="AD888" s="3"/>
    </row>
    <row r="889" spans="1:30" ht="15.75">
      <c r="A889" s="49">
        <v>3001</v>
      </c>
      <c r="B889" s="50"/>
      <c r="C889" s="50"/>
      <c r="D889" s="50"/>
      <c r="E889" s="50"/>
      <c r="F889" s="50"/>
      <c r="G889" s="50"/>
      <c r="H889" s="50"/>
      <c r="I889" s="50"/>
      <c r="J889" s="64"/>
      <c r="K889" s="87"/>
      <c r="L889" s="57"/>
      <c r="M889" s="58"/>
      <c r="N889" s="64"/>
      <c r="O889" s="141" t="s">
        <v>57</v>
      </c>
      <c r="P889" s="73" t="e">
        <f>IF(P888/B874=0,"",P888/B874)</f>
        <v>#VALUE!</v>
      </c>
      <c r="Q889" s="85" t="e">
        <f>IF(P888/Q888=0,"",P888/Q888)</f>
        <v>#VALUE!</v>
      </c>
      <c r="R889" s="143" t="s">
        <v>58</v>
      </c>
      <c r="S889" s="119"/>
      <c r="AC889" s="3"/>
      <c r="AD889" s="3"/>
    </row>
    <row r="890" spans="1:30" ht="15.75">
      <c r="A890" s="49">
        <v>3002</v>
      </c>
      <c r="B890" s="145"/>
      <c r="C890" s="145"/>
      <c r="D890" s="145"/>
      <c r="E890" s="145"/>
      <c r="F890" s="145"/>
      <c r="G890" s="145"/>
      <c r="H890" s="145"/>
      <c r="I890" s="145"/>
      <c r="J890" s="64"/>
      <c r="K890" s="87"/>
      <c r="L890" s="75"/>
      <c r="M890" s="76"/>
      <c r="N890" s="77"/>
      <c r="O890" s="78"/>
      <c r="P890" s="79"/>
      <c r="Q890" s="79"/>
      <c r="R890" s="80"/>
      <c r="S890" s="119"/>
      <c r="AC890" s="3"/>
      <c r="AD890" s="3"/>
    </row>
    <row r="891" spans="1:30" ht="18">
      <c r="A891" s="31"/>
      <c r="B891" s="190" t="s">
        <v>79</v>
      </c>
      <c r="C891" s="190"/>
      <c r="D891" s="190"/>
      <c r="E891" s="190"/>
      <c r="F891" s="190"/>
      <c r="G891" s="190"/>
      <c r="H891" s="190"/>
      <c r="I891" s="190"/>
      <c r="J891" s="25"/>
      <c r="K891" s="81">
        <f>SUM(K884:K887)</f>
        <v>0</v>
      </c>
      <c r="L891" s="82" t="str">
        <f>IF(K884=0,"",K884/B876)</f>
        <v/>
      </c>
      <c r="M891" s="82" t="str">
        <f>IF(K891=0,"",K891/B876)</f>
        <v/>
      </c>
      <c r="N891" s="82"/>
      <c r="O891" s="1"/>
      <c r="P891" s="25"/>
      <c r="Q891" s="26"/>
      <c r="R891" s="1"/>
      <c r="S891" s="119"/>
      <c r="AC891" s="3"/>
      <c r="AD891" s="3"/>
    </row>
    <row r="892" spans="1:30" ht="12.75" customHeight="1">
      <c r="A892" s="31"/>
      <c r="B892" s="25"/>
      <c r="C892" s="88"/>
      <c r="D892" s="88"/>
      <c r="E892" s="88"/>
      <c r="F892" s="88"/>
      <c r="G892" s="88"/>
      <c r="H892" s="88"/>
      <c r="I892" s="88"/>
      <c r="J892" s="25"/>
      <c r="K892" s="89"/>
      <c r="L892" s="90"/>
      <c r="M892" s="90"/>
      <c r="N892" s="90"/>
      <c r="O892" s="1"/>
      <c r="P892" s="25"/>
      <c r="Q892" s="26"/>
      <c r="R892" s="1"/>
      <c r="AC892" s="3"/>
      <c r="AD892" s="3"/>
    </row>
    <row r="893" spans="1:30" ht="12.75" customHeight="1">
      <c r="A893" s="31"/>
      <c r="B893" s="25"/>
      <c r="C893" s="88"/>
      <c r="D893" s="88"/>
      <c r="E893" s="88"/>
      <c r="F893" s="88"/>
      <c r="G893" s="88"/>
      <c r="H893" s="88"/>
      <c r="I893" s="88"/>
      <c r="J893" s="25"/>
      <c r="K893" s="89"/>
      <c r="L893" s="90"/>
      <c r="M893" s="90"/>
      <c r="N893" s="90"/>
      <c r="O893" s="1"/>
      <c r="P893" s="25"/>
      <c r="Q893" s="26"/>
      <c r="R893" s="1"/>
      <c r="AC893" s="3"/>
      <c r="AD893" s="3"/>
    </row>
    <row r="894" spans="1:30" ht="26.25">
      <c r="A894" s="161"/>
      <c r="B894" s="191" t="s">
        <v>69</v>
      </c>
      <c r="C894" s="191"/>
      <c r="D894" s="191"/>
      <c r="E894" s="191"/>
      <c r="F894" s="191"/>
      <c r="G894" s="191"/>
      <c r="H894" s="191"/>
      <c r="I894" s="191"/>
      <c r="J894" s="25"/>
      <c r="K894" s="156" t="s">
        <v>131</v>
      </c>
      <c r="L894" s="1"/>
      <c r="M894" s="1"/>
      <c r="N894" s="25"/>
      <c r="O894" s="1"/>
      <c r="P894" s="25"/>
      <c r="Q894" s="25"/>
      <c r="R894" s="25"/>
      <c r="S894" s="119"/>
      <c r="AC894" s="3"/>
      <c r="AD894" s="3"/>
    </row>
    <row r="895" spans="1:30" ht="20.25">
      <c r="A895" s="201" t="s">
        <v>9</v>
      </c>
      <c r="B895" s="193" t="s">
        <v>70</v>
      </c>
      <c r="C895" s="194"/>
      <c r="D895" s="194"/>
      <c r="E895" s="194"/>
      <c r="F895" s="194"/>
      <c r="G895" s="194"/>
      <c r="H895" s="194"/>
      <c r="I895" s="195"/>
      <c r="J895" s="25"/>
      <c r="K895" s="196" t="s">
        <v>10</v>
      </c>
      <c r="L895" s="189" t="s">
        <v>2</v>
      </c>
      <c r="M895" s="189" t="s">
        <v>3</v>
      </c>
      <c r="N895" s="198" t="s">
        <v>4</v>
      </c>
      <c r="O895" s="189" t="s">
        <v>5</v>
      </c>
      <c r="P895" s="187" t="s">
        <v>6</v>
      </c>
      <c r="Q895" s="187" t="s">
        <v>7</v>
      </c>
      <c r="R895" s="189" t="s">
        <v>8</v>
      </c>
      <c r="S895" s="119"/>
      <c r="AC895" s="3"/>
      <c r="AD895" s="3"/>
    </row>
    <row r="896" spans="1:30" ht="15.75">
      <c r="A896" s="202"/>
      <c r="B896" s="49" t="s">
        <v>71</v>
      </c>
      <c r="C896" s="49" t="s">
        <v>72</v>
      </c>
      <c r="D896" s="49" t="s">
        <v>73</v>
      </c>
      <c r="E896" s="49" t="s">
        <v>74</v>
      </c>
      <c r="F896" s="49" t="s">
        <v>75</v>
      </c>
      <c r="G896" s="49" t="s">
        <v>76</v>
      </c>
      <c r="H896" s="49" t="s">
        <v>77</v>
      </c>
      <c r="I896" s="49" t="s">
        <v>78</v>
      </c>
      <c r="J896" s="25"/>
      <c r="K896" s="197"/>
      <c r="L896" s="188"/>
      <c r="M896" s="188"/>
      <c r="N896" s="188"/>
      <c r="O896" s="188"/>
      <c r="P896" s="188"/>
      <c r="Q896" s="188"/>
      <c r="R896" s="188"/>
      <c r="S896" s="119"/>
      <c r="AC896" s="3"/>
      <c r="AD896" s="3"/>
    </row>
    <row r="897" spans="1:30" ht="15.75">
      <c r="A897" s="49">
        <v>2401</v>
      </c>
      <c r="B897" s="50">
        <v>22</v>
      </c>
      <c r="C897" s="50"/>
      <c r="D897" s="50"/>
      <c r="E897" s="50"/>
      <c r="F897" s="50"/>
      <c r="G897" s="50"/>
      <c r="H897" s="50"/>
      <c r="I897" s="50"/>
      <c r="J897" s="64"/>
      <c r="K897" s="87"/>
      <c r="L897" s="51"/>
      <c r="M897" s="52"/>
      <c r="N897" s="53"/>
      <c r="O897" s="54"/>
      <c r="P897" s="55">
        <f>B897</f>
        <v>22</v>
      </c>
      <c r="Q897" s="56"/>
      <c r="R897" s="54"/>
      <c r="S897" s="119"/>
      <c r="AC897" s="3"/>
      <c r="AD897" s="3"/>
    </row>
    <row r="898" spans="1:30" ht="15.75">
      <c r="A898" s="49">
        <v>2402</v>
      </c>
      <c r="B898" s="50"/>
      <c r="C898" s="50">
        <v>21</v>
      </c>
      <c r="D898" s="50"/>
      <c r="E898" s="50"/>
      <c r="F898" s="50"/>
      <c r="G898" s="50"/>
      <c r="H898" s="50"/>
      <c r="I898" s="50"/>
      <c r="J898" s="64"/>
      <c r="K898" s="87"/>
      <c r="L898" s="57"/>
      <c r="M898" s="58"/>
      <c r="N898" s="59"/>
      <c r="O898" s="60">
        <f>IF(C898=0,"",C898/B897)</f>
        <v>0.95454545454545459</v>
      </c>
      <c r="P898" s="61">
        <v>21</v>
      </c>
      <c r="Q898" s="62">
        <f t="shared" ref="Q898:Q905" si="100">IF(P898=0,"",P898/P897)</f>
        <v>0.95454545454545459</v>
      </c>
      <c r="R898" s="62">
        <f t="shared" ref="R898:R905" si="101">IF(P898=0,"",100%-Q898)</f>
        <v>4.5454545454545414E-2</v>
      </c>
      <c r="S898" s="119"/>
      <c r="AC898" s="3"/>
      <c r="AD898" s="3"/>
    </row>
    <row r="899" spans="1:30" ht="15.75">
      <c r="A899" s="49">
        <v>2501</v>
      </c>
      <c r="B899" s="50"/>
      <c r="C899" s="50"/>
      <c r="D899" s="50">
        <v>17</v>
      </c>
      <c r="E899" s="50"/>
      <c r="F899" s="50"/>
      <c r="G899" s="50"/>
      <c r="H899" s="50"/>
      <c r="I899" s="50"/>
      <c r="J899" s="64"/>
      <c r="K899" s="87"/>
      <c r="L899" s="57"/>
      <c r="M899" s="58"/>
      <c r="N899" s="59"/>
      <c r="O899" s="60">
        <f>IF(D899=0,"",D899/C898)</f>
        <v>0.80952380952380953</v>
      </c>
      <c r="P899" s="61">
        <v>19</v>
      </c>
      <c r="Q899" s="62">
        <f t="shared" si="100"/>
        <v>0.90476190476190477</v>
      </c>
      <c r="R899" s="62">
        <f t="shared" si="101"/>
        <v>9.5238095238095233E-2</v>
      </c>
      <c r="S899" s="11">
        <f>P899/P897</f>
        <v>0.86363636363636365</v>
      </c>
      <c r="AC899" s="3"/>
      <c r="AD899" s="3"/>
    </row>
    <row r="900" spans="1:30" ht="15.75">
      <c r="A900" s="49">
        <v>2502</v>
      </c>
      <c r="B900" s="50"/>
      <c r="C900" s="50"/>
      <c r="D900" s="50"/>
      <c r="E900" s="50">
        <v>16</v>
      </c>
      <c r="F900" s="50"/>
      <c r="G900" s="50"/>
      <c r="H900" s="50"/>
      <c r="I900" s="50"/>
      <c r="J900" s="64"/>
      <c r="K900" s="87"/>
      <c r="L900" s="57"/>
      <c r="M900" s="58"/>
      <c r="N900" s="59"/>
      <c r="O900" s="60">
        <f>IF(E900=0,"",E900/D899)</f>
        <v>0.94117647058823528</v>
      </c>
      <c r="P900" s="61">
        <v>17</v>
      </c>
      <c r="Q900" s="62">
        <f t="shared" si="100"/>
        <v>0.89473684210526316</v>
      </c>
      <c r="R900" s="62">
        <f t="shared" si="101"/>
        <v>0.10526315789473684</v>
      </c>
      <c r="S900" s="119"/>
      <c r="AC900" s="3"/>
      <c r="AD900" s="3"/>
    </row>
    <row r="901" spans="1:30" ht="15.75">
      <c r="A901" s="49">
        <v>2601</v>
      </c>
      <c r="B901" s="50"/>
      <c r="C901" s="50"/>
      <c r="D901" s="50"/>
      <c r="E901" s="50"/>
      <c r="F901" s="50">
        <v>15</v>
      </c>
      <c r="G901" s="50"/>
      <c r="H901" s="50"/>
      <c r="I901" s="50"/>
      <c r="J901" s="64"/>
      <c r="K901" s="87"/>
      <c r="L901" s="57"/>
      <c r="M901" s="58"/>
      <c r="N901" s="59"/>
      <c r="O901" s="60">
        <f>IF(F901=0,"",F901/E900)</f>
        <v>0.9375</v>
      </c>
      <c r="P901" s="61">
        <v>17</v>
      </c>
      <c r="Q901" s="62">
        <f t="shared" si="100"/>
        <v>1</v>
      </c>
      <c r="R901" s="62">
        <f t="shared" si="101"/>
        <v>0</v>
      </c>
      <c r="S901" s="119"/>
      <c r="AC901" s="3"/>
      <c r="AD901" s="3"/>
    </row>
    <row r="902" spans="1:30" ht="15.75">
      <c r="A902" s="49">
        <v>2602</v>
      </c>
      <c r="B902" s="50"/>
      <c r="C902" s="50"/>
      <c r="D902" s="50"/>
      <c r="E902" s="50"/>
      <c r="F902" s="50"/>
      <c r="G902" s="50"/>
      <c r="H902" s="50"/>
      <c r="I902" s="50"/>
      <c r="J902" s="64"/>
      <c r="K902" s="87"/>
      <c r="L902" s="57"/>
      <c r="M902" s="58"/>
      <c r="N902" s="59"/>
      <c r="O902" s="60" t="str">
        <f t="shared" ref="O902" si="102">IF(D902=0,"",D902/C901)</f>
        <v/>
      </c>
      <c r="P902" s="61"/>
      <c r="Q902" s="62" t="str">
        <f t="shared" si="100"/>
        <v/>
      </c>
      <c r="R902" s="62" t="str">
        <f t="shared" si="101"/>
        <v/>
      </c>
      <c r="S902" s="119"/>
      <c r="AC902" s="3"/>
      <c r="AD902" s="3"/>
    </row>
    <row r="903" spans="1:30" ht="15.75">
      <c r="A903" s="49">
        <v>2701</v>
      </c>
      <c r="B903" s="50"/>
      <c r="C903" s="50"/>
      <c r="D903" s="50"/>
      <c r="E903" s="50"/>
      <c r="F903" s="50"/>
      <c r="G903" s="50"/>
      <c r="H903" s="50"/>
      <c r="I903" s="50"/>
      <c r="J903" s="64"/>
      <c r="K903" s="87"/>
      <c r="L903" s="57"/>
      <c r="M903" s="58"/>
      <c r="N903" s="59"/>
      <c r="O903" s="127" t="str">
        <f t="shared" ref="O903:O904" si="103">IF(D903=0,"",D903/C902)</f>
        <v/>
      </c>
      <c r="P903" s="61"/>
      <c r="Q903" s="62" t="str">
        <f t="shared" si="100"/>
        <v/>
      </c>
      <c r="R903" s="62" t="str">
        <f t="shared" si="101"/>
        <v/>
      </c>
      <c r="S903" s="119"/>
      <c r="AC903" s="3"/>
      <c r="AD903" s="3"/>
    </row>
    <row r="904" spans="1:30" ht="15.75">
      <c r="A904" s="49">
        <v>2702</v>
      </c>
      <c r="B904" s="50"/>
      <c r="C904" s="50"/>
      <c r="D904" s="50"/>
      <c r="E904" s="50"/>
      <c r="F904" s="50"/>
      <c r="G904" s="50"/>
      <c r="H904" s="50"/>
      <c r="I904" s="50"/>
      <c r="J904" s="64"/>
      <c r="K904" s="87"/>
      <c r="L904" s="57"/>
      <c r="M904" s="58"/>
      <c r="N904" s="64"/>
      <c r="O904" s="128" t="str">
        <f t="shared" si="103"/>
        <v/>
      </c>
      <c r="P904" s="99"/>
      <c r="Q904" s="62" t="str">
        <f t="shared" ref="Q904" si="104">IF(P904=0,"",P904/P903)</f>
        <v/>
      </c>
      <c r="R904" s="62" t="str">
        <f t="shared" ref="R904" si="105">IF(P904=0,"",100%-Q904)</f>
        <v/>
      </c>
      <c r="S904" s="119"/>
      <c r="AC904" s="3"/>
      <c r="AD904" s="3"/>
    </row>
    <row r="905" spans="1:30" ht="15.75">
      <c r="A905" s="49">
        <v>2801</v>
      </c>
      <c r="B905" s="50"/>
      <c r="C905" s="50"/>
      <c r="D905" s="50"/>
      <c r="E905" s="50"/>
      <c r="F905" s="50"/>
      <c r="G905" s="50"/>
      <c r="H905" s="50"/>
      <c r="I905" s="50"/>
      <c r="J905" s="64"/>
      <c r="K905" s="87"/>
      <c r="L905" s="57"/>
      <c r="M905" s="58"/>
      <c r="N905" s="64"/>
      <c r="O905" s="68"/>
      <c r="P905" s="99"/>
      <c r="Q905" s="146" t="str">
        <f t="shared" si="100"/>
        <v/>
      </c>
      <c r="R905" s="68" t="str">
        <f t="shared" si="101"/>
        <v/>
      </c>
      <c r="S905" s="119"/>
      <c r="AC905" s="3"/>
      <c r="AD905" s="3"/>
    </row>
    <row r="906" spans="1:30" ht="15.75">
      <c r="A906" s="49">
        <v>2802</v>
      </c>
      <c r="B906" s="50"/>
      <c r="C906" s="50"/>
      <c r="D906" s="50"/>
      <c r="E906" s="50"/>
      <c r="F906" s="50"/>
      <c r="G906" s="50"/>
      <c r="H906" s="50"/>
      <c r="I906" s="50"/>
      <c r="J906" s="64"/>
      <c r="K906" s="87"/>
      <c r="L906" s="57"/>
      <c r="M906" s="58"/>
      <c r="N906" s="64"/>
      <c r="O906" s="68"/>
      <c r="P906" s="66"/>
      <c r="Q906" s="69"/>
      <c r="R906" s="68"/>
      <c r="S906" s="119"/>
      <c r="AC906" s="3"/>
      <c r="AD906" s="3"/>
    </row>
    <row r="907" spans="1:30" ht="15.75">
      <c r="A907" s="49">
        <v>2901</v>
      </c>
      <c r="B907" s="50"/>
      <c r="C907" s="50"/>
      <c r="D907" s="50"/>
      <c r="E907" s="50"/>
      <c r="F907" s="50"/>
      <c r="G907" s="50"/>
      <c r="H907" s="50"/>
      <c r="I907" s="50"/>
      <c r="J907" s="64"/>
      <c r="K907" s="87"/>
      <c r="L907" s="57"/>
      <c r="M907" s="58"/>
      <c r="N907" s="64"/>
      <c r="O907" s="68"/>
      <c r="P907" s="66"/>
      <c r="Q907" s="69"/>
      <c r="R907" s="68"/>
      <c r="S907" s="119"/>
      <c r="AC907" s="3"/>
      <c r="AD907" s="3"/>
    </row>
    <row r="908" spans="1:30" ht="15.75">
      <c r="A908" s="49">
        <v>2902</v>
      </c>
      <c r="B908" s="50"/>
      <c r="C908" s="50"/>
      <c r="D908" s="50"/>
      <c r="E908" s="50"/>
      <c r="F908" s="50"/>
      <c r="G908" s="50"/>
      <c r="H908" s="50"/>
      <c r="I908" s="50"/>
      <c r="J908" s="64"/>
      <c r="K908" s="87"/>
      <c r="L908" s="57"/>
      <c r="M908" s="58"/>
      <c r="N908" s="64"/>
      <c r="O908" s="58"/>
      <c r="P908" s="64"/>
      <c r="Q908" s="102"/>
      <c r="R908" s="68"/>
      <c r="S908" s="119"/>
      <c r="AC908" s="3"/>
      <c r="AD908" s="3"/>
    </row>
    <row r="909" spans="1:30" ht="15.75">
      <c r="A909" s="49">
        <v>3001</v>
      </c>
      <c r="B909" s="50"/>
      <c r="C909" s="50"/>
      <c r="D909" s="50"/>
      <c r="E909" s="50"/>
      <c r="F909" s="50"/>
      <c r="G909" s="50"/>
      <c r="H909" s="50"/>
      <c r="I909" s="50"/>
      <c r="J909" s="64"/>
      <c r="K909" s="87"/>
      <c r="L909" s="57"/>
      <c r="M909" s="58"/>
      <c r="N909" s="64"/>
      <c r="O909" s="140" t="s">
        <v>56</v>
      </c>
      <c r="P909" s="71"/>
      <c r="Q909" s="83" t="str">
        <f>IF(SUM(K901:K908)=0,"",SUM(K901:K908))</f>
        <v/>
      </c>
      <c r="R909" s="142" t="s">
        <v>10</v>
      </c>
      <c r="S909" s="119"/>
      <c r="AC909" s="3"/>
      <c r="AD909" s="3"/>
    </row>
    <row r="910" spans="1:30" ht="15.75">
      <c r="A910" s="49">
        <v>3002</v>
      </c>
      <c r="B910" s="50"/>
      <c r="C910" s="50"/>
      <c r="D910" s="50"/>
      <c r="E910" s="50"/>
      <c r="F910" s="50"/>
      <c r="G910" s="50"/>
      <c r="H910" s="50"/>
      <c r="I910" s="50"/>
      <c r="J910" s="64"/>
      <c r="K910" s="87"/>
      <c r="L910" s="57"/>
      <c r="M910" s="58"/>
      <c r="N910" s="64"/>
      <c r="O910" s="141" t="s">
        <v>57</v>
      </c>
      <c r="P910" s="73" t="e">
        <f>IF(P909/B895=0,"",P909/B895)</f>
        <v>#VALUE!</v>
      </c>
      <c r="Q910" s="85" t="e">
        <f>IF(P909/Q909=0,"",P909/Q909)</f>
        <v>#VALUE!</v>
      </c>
      <c r="R910" s="143" t="s">
        <v>58</v>
      </c>
      <c r="S910" s="119"/>
      <c r="AC910" s="3"/>
      <c r="AD910" s="3"/>
    </row>
    <row r="911" spans="1:30" ht="15.75">
      <c r="A911" s="49">
        <v>3101</v>
      </c>
      <c r="B911" s="145"/>
      <c r="C911" s="145"/>
      <c r="D911" s="145"/>
      <c r="E911" s="145"/>
      <c r="F911" s="145"/>
      <c r="G911" s="145"/>
      <c r="H911" s="145"/>
      <c r="I911" s="145"/>
      <c r="J911" s="64"/>
      <c r="K911" s="87"/>
      <c r="L911" s="75"/>
      <c r="M911" s="76"/>
      <c r="N911" s="77"/>
      <c r="O911" s="78"/>
      <c r="P911" s="79"/>
      <c r="Q911" s="79"/>
      <c r="R911" s="80"/>
      <c r="S911" s="119"/>
      <c r="AC911" s="3"/>
      <c r="AD911" s="3"/>
    </row>
    <row r="912" spans="1:30" ht="18">
      <c r="A912" s="31"/>
      <c r="B912" s="190" t="s">
        <v>79</v>
      </c>
      <c r="C912" s="190"/>
      <c r="D912" s="190"/>
      <c r="E912" s="190"/>
      <c r="F912" s="190"/>
      <c r="G912" s="190"/>
      <c r="H912" s="190"/>
      <c r="I912" s="190"/>
      <c r="J912" s="25"/>
      <c r="K912" s="81">
        <f>SUM(K905:K908)</f>
        <v>0</v>
      </c>
      <c r="L912" s="82" t="str">
        <f>IF(K905=0,"",K905/B897)</f>
        <v/>
      </c>
      <c r="M912" s="82" t="str">
        <f>IF(K912=0,"",K912/B897)</f>
        <v/>
      </c>
      <c r="N912" s="82"/>
      <c r="O912" s="1"/>
      <c r="P912" s="25"/>
      <c r="Q912" s="26"/>
      <c r="R912" s="1"/>
      <c r="S912" s="119"/>
      <c r="AC912" s="3"/>
      <c r="AD912" s="3"/>
    </row>
    <row r="913" spans="1:30" ht="12.75" customHeight="1">
      <c r="A913" s="31"/>
      <c r="B913" s="25"/>
      <c r="C913" s="88"/>
      <c r="D913" s="88"/>
      <c r="E913" s="88"/>
      <c r="F913" s="88"/>
      <c r="G913" s="88"/>
      <c r="H913" s="88"/>
      <c r="I913" s="88"/>
      <c r="J913" s="25"/>
      <c r="K913" s="89"/>
      <c r="L913" s="90"/>
      <c r="M913" s="90"/>
      <c r="N913" s="90"/>
      <c r="O913" s="1"/>
      <c r="P913" s="25"/>
      <c r="Q913" s="26"/>
      <c r="R913" s="1"/>
      <c r="AC913" s="3"/>
      <c r="AD913" s="3"/>
    </row>
    <row r="914" spans="1:30" ht="12.75" customHeight="1"/>
    <row r="915" spans="1:30" ht="26.25">
      <c r="A915" s="161"/>
      <c r="B915" s="191" t="s">
        <v>69</v>
      </c>
      <c r="C915" s="191"/>
      <c r="D915" s="191"/>
      <c r="E915" s="191"/>
      <c r="F915" s="191"/>
      <c r="G915" s="191"/>
      <c r="H915" s="191"/>
      <c r="I915" s="191"/>
      <c r="J915" s="122"/>
      <c r="K915" s="156" t="s">
        <v>133</v>
      </c>
      <c r="L915" s="25"/>
      <c r="M915" s="1"/>
      <c r="N915" s="1"/>
      <c r="O915" s="25"/>
      <c r="P915" s="1"/>
      <c r="Q915" s="25"/>
      <c r="R915" s="25"/>
      <c r="S915" s="25"/>
    </row>
    <row r="916" spans="1:30" ht="20.25">
      <c r="A916" s="201" t="s">
        <v>9</v>
      </c>
      <c r="B916" s="193" t="s">
        <v>70</v>
      </c>
      <c r="C916" s="194"/>
      <c r="D916" s="194"/>
      <c r="E916" s="194"/>
      <c r="F916" s="194"/>
      <c r="G916" s="194"/>
      <c r="H916" s="194"/>
      <c r="I916" s="195"/>
      <c r="J916" s="25"/>
      <c r="K916" s="196" t="s">
        <v>10</v>
      </c>
      <c r="L916" s="189" t="s">
        <v>2</v>
      </c>
      <c r="M916" s="189" t="s">
        <v>3</v>
      </c>
      <c r="N916" s="198" t="s">
        <v>4</v>
      </c>
      <c r="O916" s="189" t="s">
        <v>5</v>
      </c>
      <c r="P916" s="187" t="s">
        <v>6</v>
      </c>
      <c r="Q916" s="187" t="s">
        <v>7</v>
      </c>
      <c r="R916" s="189" t="s">
        <v>8</v>
      </c>
      <c r="S916" s="122"/>
    </row>
    <row r="917" spans="1:30" ht="15.75">
      <c r="A917" s="202"/>
      <c r="B917" s="49" t="s">
        <v>71</v>
      </c>
      <c r="C917" s="49" t="s">
        <v>72</v>
      </c>
      <c r="D917" s="49" t="s">
        <v>73</v>
      </c>
      <c r="E917" s="49" t="s">
        <v>74</v>
      </c>
      <c r="F917" s="49" t="s">
        <v>75</v>
      </c>
      <c r="G917" s="49" t="s">
        <v>76</v>
      </c>
      <c r="H917" s="49" t="s">
        <v>77</v>
      </c>
      <c r="I917" s="49" t="s">
        <v>78</v>
      </c>
      <c r="J917" s="25"/>
      <c r="K917" s="197"/>
      <c r="L917" s="188"/>
      <c r="M917" s="188"/>
      <c r="N917" s="188"/>
      <c r="O917" s="188"/>
      <c r="P917" s="188"/>
      <c r="Q917" s="188"/>
      <c r="R917" s="188"/>
      <c r="S917" s="122"/>
    </row>
    <row r="918" spans="1:30" ht="15.75">
      <c r="A918" s="49">
        <v>2501</v>
      </c>
      <c r="B918" s="136">
        <v>30</v>
      </c>
      <c r="C918" s="50"/>
      <c r="D918" s="50"/>
      <c r="E918" s="50"/>
      <c r="F918" s="50"/>
      <c r="G918" s="50"/>
      <c r="H918" s="50"/>
      <c r="I918" s="50"/>
      <c r="J918" s="64"/>
      <c r="K918" s="87"/>
      <c r="L918" s="51"/>
      <c r="M918" s="52"/>
      <c r="N918" s="53"/>
      <c r="O918" s="54"/>
      <c r="P918" s="55">
        <f>B918</f>
        <v>30</v>
      </c>
      <c r="Q918" s="56"/>
      <c r="R918" s="54"/>
      <c r="S918" s="122"/>
    </row>
    <row r="919" spans="1:30" ht="15.75">
      <c r="A919" s="49">
        <v>2502</v>
      </c>
      <c r="B919" s="50"/>
      <c r="C919" s="50">
        <v>28</v>
      </c>
      <c r="D919" s="50"/>
      <c r="E919" s="50"/>
      <c r="F919" s="50"/>
      <c r="G919" s="50"/>
      <c r="H919" s="50"/>
      <c r="I919" s="50"/>
      <c r="J919" s="64"/>
      <c r="K919" s="87"/>
      <c r="L919" s="57"/>
      <c r="M919" s="58"/>
      <c r="N919" s="59"/>
      <c r="O919" s="60">
        <f>IF(C919=0,"",C919/B918)</f>
        <v>0.93333333333333335</v>
      </c>
      <c r="P919" s="61">
        <v>28</v>
      </c>
      <c r="Q919" s="62">
        <f t="shared" ref="Q919:Q925" si="106">IF(P919=0,"",P919/P918)</f>
        <v>0.93333333333333335</v>
      </c>
      <c r="R919" s="62">
        <f t="shared" ref="R919:R925" si="107">IF(P919=0,"",100%-Q919)</f>
        <v>6.6666666666666652E-2</v>
      </c>
      <c r="S919" s="122"/>
    </row>
    <row r="920" spans="1:30" ht="15.75">
      <c r="A920" s="49">
        <v>2601</v>
      </c>
      <c r="B920" s="50"/>
      <c r="C920" s="50"/>
      <c r="D920" s="50">
        <v>26</v>
      </c>
      <c r="E920" s="50"/>
      <c r="F920" s="50"/>
      <c r="G920" s="50"/>
      <c r="H920" s="50"/>
      <c r="I920" s="50"/>
      <c r="J920" s="64"/>
      <c r="K920" s="87"/>
      <c r="L920" s="57"/>
      <c r="M920" s="58"/>
      <c r="N920" s="59"/>
      <c r="O920" s="60">
        <f>IF(D920=0,"",D920/C919)</f>
        <v>0.9285714285714286</v>
      </c>
      <c r="P920" s="61">
        <v>26</v>
      </c>
      <c r="Q920" s="62">
        <f t="shared" si="106"/>
        <v>0.9285714285714286</v>
      </c>
      <c r="R920" s="62">
        <f t="shared" si="107"/>
        <v>7.1428571428571397E-2</v>
      </c>
      <c r="S920" s="63">
        <f>P920/P918</f>
        <v>0.8666666666666667</v>
      </c>
    </row>
    <row r="921" spans="1:30" ht="15.75">
      <c r="A921" s="49">
        <v>2602</v>
      </c>
      <c r="B921" s="50"/>
      <c r="C921" s="50"/>
      <c r="D921" s="50"/>
      <c r="E921" s="50"/>
      <c r="F921" s="50"/>
      <c r="G921" s="50"/>
      <c r="H921" s="50"/>
      <c r="I921" s="50"/>
      <c r="J921" s="64"/>
      <c r="K921" s="87"/>
      <c r="L921" s="57"/>
      <c r="M921" s="58"/>
      <c r="N921" s="59"/>
      <c r="O921" s="60" t="str">
        <f>IF(E921=0,"",E921/D920)</f>
        <v/>
      </c>
      <c r="P921" s="61"/>
      <c r="Q921" s="62" t="str">
        <f t="shared" si="106"/>
        <v/>
      </c>
      <c r="R921" s="62" t="str">
        <f t="shared" si="107"/>
        <v/>
      </c>
      <c r="S921" s="122"/>
    </row>
    <row r="922" spans="1:30" ht="15.75">
      <c r="A922" s="49">
        <v>2701</v>
      </c>
      <c r="B922" s="50"/>
      <c r="C922" s="50"/>
      <c r="D922" s="50"/>
      <c r="E922" s="50"/>
      <c r="F922" s="50"/>
      <c r="G922" s="50"/>
      <c r="H922" s="50"/>
      <c r="I922" s="50"/>
      <c r="J922" s="64"/>
      <c r="K922" s="87"/>
      <c r="L922" s="57"/>
      <c r="M922" s="58"/>
      <c r="N922" s="59"/>
      <c r="O922" s="60" t="str">
        <f>IF(F922=0,"",F922/E921)</f>
        <v/>
      </c>
      <c r="P922" s="61"/>
      <c r="Q922" s="62" t="str">
        <f t="shared" si="106"/>
        <v/>
      </c>
      <c r="R922" s="62" t="str">
        <f t="shared" si="107"/>
        <v/>
      </c>
      <c r="S922" s="122"/>
    </row>
    <row r="923" spans="1:30" ht="15.75">
      <c r="A923" s="49">
        <v>2702</v>
      </c>
      <c r="B923" s="50"/>
      <c r="C923" s="50"/>
      <c r="D923" s="50"/>
      <c r="E923" s="50"/>
      <c r="F923" s="50"/>
      <c r="G923" s="50"/>
      <c r="H923" s="50"/>
      <c r="I923" s="50"/>
      <c r="J923" s="64"/>
      <c r="K923" s="87"/>
      <c r="L923" s="57"/>
      <c r="M923" s="58"/>
      <c r="N923" s="59"/>
      <c r="O923" s="60" t="str">
        <f>IF(G923=0,"",G923/F922)</f>
        <v/>
      </c>
      <c r="P923" s="61"/>
      <c r="Q923" s="62" t="str">
        <f t="shared" si="106"/>
        <v/>
      </c>
      <c r="R923" s="62" t="str">
        <f t="shared" si="107"/>
        <v/>
      </c>
      <c r="S923" s="122"/>
    </row>
    <row r="924" spans="1:30" ht="15.75">
      <c r="A924" s="49">
        <v>2801</v>
      </c>
      <c r="B924" s="50"/>
      <c r="C924" s="50"/>
      <c r="D924" s="50"/>
      <c r="E924" s="50"/>
      <c r="F924" s="50"/>
      <c r="G924" s="50"/>
      <c r="H924" s="50"/>
      <c r="I924" s="50"/>
      <c r="J924" s="64"/>
      <c r="K924" s="87"/>
      <c r="L924" s="57"/>
      <c r="M924" s="58"/>
      <c r="N924" s="59"/>
      <c r="O924" s="60" t="str">
        <f>IF(H924=0,"",H924/G923)</f>
        <v/>
      </c>
      <c r="P924" s="61"/>
      <c r="Q924" s="62" t="str">
        <f t="shared" si="106"/>
        <v/>
      </c>
      <c r="R924" s="62" t="str">
        <f t="shared" si="107"/>
        <v/>
      </c>
      <c r="S924" s="122"/>
    </row>
    <row r="925" spans="1:30" ht="15.75">
      <c r="A925" s="49">
        <v>2802</v>
      </c>
      <c r="B925" s="50"/>
      <c r="C925" s="50"/>
      <c r="D925" s="50"/>
      <c r="E925" s="50"/>
      <c r="F925" s="50"/>
      <c r="G925" s="50"/>
      <c r="H925" s="50"/>
      <c r="I925" s="50"/>
      <c r="J925" s="64"/>
      <c r="K925" s="87"/>
      <c r="L925" s="57"/>
      <c r="M925" s="58"/>
      <c r="N925" s="59"/>
      <c r="O925" s="60" t="str">
        <f>IF(I925=0,"",I925/H924)</f>
        <v/>
      </c>
      <c r="P925" s="61"/>
      <c r="Q925" s="62" t="str">
        <f t="shared" si="106"/>
        <v/>
      </c>
      <c r="R925" s="62" t="str">
        <f t="shared" si="107"/>
        <v/>
      </c>
      <c r="S925" s="122"/>
    </row>
    <row r="926" spans="1:30" ht="15.75">
      <c r="A926" s="49">
        <v>2901</v>
      </c>
      <c r="B926" s="50"/>
      <c r="C926" s="50"/>
      <c r="D926" s="50"/>
      <c r="E926" s="50"/>
      <c r="F926" s="50"/>
      <c r="G926" s="50"/>
      <c r="H926" s="50"/>
      <c r="I926" s="50"/>
      <c r="J926" s="64"/>
      <c r="K926" s="87"/>
      <c r="L926" s="57"/>
      <c r="M926" s="58"/>
      <c r="N926" s="59"/>
      <c r="O926" s="60"/>
      <c r="P926" s="61"/>
      <c r="Q926" s="62"/>
      <c r="R926" s="62"/>
      <c r="S926" s="122"/>
    </row>
    <row r="927" spans="1:30" ht="15.75">
      <c r="A927" s="49">
        <v>2902</v>
      </c>
      <c r="B927" s="50"/>
      <c r="C927" s="50"/>
      <c r="D927" s="50"/>
      <c r="E927" s="50"/>
      <c r="F927" s="50"/>
      <c r="G927" s="50"/>
      <c r="H927" s="50"/>
      <c r="I927" s="50"/>
      <c r="J927" s="64"/>
      <c r="K927" s="87"/>
      <c r="L927" s="57"/>
      <c r="M927" s="58"/>
      <c r="N927" s="59"/>
      <c r="O927" s="60"/>
      <c r="P927" s="61"/>
      <c r="Q927" s="62"/>
      <c r="R927" s="62"/>
      <c r="S927" s="122"/>
    </row>
    <row r="928" spans="1:30" ht="15.75">
      <c r="A928" s="49">
        <v>3001</v>
      </c>
      <c r="B928" s="50"/>
      <c r="C928" s="50"/>
      <c r="D928" s="50"/>
      <c r="E928" s="50"/>
      <c r="F928" s="50"/>
      <c r="G928" s="50"/>
      <c r="H928" s="50"/>
      <c r="I928" s="50"/>
      <c r="J928" s="64"/>
      <c r="K928" s="87"/>
      <c r="L928" s="57"/>
      <c r="M928" s="58"/>
      <c r="N928" s="64"/>
      <c r="O928" s="65"/>
      <c r="P928" s="66"/>
      <c r="Q928" s="67"/>
      <c r="R928" s="65"/>
      <c r="S928" s="122"/>
    </row>
    <row r="929" spans="1:19" ht="15.75">
      <c r="A929" s="49">
        <v>3002</v>
      </c>
      <c r="B929" s="50"/>
      <c r="C929" s="50"/>
      <c r="D929" s="50"/>
      <c r="E929" s="50"/>
      <c r="F929" s="50"/>
      <c r="G929" s="50"/>
      <c r="H929" s="50"/>
      <c r="I929" s="50"/>
      <c r="J929" s="64"/>
      <c r="K929" s="87"/>
      <c r="L929" s="57"/>
      <c r="M929" s="58"/>
      <c r="N929" s="64"/>
      <c r="O929" s="68"/>
      <c r="P929" s="66"/>
      <c r="Q929" s="69"/>
      <c r="R929" s="68"/>
      <c r="S929" s="122"/>
    </row>
    <row r="930" spans="1:19" ht="15.75">
      <c r="A930" s="49">
        <v>3101</v>
      </c>
      <c r="B930" s="50"/>
      <c r="C930" s="50"/>
      <c r="D930" s="50"/>
      <c r="E930" s="50"/>
      <c r="F930" s="50"/>
      <c r="G930" s="50"/>
      <c r="H930" s="50"/>
      <c r="I930" s="50"/>
      <c r="J930" s="64"/>
      <c r="K930" s="87"/>
      <c r="L930" s="57"/>
      <c r="M930" s="58"/>
      <c r="N930" s="64"/>
      <c r="O930" s="68"/>
      <c r="P930" s="66"/>
      <c r="Q930" s="69"/>
      <c r="R930" s="68"/>
      <c r="S930" s="122"/>
    </row>
    <row r="931" spans="1:19" ht="15.75">
      <c r="A931" s="49">
        <v>3102</v>
      </c>
      <c r="B931" s="50"/>
      <c r="C931" s="50"/>
      <c r="D931" s="50"/>
      <c r="E931" s="50"/>
      <c r="F931" s="50"/>
      <c r="G931" s="50"/>
      <c r="H931" s="50"/>
      <c r="I931" s="50"/>
      <c r="J931" s="64"/>
      <c r="K931" s="87"/>
      <c r="L931" s="57"/>
      <c r="M931" s="58"/>
      <c r="N931" s="64"/>
      <c r="O931" s="58"/>
      <c r="P931" s="64"/>
      <c r="Q931" s="102"/>
      <c r="R931" s="68"/>
      <c r="S931" s="122"/>
    </row>
    <row r="932" spans="1:19" ht="15.75">
      <c r="A932" s="49">
        <v>3201</v>
      </c>
      <c r="B932" s="50"/>
      <c r="C932" s="50"/>
      <c r="D932" s="50"/>
      <c r="E932" s="50"/>
      <c r="F932" s="50"/>
      <c r="G932" s="50"/>
      <c r="H932" s="50"/>
      <c r="I932" s="50"/>
      <c r="J932" s="64"/>
      <c r="K932" s="87"/>
      <c r="L932" s="57"/>
      <c r="M932" s="58"/>
      <c r="N932" s="64"/>
      <c r="O932" s="140" t="s">
        <v>56</v>
      </c>
      <c r="P932" s="71"/>
      <c r="Q932" s="83">
        <f>K935</f>
        <v>0</v>
      </c>
      <c r="R932" s="142" t="s">
        <v>10</v>
      </c>
      <c r="S932" s="122"/>
    </row>
    <row r="933" spans="1:19" ht="15.75">
      <c r="A933" s="49">
        <v>3202</v>
      </c>
      <c r="B933" s="50"/>
      <c r="C933" s="50"/>
      <c r="D933" s="50"/>
      <c r="E933" s="50"/>
      <c r="F933" s="50"/>
      <c r="G933" s="50"/>
      <c r="H933" s="50"/>
      <c r="I933" s="50"/>
      <c r="J933" s="64"/>
      <c r="K933" s="87"/>
      <c r="L933" s="57"/>
      <c r="M933" s="58"/>
      <c r="N933" s="64"/>
      <c r="O933" s="141" t="s">
        <v>57</v>
      </c>
      <c r="P933" s="73" t="str">
        <f>IF(P932/B918=0,"0%",P932/B918)</f>
        <v>0%</v>
      </c>
      <c r="Q933" s="85" t="e">
        <f>IF(P932/Q932=0,"",P932/Q932)</f>
        <v>#DIV/0!</v>
      </c>
      <c r="R933" s="143" t="s">
        <v>58</v>
      </c>
      <c r="S933" s="122"/>
    </row>
    <row r="934" spans="1:19" ht="15.75">
      <c r="A934" s="49">
        <v>3301</v>
      </c>
      <c r="B934" s="145"/>
      <c r="C934" s="145"/>
      <c r="D934" s="145"/>
      <c r="E934" s="145"/>
      <c r="F934" s="145"/>
      <c r="G934" s="145"/>
      <c r="H934" s="145"/>
      <c r="I934" s="145"/>
      <c r="J934" s="64"/>
      <c r="K934" s="87"/>
      <c r="L934" s="75"/>
      <c r="M934" s="76"/>
      <c r="N934" s="77"/>
      <c r="O934" s="78"/>
      <c r="P934" s="79"/>
      <c r="Q934" s="79"/>
      <c r="R934" s="80"/>
      <c r="S934" s="122"/>
    </row>
    <row r="935" spans="1:19" ht="18">
      <c r="A935" s="31"/>
      <c r="B935" s="190" t="s">
        <v>79</v>
      </c>
      <c r="C935" s="190"/>
      <c r="D935" s="190"/>
      <c r="E935" s="190"/>
      <c r="F935" s="190"/>
      <c r="G935" s="190"/>
      <c r="H935" s="190"/>
      <c r="I935" s="190"/>
      <c r="J935" s="25"/>
      <c r="K935" s="81">
        <f>SUM(K920:K931)</f>
        <v>0</v>
      </c>
      <c r="L935" s="82" t="str">
        <f>IF(K925=0,"",K925/B918)</f>
        <v/>
      </c>
      <c r="M935" s="82" t="str">
        <f>IF(K935=0,"",K935/B918)</f>
        <v/>
      </c>
      <c r="N935" s="82" t="str">
        <f>IF(K927=0,"",M935-L935)</f>
        <v/>
      </c>
      <c r="O935" s="1"/>
      <c r="P935" s="25"/>
      <c r="Q935" s="26"/>
      <c r="R935" s="1"/>
      <c r="S935" s="122"/>
    </row>
    <row r="936" spans="1:19" ht="12.75" customHeight="1"/>
    <row r="937" spans="1:19" ht="12.75" customHeight="1"/>
    <row r="938" spans="1:19" s="178" customFormat="1" ht="26.25">
      <c r="A938" s="161"/>
      <c r="B938" s="191" t="s">
        <v>69</v>
      </c>
      <c r="C938" s="191"/>
      <c r="D938" s="191"/>
      <c r="E938" s="191"/>
      <c r="F938" s="191"/>
      <c r="G938" s="191"/>
      <c r="H938" s="191"/>
      <c r="I938" s="191"/>
      <c r="K938" s="172" t="s">
        <v>134</v>
      </c>
      <c r="L938" s="25"/>
      <c r="M938" s="1"/>
      <c r="N938" s="1"/>
      <c r="O938" s="25"/>
      <c r="P938" s="1"/>
      <c r="Q938" s="25"/>
      <c r="R938" s="25"/>
      <c r="S938" s="25"/>
    </row>
    <row r="939" spans="1:19" s="178" customFormat="1" ht="20.25">
      <c r="A939" s="201" t="s">
        <v>9</v>
      </c>
      <c r="B939" s="193" t="s">
        <v>70</v>
      </c>
      <c r="C939" s="194"/>
      <c r="D939" s="194"/>
      <c r="E939" s="194"/>
      <c r="F939" s="194"/>
      <c r="G939" s="194"/>
      <c r="H939" s="194"/>
      <c r="I939" s="195"/>
      <c r="J939" s="25"/>
      <c r="K939" s="196" t="s">
        <v>10</v>
      </c>
      <c r="L939" s="189" t="s">
        <v>2</v>
      </c>
      <c r="M939" s="189" t="s">
        <v>3</v>
      </c>
      <c r="N939" s="198" t="s">
        <v>4</v>
      </c>
      <c r="O939" s="189" t="s">
        <v>5</v>
      </c>
      <c r="P939" s="187" t="s">
        <v>6</v>
      </c>
      <c r="Q939" s="187" t="s">
        <v>7</v>
      </c>
      <c r="R939" s="189" t="s">
        <v>8</v>
      </c>
    </row>
    <row r="940" spans="1:19" s="178" customFormat="1" ht="15.75">
      <c r="A940" s="202"/>
      <c r="B940" s="49" t="s">
        <v>71</v>
      </c>
      <c r="C940" s="49" t="s">
        <v>72</v>
      </c>
      <c r="D940" s="49" t="s">
        <v>73</v>
      </c>
      <c r="E940" s="49" t="s">
        <v>74</v>
      </c>
      <c r="F940" s="49" t="s">
        <v>75</v>
      </c>
      <c r="G940" s="49" t="s">
        <v>76</v>
      </c>
      <c r="H940" s="49" t="s">
        <v>77</v>
      </c>
      <c r="I940" s="49" t="s">
        <v>78</v>
      </c>
      <c r="J940" s="25"/>
      <c r="K940" s="197"/>
      <c r="L940" s="188"/>
      <c r="M940" s="188"/>
      <c r="N940" s="188"/>
      <c r="O940" s="188"/>
      <c r="P940" s="188"/>
      <c r="Q940" s="188"/>
      <c r="R940" s="188"/>
    </row>
    <row r="941" spans="1:19" s="178" customFormat="1" ht="15.75">
      <c r="A941" s="49">
        <v>2502</v>
      </c>
      <c r="B941" s="136">
        <v>28</v>
      </c>
      <c r="C941" s="50"/>
      <c r="D941" s="50"/>
      <c r="E941" s="50"/>
      <c r="F941" s="50"/>
      <c r="G941" s="50"/>
      <c r="H941" s="50"/>
      <c r="I941" s="50"/>
      <c r="J941" s="64"/>
      <c r="K941" s="87"/>
      <c r="L941" s="51"/>
      <c r="M941" s="52"/>
      <c r="N941" s="53"/>
      <c r="O941" s="54"/>
      <c r="P941" s="55">
        <f>B941</f>
        <v>28</v>
      </c>
      <c r="Q941" s="56"/>
      <c r="R941" s="54"/>
    </row>
    <row r="942" spans="1:19" s="178" customFormat="1" ht="15.75">
      <c r="A942" s="49">
        <v>2601</v>
      </c>
      <c r="B942" s="50"/>
      <c r="C942" s="50">
        <v>26</v>
      </c>
      <c r="D942" s="50"/>
      <c r="E942" s="50"/>
      <c r="F942" s="50"/>
      <c r="G942" s="50"/>
      <c r="H942" s="50"/>
      <c r="I942" s="50"/>
      <c r="J942" s="64"/>
      <c r="K942" s="87"/>
      <c r="L942" s="57"/>
      <c r="M942" s="58"/>
      <c r="N942" s="59"/>
      <c r="O942" s="60">
        <f>IF(C942=0,"",C942/B941)</f>
        <v>0.9285714285714286</v>
      </c>
      <c r="P942" s="61">
        <v>26</v>
      </c>
      <c r="Q942" s="62">
        <f t="shared" ref="Q942:Q948" si="108">IF(P942=0,"",P942/P941)</f>
        <v>0.9285714285714286</v>
      </c>
      <c r="R942" s="62">
        <f t="shared" ref="R942:R948" si="109">IF(P942=0,"",100%-Q942)</f>
        <v>7.1428571428571397E-2</v>
      </c>
    </row>
    <row r="943" spans="1:19" s="178" customFormat="1" ht="15.75">
      <c r="A943" s="49">
        <v>2602</v>
      </c>
      <c r="B943" s="50"/>
      <c r="C943" s="50"/>
      <c r="D943" s="50"/>
      <c r="E943" s="50"/>
      <c r="F943" s="50"/>
      <c r="G943" s="50"/>
      <c r="H943" s="50"/>
      <c r="I943" s="50"/>
      <c r="J943" s="64"/>
      <c r="K943" s="87"/>
      <c r="L943" s="57"/>
      <c r="M943" s="58"/>
      <c r="N943" s="59"/>
      <c r="O943" s="60" t="str">
        <f>IF(D943=0,"",D943/C942)</f>
        <v/>
      </c>
      <c r="P943" s="61"/>
      <c r="Q943" s="62" t="str">
        <f t="shared" si="108"/>
        <v/>
      </c>
      <c r="R943" s="62" t="str">
        <f t="shared" si="109"/>
        <v/>
      </c>
      <c r="S943" s="63">
        <f>P943/P941</f>
        <v>0</v>
      </c>
    </row>
    <row r="944" spans="1:19" s="178" customFormat="1" ht="15.75">
      <c r="A944" s="49">
        <v>2701</v>
      </c>
      <c r="B944" s="50"/>
      <c r="C944" s="50"/>
      <c r="D944" s="50"/>
      <c r="E944" s="50"/>
      <c r="F944" s="50"/>
      <c r="G944" s="50"/>
      <c r="H944" s="50"/>
      <c r="I944" s="50"/>
      <c r="J944" s="64"/>
      <c r="K944" s="87"/>
      <c r="L944" s="57"/>
      <c r="M944" s="58"/>
      <c r="N944" s="59"/>
      <c r="O944" s="60" t="str">
        <f>IF(E944=0,"",E944/D943)</f>
        <v/>
      </c>
      <c r="P944" s="61"/>
      <c r="Q944" s="62" t="str">
        <f t="shared" si="108"/>
        <v/>
      </c>
      <c r="R944" s="62" t="str">
        <f t="shared" si="109"/>
        <v/>
      </c>
    </row>
    <row r="945" spans="1:18" s="178" customFormat="1" ht="15.75">
      <c r="A945" s="49">
        <v>2702</v>
      </c>
      <c r="B945" s="50"/>
      <c r="C945" s="50"/>
      <c r="D945" s="50"/>
      <c r="E945" s="50"/>
      <c r="F945" s="50"/>
      <c r="G945" s="50"/>
      <c r="H945" s="50"/>
      <c r="I945" s="50"/>
      <c r="J945" s="64"/>
      <c r="K945" s="87"/>
      <c r="L945" s="57"/>
      <c r="M945" s="58"/>
      <c r="N945" s="59"/>
      <c r="O945" s="60" t="str">
        <f>IF(F945=0,"",F945/E944)</f>
        <v/>
      </c>
      <c r="P945" s="61"/>
      <c r="Q945" s="62" t="str">
        <f t="shared" si="108"/>
        <v/>
      </c>
      <c r="R945" s="62" t="str">
        <f t="shared" si="109"/>
        <v/>
      </c>
    </row>
    <row r="946" spans="1:18" s="178" customFormat="1" ht="15.75">
      <c r="A946" s="49">
        <v>2801</v>
      </c>
      <c r="B946" s="50"/>
      <c r="C946" s="50"/>
      <c r="D946" s="50"/>
      <c r="E946" s="50"/>
      <c r="F946" s="50"/>
      <c r="G946" s="50"/>
      <c r="H946" s="50"/>
      <c r="I946" s="50"/>
      <c r="J946" s="64"/>
      <c r="K946" s="87"/>
      <c r="L946" s="57"/>
      <c r="M946" s="58"/>
      <c r="N946" s="59"/>
      <c r="O946" s="60" t="str">
        <f>IF(G946=0,"",G946/F945)</f>
        <v/>
      </c>
      <c r="P946" s="61"/>
      <c r="Q946" s="62" t="str">
        <f t="shared" si="108"/>
        <v/>
      </c>
      <c r="R946" s="62" t="str">
        <f t="shared" si="109"/>
        <v/>
      </c>
    </row>
    <row r="947" spans="1:18" s="178" customFormat="1" ht="15.75">
      <c r="A947" s="49">
        <v>2802</v>
      </c>
      <c r="B947" s="50"/>
      <c r="C947" s="50"/>
      <c r="D947" s="50"/>
      <c r="E947" s="50"/>
      <c r="F947" s="50"/>
      <c r="G947" s="50"/>
      <c r="H947" s="50"/>
      <c r="I947" s="50"/>
      <c r="J947" s="64"/>
      <c r="K947" s="87"/>
      <c r="L947" s="57"/>
      <c r="M947" s="58"/>
      <c r="N947" s="59"/>
      <c r="O947" s="60" t="str">
        <f>IF(H947=0,"",H947/G946)</f>
        <v/>
      </c>
      <c r="P947" s="61"/>
      <c r="Q947" s="62" t="str">
        <f t="shared" si="108"/>
        <v/>
      </c>
      <c r="R947" s="62" t="str">
        <f t="shared" si="109"/>
        <v/>
      </c>
    </row>
    <row r="948" spans="1:18" s="178" customFormat="1" ht="15.75">
      <c r="A948" s="49">
        <v>2901</v>
      </c>
      <c r="B948" s="50"/>
      <c r="C948" s="50"/>
      <c r="D948" s="50"/>
      <c r="E948" s="50"/>
      <c r="F948" s="50"/>
      <c r="G948" s="50"/>
      <c r="H948" s="50"/>
      <c r="I948" s="50"/>
      <c r="J948" s="64"/>
      <c r="K948" s="87"/>
      <c r="L948" s="57"/>
      <c r="M948" s="58"/>
      <c r="N948" s="59"/>
      <c r="O948" s="60" t="str">
        <f>IF(I948=0,"",I948/H947)</f>
        <v/>
      </c>
      <c r="P948" s="61"/>
      <c r="Q948" s="62" t="str">
        <f t="shared" si="108"/>
        <v/>
      </c>
      <c r="R948" s="62" t="str">
        <f t="shared" si="109"/>
        <v/>
      </c>
    </row>
    <row r="949" spans="1:18" s="178" customFormat="1" ht="15.75">
      <c r="A949" s="49">
        <v>2902</v>
      </c>
      <c r="B949" s="50"/>
      <c r="C949" s="50"/>
      <c r="D949" s="50"/>
      <c r="E949" s="50"/>
      <c r="F949" s="50"/>
      <c r="G949" s="50"/>
      <c r="H949" s="50"/>
      <c r="I949" s="50"/>
      <c r="J949" s="64"/>
      <c r="K949" s="87"/>
      <c r="L949" s="57"/>
      <c r="M949" s="58"/>
      <c r="N949" s="59"/>
      <c r="O949" s="60"/>
      <c r="P949" s="61"/>
      <c r="Q949" s="62"/>
      <c r="R949" s="62"/>
    </row>
    <row r="950" spans="1:18" s="178" customFormat="1" ht="15.75">
      <c r="A950" s="49">
        <v>3001</v>
      </c>
      <c r="B950" s="50"/>
      <c r="C950" s="50"/>
      <c r="D950" s="50"/>
      <c r="E950" s="50"/>
      <c r="F950" s="50"/>
      <c r="G950" s="50"/>
      <c r="H950" s="50"/>
      <c r="I950" s="50"/>
      <c r="J950" s="64"/>
      <c r="K950" s="87"/>
      <c r="L950" s="57"/>
      <c r="M950" s="58"/>
      <c r="N950" s="59"/>
      <c r="O950" s="60"/>
      <c r="P950" s="61"/>
      <c r="Q950" s="62"/>
      <c r="R950" s="62"/>
    </row>
    <row r="951" spans="1:18" s="178" customFormat="1" ht="15.75">
      <c r="A951" s="49">
        <v>3002</v>
      </c>
      <c r="B951" s="50"/>
      <c r="C951" s="50"/>
      <c r="D951" s="50"/>
      <c r="E951" s="50"/>
      <c r="F951" s="50"/>
      <c r="G951" s="50"/>
      <c r="H951" s="50"/>
      <c r="I951" s="50"/>
      <c r="J951" s="64"/>
      <c r="K951" s="87"/>
      <c r="L951" s="57"/>
      <c r="M951" s="58"/>
      <c r="N951" s="64"/>
      <c r="O951" s="65"/>
      <c r="P951" s="66"/>
      <c r="Q951" s="67"/>
      <c r="R951" s="65"/>
    </row>
    <row r="952" spans="1:18" s="178" customFormat="1" ht="15.75">
      <c r="A952" s="49">
        <v>3101</v>
      </c>
      <c r="B952" s="50"/>
      <c r="C952" s="50"/>
      <c r="D952" s="50"/>
      <c r="E952" s="50"/>
      <c r="F952" s="50"/>
      <c r="G952" s="50"/>
      <c r="H952" s="50"/>
      <c r="I952" s="50"/>
      <c r="J952" s="64"/>
      <c r="K952" s="87"/>
      <c r="L952" s="57"/>
      <c r="M952" s="58"/>
      <c r="N952" s="64"/>
      <c r="O952" s="68"/>
      <c r="P952" s="66"/>
      <c r="Q952" s="69"/>
      <c r="R952" s="68"/>
    </row>
    <row r="953" spans="1:18" s="178" customFormat="1" ht="15.75">
      <c r="A953" s="49">
        <v>3102</v>
      </c>
      <c r="B953" s="50"/>
      <c r="C953" s="50"/>
      <c r="D953" s="50"/>
      <c r="E953" s="50"/>
      <c r="F953" s="50"/>
      <c r="G953" s="50"/>
      <c r="H953" s="50"/>
      <c r="I953" s="50"/>
      <c r="J953" s="64"/>
      <c r="K953" s="87"/>
      <c r="L953" s="57"/>
      <c r="M953" s="58"/>
      <c r="N953" s="64"/>
      <c r="O953" s="68"/>
      <c r="P953" s="66"/>
      <c r="Q953" s="69"/>
      <c r="R953" s="68"/>
    </row>
    <row r="954" spans="1:18" s="178" customFormat="1" ht="15.75">
      <c r="A954" s="49">
        <v>3201</v>
      </c>
      <c r="B954" s="50"/>
      <c r="C954" s="50"/>
      <c r="D954" s="50"/>
      <c r="E954" s="50"/>
      <c r="F954" s="50"/>
      <c r="G954" s="50"/>
      <c r="H954" s="50"/>
      <c r="I954" s="50"/>
      <c r="J954" s="64"/>
      <c r="K954" s="87"/>
      <c r="L954" s="57"/>
      <c r="M954" s="58"/>
      <c r="N954" s="64"/>
      <c r="O954" s="58"/>
      <c r="P954" s="64"/>
      <c r="Q954" s="102"/>
      <c r="R954" s="68"/>
    </row>
    <row r="955" spans="1:18" s="178" customFormat="1" ht="15.75">
      <c r="A955" s="49">
        <v>3202</v>
      </c>
      <c r="B955" s="50"/>
      <c r="C955" s="50"/>
      <c r="D955" s="50"/>
      <c r="E955" s="50"/>
      <c r="F955" s="50"/>
      <c r="G955" s="50"/>
      <c r="H955" s="50"/>
      <c r="I955" s="50"/>
      <c r="J955" s="64"/>
      <c r="K955" s="87"/>
      <c r="L955" s="57"/>
      <c r="M955" s="58"/>
      <c r="N955" s="64"/>
      <c r="O955" s="140" t="s">
        <v>56</v>
      </c>
      <c r="P955" s="71"/>
      <c r="Q955" s="83">
        <f>K958</f>
        <v>0</v>
      </c>
      <c r="R955" s="142" t="s">
        <v>10</v>
      </c>
    </row>
    <row r="956" spans="1:18" s="178" customFormat="1" ht="15.75">
      <c r="A956" s="49">
        <v>3301</v>
      </c>
      <c r="B956" s="50"/>
      <c r="C956" s="50"/>
      <c r="D956" s="50"/>
      <c r="E956" s="50"/>
      <c r="F956" s="50"/>
      <c r="G956" s="50"/>
      <c r="H956" s="50"/>
      <c r="I956" s="50"/>
      <c r="J956" s="64"/>
      <c r="K956" s="87"/>
      <c r="L956" s="57"/>
      <c r="M956" s="58"/>
      <c r="N956" s="64"/>
      <c r="O956" s="141" t="s">
        <v>57</v>
      </c>
      <c r="P956" s="73" t="str">
        <f>IF(P955/B941=0,"0%",P955/B941)</f>
        <v>0%</v>
      </c>
      <c r="Q956" s="85" t="e">
        <f>IF(P955/Q955=0,"",P955/Q955)</f>
        <v>#DIV/0!</v>
      </c>
      <c r="R956" s="143" t="s">
        <v>58</v>
      </c>
    </row>
    <row r="957" spans="1:18" s="178" customFormat="1" ht="15.75">
      <c r="A957" s="49">
        <v>3302</v>
      </c>
      <c r="B957" s="145"/>
      <c r="C957" s="145"/>
      <c r="D957" s="145"/>
      <c r="E957" s="145"/>
      <c r="F957" s="145"/>
      <c r="G957" s="145"/>
      <c r="H957" s="145"/>
      <c r="I957" s="145"/>
      <c r="J957" s="64"/>
      <c r="K957" s="87"/>
      <c r="L957" s="75"/>
      <c r="M957" s="76"/>
      <c r="N957" s="77"/>
      <c r="O957" s="78"/>
      <c r="P957" s="79"/>
      <c r="Q957" s="79"/>
      <c r="R957" s="80"/>
    </row>
    <row r="958" spans="1:18" s="178" customFormat="1" ht="18">
      <c r="A958" s="31"/>
      <c r="B958" s="190" t="s">
        <v>79</v>
      </c>
      <c r="C958" s="190"/>
      <c r="D958" s="190"/>
      <c r="E958" s="190"/>
      <c r="F958" s="190"/>
      <c r="G958" s="190"/>
      <c r="H958" s="190"/>
      <c r="I958" s="190"/>
      <c r="J958" s="25"/>
      <c r="K958" s="81">
        <f>SUM(K943:K954)</f>
        <v>0</v>
      </c>
      <c r="L958" s="82" t="str">
        <f>IF(K948=0,"",K948/B941)</f>
        <v/>
      </c>
      <c r="M958" s="82" t="str">
        <f>IF(K958=0,"",K958/B941)</f>
        <v/>
      </c>
      <c r="N958" s="82" t="str">
        <f>IF(K950=0,"",M958-L958)</f>
        <v/>
      </c>
      <c r="O958" s="1"/>
      <c r="P958" s="25"/>
      <c r="Q958" s="26"/>
      <c r="R958" s="1"/>
    </row>
    <row r="959" spans="1:18" ht="12.75" customHeight="1"/>
    <row r="960" spans="1:18" ht="12.75" customHeight="1"/>
    <row r="961" spans="1:30" s="183" customFormat="1" ht="26.25">
      <c r="A961" s="161"/>
      <c r="B961" s="191" t="s">
        <v>69</v>
      </c>
      <c r="C961" s="191"/>
      <c r="D961" s="191"/>
      <c r="E961" s="191"/>
      <c r="F961" s="191"/>
      <c r="G961" s="191"/>
      <c r="H961" s="191"/>
      <c r="I961" s="191"/>
      <c r="J961" s="25"/>
      <c r="K961" s="172" t="s">
        <v>135</v>
      </c>
      <c r="L961" s="1"/>
      <c r="M961" s="1"/>
      <c r="N961" s="25"/>
      <c r="O961" s="1"/>
      <c r="P961" s="25"/>
      <c r="Q961" s="25"/>
      <c r="R961" s="25"/>
      <c r="AC961" s="3"/>
      <c r="AD961" s="3"/>
    </row>
    <row r="962" spans="1:30" s="183" customFormat="1" ht="20.25">
      <c r="A962" s="201" t="s">
        <v>9</v>
      </c>
      <c r="B962" s="193" t="s">
        <v>70</v>
      </c>
      <c r="C962" s="194"/>
      <c r="D962" s="194"/>
      <c r="E962" s="194"/>
      <c r="F962" s="194"/>
      <c r="G962" s="194"/>
      <c r="H962" s="194"/>
      <c r="I962" s="195"/>
      <c r="J962" s="25"/>
      <c r="K962" s="196" t="s">
        <v>10</v>
      </c>
      <c r="L962" s="189" t="s">
        <v>2</v>
      </c>
      <c r="M962" s="189" t="s">
        <v>3</v>
      </c>
      <c r="N962" s="198" t="s">
        <v>4</v>
      </c>
      <c r="O962" s="189" t="s">
        <v>5</v>
      </c>
      <c r="P962" s="187" t="s">
        <v>6</v>
      </c>
      <c r="Q962" s="187" t="s">
        <v>7</v>
      </c>
      <c r="R962" s="189" t="s">
        <v>8</v>
      </c>
      <c r="AC962" s="3"/>
      <c r="AD962" s="3"/>
    </row>
    <row r="963" spans="1:30" s="183" customFormat="1" ht="15.75" customHeight="1">
      <c r="A963" s="202"/>
      <c r="B963" s="49" t="s">
        <v>71</v>
      </c>
      <c r="C963" s="49" t="s">
        <v>72</v>
      </c>
      <c r="D963" s="49" t="s">
        <v>73</v>
      </c>
      <c r="E963" s="49" t="s">
        <v>74</v>
      </c>
      <c r="F963" s="49" t="s">
        <v>75</v>
      </c>
      <c r="G963" s="49" t="s">
        <v>76</v>
      </c>
      <c r="H963" s="49" t="s">
        <v>77</v>
      </c>
      <c r="I963" s="49" t="s">
        <v>78</v>
      </c>
      <c r="J963" s="25"/>
      <c r="K963" s="197"/>
      <c r="L963" s="188"/>
      <c r="M963" s="188"/>
      <c r="N963" s="188"/>
      <c r="O963" s="188"/>
      <c r="P963" s="188"/>
      <c r="Q963" s="188"/>
      <c r="R963" s="188"/>
      <c r="AC963" s="3"/>
      <c r="AD963" s="3"/>
    </row>
    <row r="964" spans="1:30" s="183" customFormat="1" ht="15.75" customHeight="1">
      <c r="A964" s="49">
        <v>2601</v>
      </c>
      <c r="B964" s="50">
        <v>72</v>
      </c>
      <c r="C964" s="50"/>
      <c r="D964" s="50"/>
      <c r="E964" s="50"/>
      <c r="F964" s="50"/>
      <c r="G964" s="50"/>
      <c r="H964" s="50"/>
      <c r="I964" s="50"/>
      <c r="J964" s="64"/>
      <c r="K964" s="87"/>
      <c r="L964" s="51"/>
      <c r="M964" s="52"/>
      <c r="N964" s="53"/>
      <c r="O964" s="54"/>
      <c r="P964" s="55">
        <f>B964</f>
        <v>72</v>
      </c>
      <c r="Q964" s="56"/>
      <c r="R964" s="54"/>
      <c r="AC964" s="3"/>
      <c r="AD964" s="3"/>
    </row>
    <row r="965" spans="1:30" s="183" customFormat="1" ht="15.75" customHeight="1">
      <c r="A965" s="49">
        <v>2602</v>
      </c>
      <c r="B965" s="50"/>
      <c r="C965" s="50"/>
      <c r="D965" s="50"/>
      <c r="E965" s="50"/>
      <c r="F965" s="50"/>
      <c r="G965" s="50"/>
      <c r="H965" s="50"/>
      <c r="I965" s="50"/>
      <c r="J965" s="64"/>
      <c r="K965" s="87"/>
      <c r="L965" s="57"/>
      <c r="M965" s="58"/>
      <c r="N965" s="59"/>
      <c r="O965" s="60" t="str">
        <f>IF(C965=0,"",C965/B964)</f>
        <v/>
      </c>
      <c r="P965" s="61"/>
      <c r="Q965" s="62" t="str">
        <f t="shared" ref="Q965:Q970" si="110">IF(P965=0,"",P965/P964)</f>
        <v/>
      </c>
      <c r="R965" s="62" t="str">
        <f t="shared" ref="R965:R970" si="111">IF(P965=0,"",100%-Q965)</f>
        <v/>
      </c>
      <c r="AC965" s="3"/>
      <c r="AD965" s="3"/>
    </row>
    <row r="966" spans="1:30" s="183" customFormat="1" ht="15.75" customHeight="1">
      <c r="A966" s="49">
        <v>2701</v>
      </c>
      <c r="B966" s="50"/>
      <c r="C966" s="50"/>
      <c r="D966" s="50"/>
      <c r="E966" s="50"/>
      <c r="F966" s="50"/>
      <c r="G966" s="50"/>
      <c r="H966" s="50"/>
      <c r="I966" s="50"/>
      <c r="J966" s="64"/>
      <c r="K966" s="87"/>
      <c r="L966" s="57"/>
      <c r="M966" s="58"/>
      <c r="N966" s="59"/>
      <c r="O966" s="60" t="str">
        <f>IF(D966=0,"",D966/C965)</f>
        <v/>
      </c>
      <c r="P966" s="61"/>
      <c r="Q966" s="62" t="str">
        <f t="shared" si="110"/>
        <v/>
      </c>
      <c r="R966" s="62" t="str">
        <f t="shared" si="111"/>
        <v/>
      </c>
      <c r="S966" s="11">
        <f>P966/P964</f>
        <v>0</v>
      </c>
      <c r="AC966" s="3"/>
      <c r="AD966" s="3"/>
    </row>
    <row r="967" spans="1:30" s="183" customFormat="1" ht="15.75" customHeight="1">
      <c r="A967" s="49">
        <v>2702</v>
      </c>
      <c r="B967" s="50"/>
      <c r="C967" s="50"/>
      <c r="D967" s="50"/>
      <c r="E967" s="50"/>
      <c r="F967" s="50"/>
      <c r="G967" s="50"/>
      <c r="H967" s="50"/>
      <c r="I967" s="50"/>
      <c r="J967" s="64"/>
      <c r="K967" s="87"/>
      <c r="L967" s="57"/>
      <c r="M967" s="58"/>
      <c r="N967" s="59"/>
      <c r="O967" s="60" t="str">
        <f>IF(E967=0,"",E967/D966)</f>
        <v/>
      </c>
      <c r="P967" s="61"/>
      <c r="Q967" s="62" t="str">
        <f t="shared" si="110"/>
        <v/>
      </c>
      <c r="R967" s="62" t="str">
        <f t="shared" si="111"/>
        <v/>
      </c>
      <c r="AC967" s="3"/>
      <c r="AD967" s="3"/>
    </row>
    <row r="968" spans="1:30" s="183" customFormat="1" ht="15.75" customHeight="1">
      <c r="A968" s="49">
        <v>2801</v>
      </c>
      <c r="B968" s="50"/>
      <c r="C968" s="50"/>
      <c r="D968" s="50"/>
      <c r="E968" s="50"/>
      <c r="F968" s="50"/>
      <c r="G968" s="50"/>
      <c r="H968" s="50"/>
      <c r="I968" s="50"/>
      <c r="J968" s="64"/>
      <c r="K968" s="87"/>
      <c r="L968" s="57"/>
      <c r="M968" s="58"/>
      <c r="N968" s="59"/>
      <c r="O968" s="60" t="str">
        <f>IF(F968=0,"",F968/E967)</f>
        <v/>
      </c>
      <c r="P968" s="61"/>
      <c r="Q968" s="62" t="str">
        <f t="shared" si="110"/>
        <v/>
      </c>
      <c r="R968" s="62" t="str">
        <f t="shared" si="111"/>
        <v/>
      </c>
      <c r="AC968" s="3"/>
      <c r="AD968" s="3"/>
    </row>
    <row r="969" spans="1:30" s="183" customFormat="1" ht="15.75" customHeight="1">
      <c r="A969" s="49">
        <v>2802</v>
      </c>
      <c r="B969" s="50"/>
      <c r="C969" s="50"/>
      <c r="D969" s="50"/>
      <c r="E969" s="50"/>
      <c r="F969" s="50"/>
      <c r="G969" s="50"/>
      <c r="H969" s="50"/>
      <c r="I969" s="50"/>
      <c r="J969" s="64"/>
      <c r="K969" s="87"/>
      <c r="L969" s="57"/>
      <c r="M969" s="58"/>
      <c r="N969" s="59"/>
      <c r="O969" s="60" t="str">
        <f>IF(G969=0,"",G969/F968)</f>
        <v/>
      </c>
      <c r="P969" s="61"/>
      <c r="Q969" s="62" t="str">
        <f t="shared" si="110"/>
        <v/>
      </c>
      <c r="R969" s="62" t="str">
        <f t="shared" si="111"/>
        <v/>
      </c>
      <c r="AC969" s="3"/>
      <c r="AD969" s="3"/>
    </row>
    <row r="970" spans="1:30" s="183" customFormat="1" ht="15.75" customHeight="1">
      <c r="A970" s="49">
        <v>2901</v>
      </c>
      <c r="B970" s="50"/>
      <c r="C970" s="50"/>
      <c r="D970" s="50"/>
      <c r="E970" s="50"/>
      <c r="F970" s="50"/>
      <c r="G970" s="50"/>
      <c r="H970" s="50"/>
      <c r="I970" s="50"/>
      <c r="J970" s="64"/>
      <c r="K970" s="87"/>
      <c r="L970" s="57"/>
      <c r="M970" s="58"/>
      <c r="N970" s="59"/>
      <c r="O970" s="60" t="str">
        <f>IF(H970=0,"",H970/G969)</f>
        <v/>
      </c>
      <c r="P970" s="61"/>
      <c r="Q970" s="62" t="str">
        <f t="shared" si="110"/>
        <v/>
      </c>
      <c r="R970" s="62" t="str">
        <f t="shared" si="111"/>
        <v/>
      </c>
      <c r="AC970" s="3"/>
      <c r="AD970" s="3"/>
    </row>
    <row r="971" spans="1:30" s="183" customFormat="1" ht="15.75" customHeight="1">
      <c r="A971" s="49">
        <v>2902</v>
      </c>
      <c r="B971" s="50"/>
      <c r="C971" s="50"/>
      <c r="D971" s="50"/>
      <c r="E971" s="50"/>
      <c r="F971" s="50"/>
      <c r="G971" s="50"/>
      <c r="H971" s="50"/>
      <c r="I971" s="50"/>
      <c r="J971" s="64"/>
      <c r="K971" s="87"/>
      <c r="L971" s="57"/>
      <c r="M971" s="58"/>
      <c r="N971" s="64"/>
      <c r="O971" s="65"/>
      <c r="P971" s="99"/>
      <c r="Q971" s="64"/>
      <c r="R971" s="65"/>
      <c r="AC971" s="3"/>
      <c r="AD971" s="3"/>
    </row>
    <row r="972" spans="1:30" s="183" customFormat="1" ht="15.75" customHeight="1">
      <c r="A972" s="49">
        <v>3001</v>
      </c>
      <c r="B972" s="50"/>
      <c r="C972" s="50"/>
      <c r="D972" s="50"/>
      <c r="E972" s="50"/>
      <c r="F972" s="50"/>
      <c r="G972" s="50"/>
      <c r="H972" s="50"/>
      <c r="I972" s="50"/>
      <c r="J972" s="64"/>
      <c r="K972" s="87"/>
      <c r="L972" s="57"/>
      <c r="M972" s="58"/>
      <c r="N972" s="64"/>
      <c r="O972" s="68"/>
      <c r="P972" s="99"/>
      <c r="Q972" s="146"/>
      <c r="R972" s="68"/>
      <c r="AC972" s="3"/>
      <c r="AD972" s="3"/>
    </row>
    <row r="973" spans="1:30" s="183" customFormat="1" ht="15.75" customHeight="1">
      <c r="A973" s="49">
        <v>3002</v>
      </c>
      <c r="B973" s="50"/>
      <c r="C973" s="50"/>
      <c r="D973" s="50"/>
      <c r="E973" s="50"/>
      <c r="F973" s="50"/>
      <c r="G973" s="50"/>
      <c r="H973" s="50"/>
      <c r="I973" s="50"/>
      <c r="J973" s="64"/>
      <c r="K973" s="87"/>
      <c r="L973" s="57"/>
      <c r="M973" s="58"/>
      <c r="N973" s="64"/>
      <c r="O973" s="68"/>
      <c r="P973" s="66"/>
      <c r="Q973" s="69"/>
      <c r="R973" s="68"/>
      <c r="AC973" s="3"/>
      <c r="AD973" s="3"/>
    </row>
    <row r="974" spans="1:30" s="183" customFormat="1" ht="15.75" customHeight="1">
      <c r="A974" s="49">
        <v>3101</v>
      </c>
      <c r="B974" s="50"/>
      <c r="C974" s="50"/>
      <c r="D974" s="50"/>
      <c r="E974" s="50"/>
      <c r="F974" s="50"/>
      <c r="G974" s="50"/>
      <c r="H974" s="50"/>
      <c r="I974" s="50"/>
      <c r="J974" s="64"/>
      <c r="K974" s="87"/>
      <c r="L974" s="57"/>
      <c r="M974" s="58"/>
      <c r="N974" s="64"/>
      <c r="O974" s="68"/>
      <c r="P974" s="123"/>
      <c r="Q974" s="69"/>
      <c r="R974" s="68"/>
      <c r="AC974" s="3"/>
      <c r="AD974" s="3"/>
    </row>
    <row r="975" spans="1:30" s="183" customFormat="1" ht="15.75" customHeight="1">
      <c r="A975" s="49">
        <v>3102</v>
      </c>
      <c r="B975" s="50"/>
      <c r="C975" s="50"/>
      <c r="D975" s="50"/>
      <c r="E975" s="50"/>
      <c r="F975" s="50"/>
      <c r="G975" s="50"/>
      <c r="H975" s="50"/>
      <c r="I975" s="50"/>
      <c r="J975" s="64"/>
      <c r="K975" s="87"/>
      <c r="L975" s="57"/>
      <c r="M975" s="58"/>
      <c r="N975" s="64"/>
      <c r="O975" s="125"/>
      <c r="P975" s="124"/>
      <c r="Q975" s="126"/>
      <c r="R975" s="68"/>
      <c r="AC975" s="3"/>
      <c r="AD975" s="3"/>
    </row>
    <row r="976" spans="1:30" s="183" customFormat="1" ht="15.75" customHeight="1">
      <c r="A976" s="49">
        <v>3201</v>
      </c>
      <c r="B976" s="50"/>
      <c r="C976" s="50"/>
      <c r="D976" s="50"/>
      <c r="E976" s="50"/>
      <c r="F976" s="50"/>
      <c r="G976" s="50"/>
      <c r="H976" s="50"/>
      <c r="I976" s="50"/>
      <c r="J976" s="64"/>
      <c r="K976" s="87"/>
      <c r="L976" s="57"/>
      <c r="M976" s="58"/>
      <c r="N976" s="64"/>
      <c r="O976" s="58"/>
      <c r="P976" s="64"/>
      <c r="Q976" s="102"/>
      <c r="R976" s="68"/>
      <c r="AC976" s="3"/>
      <c r="AD976" s="3"/>
    </row>
    <row r="977" spans="1:30" s="183" customFormat="1" ht="15.75" customHeight="1">
      <c r="A977" s="49">
        <v>3202</v>
      </c>
      <c r="B977" s="50"/>
      <c r="C977" s="50"/>
      <c r="D977" s="50"/>
      <c r="E977" s="50"/>
      <c r="F977" s="50"/>
      <c r="G977" s="50"/>
      <c r="H977" s="50"/>
      <c r="I977" s="50"/>
      <c r="J977" s="64"/>
      <c r="K977" s="87"/>
      <c r="L977" s="57"/>
      <c r="M977" s="58"/>
      <c r="N977" s="64"/>
      <c r="O977" s="140" t="s">
        <v>56</v>
      </c>
      <c r="P977" s="71"/>
      <c r="Q977" s="116" t="str">
        <f>IF(SUM(K968:K976)=0,"",SUM(K968:K976))</f>
        <v/>
      </c>
      <c r="R977" s="142" t="s">
        <v>10</v>
      </c>
      <c r="AC977" s="3"/>
      <c r="AD977" s="3"/>
    </row>
    <row r="978" spans="1:30" s="183" customFormat="1" ht="15.75" customHeight="1">
      <c r="A978" s="49">
        <v>3301</v>
      </c>
      <c r="B978" s="50"/>
      <c r="C978" s="50"/>
      <c r="D978" s="50"/>
      <c r="E978" s="50"/>
      <c r="F978" s="50"/>
      <c r="G978" s="50"/>
      <c r="H978" s="50"/>
      <c r="I978" s="50"/>
      <c r="J978" s="64"/>
      <c r="K978" s="87"/>
      <c r="L978" s="57"/>
      <c r="M978" s="58"/>
      <c r="N978" s="64"/>
      <c r="O978" s="141" t="s">
        <v>57</v>
      </c>
      <c r="P978" s="73" t="str">
        <f>IF(P977/B964=0,"",P977/B964)</f>
        <v/>
      </c>
      <c r="Q978" s="186" t="e">
        <f>IF(P977/Q977=0,"",P977/Q977)</f>
        <v>#VALUE!</v>
      </c>
      <c r="R978" s="143" t="s">
        <v>58</v>
      </c>
      <c r="AC978" s="3"/>
      <c r="AD978" s="3"/>
    </row>
    <row r="979" spans="1:30" s="183" customFormat="1" ht="15.75" customHeight="1">
      <c r="A979" s="49">
        <v>3302</v>
      </c>
      <c r="B979" s="145"/>
      <c r="C979" s="145"/>
      <c r="D979" s="145"/>
      <c r="E979" s="145"/>
      <c r="F979" s="145"/>
      <c r="G979" s="145"/>
      <c r="H979" s="145"/>
      <c r="I979" s="145"/>
      <c r="J979" s="64"/>
      <c r="K979" s="87"/>
      <c r="L979" s="75"/>
      <c r="M979" s="76"/>
      <c r="N979" s="77"/>
      <c r="O979" s="78"/>
      <c r="P979" s="79"/>
      <c r="Q979" s="79"/>
      <c r="R979" s="80"/>
      <c r="AC979" s="3"/>
      <c r="AD979" s="3"/>
    </row>
    <row r="980" spans="1:30" s="183" customFormat="1" ht="18" customHeight="1">
      <c r="A980" s="31"/>
      <c r="B980" s="190" t="s">
        <v>79</v>
      </c>
      <c r="C980" s="190"/>
      <c r="D980" s="190"/>
      <c r="E980" s="190"/>
      <c r="F980" s="190"/>
      <c r="G980" s="190"/>
      <c r="H980" s="190"/>
      <c r="I980" s="190"/>
      <c r="J980" s="25"/>
      <c r="K980" s="81">
        <f>SUM(K972:K976)</f>
        <v>0</v>
      </c>
      <c r="L980" s="82">
        <f>(SUM(K971)/B964)</f>
        <v>0</v>
      </c>
      <c r="M980" s="82" t="str">
        <f>IF(K980=0,"",K980/B964)</f>
        <v/>
      </c>
      <c r="N980" s="82" t="e">
        <f>M980-L980</f>
        <v>#VALUE!</v>
      </c>
      <c r="O980" s="1"/>
      <c r="P980" s="25"/>
      <c r="Q980" s="26"/>
      <c r="R980" s="1"/>
      <c r="AC980" s="3"/>
      <c r="AD980" s="3"/>
    </row>
    <row r="981" spans="1:30" ht="12.75" customHeight="1"/>
    <row r="982" spans="1:30" ht="12.75" customHeight="1"/>
    <row r="983" spans="1:30" ht="12.75" customHeight="1"/>
    <row r="984" spans="1:30" ht="12.75" customHeight="1"/>
    <row r="985" spans="1:30" ht="12.75" customHeight="1"/>
    <row r="986" spans="1:30" ht="12.75" customHeight="1"/>
    <row r="987" spans="1:30" ht="12.75" customHeight="1"/>
    <row r="988" spans="1:30" ht="12.75" customHeight="1"/>
    <row r="989" spans="1:30" ht="12.75" customHeight="1"/>
    <row r="990" spans="1:30" ht="12.75" customHeight="1"/>
    <row r="991" spans="1:30" ht="12.75" customHeight="1"/>
    <row r="992" spans="1:30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</sheetData>
  <mergeCells count="385">
    <mergeCell ref="Q962:Q963"/>
    <mergeCell ref="R962:R963"/>
    <mergeCell ref="B980:I980"/>
    <mergeCell ref="B961:I961"/>
    <mergeCell ref="A962:A963"/>
    <mergeCell ref="B962:I962"/>
    <mergeCell ref="K962:K963"/>
    <mergeCell ref="L962:L963"/>
    <mergeCell ref="M962:M963"/>
    <mergeCell ref="N962:N963"/>
    <mergeCell ref="O962:O963"/>
    <mergeCell ref="P962:P963"/>
    <mergeCell ref="B768:I768"/>
    <mergeCell ref="B656:I656"/>
    <mergeCell ref="B677:I677"/>
    <mergeCell ref="B700:I700"/>
    <mergeCell ref="B722:I722"/>
    <mergeCell ref="B744:I744"/>
    <mergeCell ref="B765:I765"/>
    <mergeCell ref="B659:I659"/>
    <mergeCell ref="B680:I680"/>
    <mergeCell ref="B703:I703"/>
    <mergeCell ref="B725:I725"/>
    <mergeCell ref="B747:I747"/>
    <mergeCell ref="B935:I935"/>
    <mergeCell ref="B912:I912"/>
    <mergeCell ref="B891:I891"/>
    <mergeCell ref="B870:I870"/>
    <mergeCell ref="B849:I849"/>
    <mergeCell ref="B828:I828"/>
    <mergeCell ref="B807:I807"/>
    <mergeCell ref="B786:I786"/>
    <mergeCell ref="A874:A875"/>
    <mergeCell ref="B874:I874"/>
    <mergeCell ref="A895:A896"/>
    <mergeCell ref="B895:I895"/>
    <mergeCell ref="A916:A917"/>
    <mergeCell ref="B916:I916"/>
    <mergeCell ref="B810:I810"/>
    <mergeCell ref="B831:I831"/>
    <mergeCell ref="B789:I789"/>
    <mergeCell ref="B852:I852"/>
    <mergeCell ref="B873:I873"/>
    <mergeCell ref="B894:I894"/>
    <mergeCell ref="B915:I915"/>
    <mergeCell ref="B289:I289"/>
    <mergeCell ref="B312:I312"/>
    <mergeCell ref="B335:I335"/>
    <mergeCell ref="B358:I358"/>
    <mergeCell ref="B381:I381"/>
    <mergeCell ref="B404:I404"/>
    <mergeCell ref="B427:I427"/>
    <mergeCell ref="B450:I450"/>
    <mergeCell ref="B473:I473"/>
    <mergeCell ref="B292:I292"/>
    <mergeCell ref="B315:I315"/>
    <mergeCell ref="B338:I338"/>
    <mergeCell ref="B361:I361"/>
    <mergeCell ref="B384:I384"/>
    <mergeCell ref="B407:I407"/>
    <mergeCell ref="B430:I430"/>
    <mergeCell ref="B453:I453"/>
    <mergeCell ref="B496:I496"/>
    <mergeCell ref="B519:I519"/>
    <mergeCell ref="B542:I542"/>
    <mergeCell ref="B565:I565"/>
    <mergeCell ref="B588:I588"/>
    <mergeCell ref="B611:I611"/>
    <mergeCell ref="B634:I634"/>
    <mergeCell ref="N339:N340"/>
    <mergeCell ref="O339:O340"/>
    <mergeCell ref="N362:N363"/>
    <mergeCell ref="O362:O363"/>
    <mergeCell ref="N385:N386"/>
    <mergeCell ref="O385:O386"/>
    <mergeCell ref="N408:N409"/>
    <mergeCell ref="O408:O409"/>
    <mergeCell ref="N431:N432"/>
    <mergeCell ref="O431:O432"/>
    <mergeCell ref="N454:N455"/>
    <mergeCell ref="O454:O455"/>
    <mergeCell ref="N477:N478"/>
    <mergeCell ref="O477:O478"/>
    <mergeCell ref="N500:N501"/>
    <mergeCell ref="O500:O501"/>
    <mergeCell ref="N523:N524"/>
    <mergeCell ref="P339:P340"/>
    <mergeCell ref="Q339:Q340"/>
    <mergeCell ref="R339:R340"/>
    <mergeCell ref="A339:A340"/>
    <mergeCell ref="B339:I339"/>
    <mergeCell ref="K339:K340"/>
    <mergeCell ref="L339:L340"/>
    <mergeCell ref="M339:M340"/>
    <mergeCell ref="P362:P363"/>
    <mergeCell ref="Q362:Q363"/>
    <mergeCell ref="R362:R363"/>
    <mergeCell ref="A362:A363"/>
    <mergeCell ref="B362:I362"/>
    <mergeCell ref="K362:K363"/>
    <mergeCell ref="L362:L363"/>
    <mergeCell ref="M362:M363"/>
    <mergeCell ref="P385:P386"/>
    <mergeCell ref="Q385:Q386"/>
    <mergeCell ref="R385:R386"/>
    <mergeCell ref="A385:A386"/>
    <mergeCell ref="B385:I385"/>
    <mergeCell ref="K385:K386"/>
    <mergeCell ref="L385:L386"/>
    <mergeCell ref="M385:M386"/>
    <mergeCell ref="P408:P409"/>
    <mergeCell ref="Q408:Q409"/>
    <mergeCell ref="R408:R409"/>
    <mergeCell ref="A408:A409"/>
    <mergeCell ref="B408:I408"/>
    <mergeCell ref="K408:K409"/>
    <mergeCell ref="L408:L409"/>
    <mergeCell ref="M408:M409"/>
    <mergeCell ref="P431:P432"/>
    <mergeCell ref="Q431:Q432"/>
    <mergeCell ref="R431:R432"/>
    <mergeCell ref="A431:A432"/>
    <mergeCell ref="B431:I431"/>
    <mergeCell ref="K431:K432"/>
    <mergeCell ref="L431:L432"/>
    <mergeCell ref="M431:M432"/>
    <mergeCell ref="P454:P455"/>
    <mergeCell ref="Q454:Q455"/>
    <mergeCell ref="R454:R455"/>
    <mergeCell ref="A454:A455"/>
    <mergeCell ref="B454:I454"/>
    <mergeCell ref="K454:K455"/>
    <mergeCell ref="L454:L455"/>
    <mergeCell ref="M454:M455"/>
    <mergeCell ref="P477:P478"/>
    <mergeCell ref="Q477:Q478"/>
    <mergeCell ref="R477:R478"/>
    <mergeCell ref="A477:A478"/>
    <mergeCell ref="B477:I477"/>
    <mergeCell ref="K477:K478"/>
    <mergeCell ref="L477:L478"/>
    <mergeCell ref="M477:M478"/>
    <mergeCell ref="B476:I476"/>
    <mergeCell ref="P500:P501"/>
    <mergeCell ref="Q500:Q501"/>
    <mergeCell ref="R500:R501"/>
    <mergeCell ref="A500:A501"/>
    <mergeCell ref="B500:I500"/>
    <mergeCell ref="K500:K501"/>
    <mergeCell ref="L500:L501"/>
    <mergeCell ref="M500:M501"/>
    <mergeCell ref="B499:I499"/>
    <mergeCell ref="B522:I522"/>
    <mergeCell ref="N546:N547"/>
    <mergeCell ref="O546:O547"/>
    <mergeCell ref="P546:P547"/>
    <mergeCell ref="Q546:Q547"/>
    <mergeCell ref="R546:R547"/>
    <mergeCell ref="A546:A547"/>
    <mergeCell ref="B546:I546"/>
    <mergeCell ref="K546:K547"/>
    <mergeCell ref="L546:L547"/>
    <mergeCell ref="M546:M547"/>
    <mergeCell ref="B545:I545"/>
    <mergeCell ref="O523:O524"/>
    <mergeCell ref="P523:P524"/>
    <mergeCell ref="Q523:Q524"/>
    <mergeCell ref="R523:R524"/>
    <mergeCell ref="A523:A524"/>
    <mergeCell ref="B523:I523"/>
    <mergeCell ref="K523:K524"/>
    <mergeCell ref="L523:L524"/>
    <mergeCell ref="M523:M524"/>
    <mergeCell ref="B568:I568"/>
    <mergeCell ref="N592:N593"/>
    <mergeCell ref="O592:O593"/>
    <mergeCell ref="P592:P593"/>
    <mergeCell ref="Q592:Q593"/>
    <mergeCell ref="R592:R593"/>
    <mergeCell ref="A592:A593"/>
    <mergeCell ref="B592:I592"/>
    <mergeCell ref="K592:K593"/>
    <mergeCell ref="L592:L593"/>
    <mergeCell ref="M592:M593"/>
    <mergeCell ref="B591:I591"/>
    <mergeCell ref="N569:N570"/>
    <mergeCell ref="O569:O570"/>
    <mergeCell ref="P569:P570"/>
    <mergeCell ref="Q569:Q570"/>
    <mergeCell ref="R569:R570"/>
    <mergeCell ref="A569:A570"/>
    <mergeCell ref="B569:I569"/>
    <mergeCell ref="K569:K570"/>
    <mergeCell ref="L569:L570"/>
    <mergeCell ref="M569:M570"/>
    <mergeCell ref="B614:I614"/>
    <mergeCell ref="N638:N639"/>
    <mergeCell ref="O638:O639"/>
    <mergeCell ref="P638:P639"/>
    <mergeCell ref="Q638:Q639"/>
    <mergeCell ref="R638:R639"/>
    <mergeCell ref="A638:A639"/>
    <mergeCell ref="B638:I638"/>
    <mergeCell ref="K638:K639"/>
    <mergeCell ref="L638:L639"/>
    <mergeCell ref="M638:M639"/>
    <mergeCell ref="B637:I637"/>
    <mergeCell ref="N615:N616"/>
    <mergeCell ref="O615:O616"/>
    <mergeCell ref="P615:P616"/>
    <mergeCell ref="Q615:Q616"/>
    <mergeCell ref="R615:R616"/>
    <mergeCell ref="A615:A616"/>
    <mergeCell ref="B615:I615"/>
    <mergeCell ref="K615:K616"/>
    <mergeCell ref="L615:L616"/>
    <mergeCell ref="M615:M616"/>
    <mergeCell ref="N811:N812"/>
    <mergeCell ref="O811:O812"/>
    <mergeCell ref="P811:P812"/>
    <mergeCell ref="Q811:Q812"/>
    <mergeCell ref="R811:R812"/>
    <mergeCell ref="A811:A812"/>
    <mergeCell ref="B811:I811"/>
    <mergeCell ref="K811:K812"/>
    <mergeCell ref="L811:L812"/>
    <mergeCell ref="M811:M812"/>
    <mergeCell ref="N270:N271"/>
    <mergeCell ref="O270:O271"/>
    <mergeCell ref="P270:P271"/>
    <mergeCell ref="Q270:Q271"/>
    <mergeCell ref="R270:R271"/>
    <mergeCell ref="B16:J16"/>
    <mergeCell ref="A270:A271"/>
    <mergeCell ref="B270:I270"/>
    <mergeCell ref="K270:K271"/>
    <mergeCell ref="L270:L271"/>
    <mergeCell ref="M270:M271"/>
    <mergeCell ref="B269:I269"/>
    <mergeCell ref="N293:N294"/>
    <mergeCell ref="O293:O294"/>
    <mergeCell ref="P293:P294"/>
    <mergeCell ref="Q293:Q294"/>
    <mergeCell ref="R293:R294"/>
    <mergeCell ref="A293:A294"/>
    <mergeCell ref="B293:I293"/>
    <mergeCell ref="K293:K294"/>
    <mergeCell ref="L293:L294"/>
    <mergeCell ref="M293:M294"/>
    <mergeCell ref="N316:N317"/>
    <mergeCell ref="O316:O317"/>
    <mergeCell ref="P316:P317"/>
    <mergeCell ref="Q316:Q317"/>
    <mergeCell ref="R316:R317"/>
    <mergeCell ref="A316:A317"/>
    <mergeCell ref="B316:I316"/>
    <mergeCell ref="K316:K317"/>
    <mergeCell ref="L316:L317"/>
    <mergeCell ref="M316:M317"/>
    <mergeCell ref="N832:N833"/>
    <mergeCell ref="O832:O833"/>
    <mergeCell ref="P832:P833"/>
    <mergeCell ref="Q832:Q833"/>
    <mergeCell ref="R832:R833"/>
    <mergeCell ref="A832:A833"/>
    <mergeCell ref="B832:I832"/>
    <mergeCell ref="K832:K833"/>
    <mergeCell ref="L832:L833"/>
    <mergeCell ref="M832:M833"/>
    <mergeCell ref="N660:N661"/>
    <mergeCell ref="O660:O661"/>
    <mergeCell ref="P660:P661"/>
    <mergeCell ref="Q660:Q661"/>
    <mergeCell ref="R660:R661"/>
    <mergeCell ref="A660:A661"/>
    <mergeCell ref="B660:I660"/>
    <mergeCell ref="K660:K661"/>
    <mergeCell ref="L660:L661"/>
    <mergeCell ref="M660:M661"/>
    <mergeCell ref="N681:N682"/>
    <mergeCell ref="O681:O682"/>
    <mergeCell ref="P681:P682"/>
    <mergeCell ref="Q681:Q682"/>
    <mergeCell ref="R681:R682"/>
    <mergeCell ref="A681:A682"/>
    <mergeCell ref="B681:I681"/>
    <mergeCell ref="K681:K682"/>
    <mergeCell ref="L681:L682"/>
    <mergeCell ref="M681:M682"/>
    <mergeCell ref="N704:N705"/>
    <mergeCell ref="O704:O705"/>
    <mergeCell ref="P704:P705"/>
    <mergeCell ref="Q704:Q705"/>
    <mergeCell ref="R704:R705"/>
    <mergeCell ref="A704:A705"/>
    <mergeCell ref="B704:I704"/>
    <mergeCell ref="K704:K705"/>
    <mergeCell ref="L704:L705"/>
    <mergeCell ref="M704:M705"/>
    <mergeCell ref="N726:N727"/>
    <mergeCell ref="O726:O727"/>
    <mergeCell ref="P726:P727"/>
    <mergeCell ref="Q726:Q727"/>
    <mergeCell ref="R726:R727"/>
    <mergeCell ref="A726:A727"/>
    <mergeCell ref="B726:I726"/>
    <mergeCell ref="K726:K727"/>
    <mergeCell ref="L726:L727"/>
    <mergeCell ref="M726:M727"/>
    <mergeCell ref="N748:N749"/>
    <mergeCell ref="O748:O749"/>
    <mergeCell ref="P748:P749"/>
    <mergeCell ref="Q748:Q749"/>
    <mergeCell ref="R748:R749"/>
    <mergeCell ref="A748:A749"/>
    <mergeCell ref="B748:I748"/>
    <mergeCell ref="K748:K749"/>
    <mergeCell ref="L748:L749"/>
    <mergeCell ref="M748:M749"/>
    <mergeCell ref="N769:N770"/>
    <mergeCell ref="O769:O770"/>
    <mergeCell ref="P769:P770"/>
    <mergeCell ref="Q769:Q770"/>
    <mergeCell ref="R769:R770"/>
    <mergeCell ref="A769:A770"/>
    <mergeCell ref="B769:I769"/>
    <mergeCell ref="K769:K770"/>
    <mergeCell ref="L769:L770"/>
    <mergeCell ref="M769:M770"/>
    <mergeCell ref="N790:N791"/>
    <mergeCell ref="O790:O791"/>
    <mergeCell ref="P790:P791"/>
    <mergeCell ref="Q790:Q791"/>
    <mergeCell ref="R790:R791"/>
    <mergeCell ref="A790:A791"/>
    <mergeCell ref="B790:I790"/>
    <mergeCell ref="K790:K791"/>
    <mergeCell ref="L790:L791"/>
    <mergeCell ref="M790:M791"/>
    <mergeCell ref="Q853:Q854"/>
    <mergeCell ref="R853:R854"/>
    <mergeCell ref="A853:A854"/>
    <mergeCell ref="B853:I853"/>
    <mergeCell ref="K853:K854"/>
    <mergeCell ref="L853:L854"/>
    <mergeCell ref="M853:M854"/>
    <mergeCell ref="N853:N854"/>
    <mergeCell ref="O853:O854"/>
    <mergeCell ref="P853:P854"/>
    <mergeCell ref="Q916:Q917"/>
    <mergeCell ref="R916:R917"/>
    <mergeCell ref="K916:K917"/>
    <mergeCell ref="L916:L917"/>
    <mergeCell ref="M916:M917"/>
    <mergeCell ref="N916:N917"/>
    <mergeCell ref="O916:O917"/>
    <mergeCell ref="P916:P917"/>
    <mergeCell ref="K874:K875"/>
    <mergeCell ref="L874:L875"/>
    <mergeCell ref="M874:M875"/>
    <mergeCell ref="N874:N875"/>
    <mergeCell ref="O874:O875"/>
    <mergeCell ref="P874:P875"/>
    <mergeCell ref="Q874:Q875"/>
    <mergeCell ref="R874:R875"/>
    <mergeCell ref="K895:K896"/>
    <mergeCell ref="L895:L896"/>
    <mergeCell ref="M895:M896"/>
    <mergeCell ref="N895:N896"/>
    <mergeCell ref="O895:O896"/>
    <mergeCell ref="P895:P896"/>
    <mergeCell ref="Q895:Q896"/>
    <mergeCell ref="R895:R896"/>
    <mergeCell ref="Q939:Q940"/>
    <mergeCell ref="R939:R940"/>
    <mergeCell ref="B958:I958"/>
    <mergeCell ref="B938:I938"/>
    <mergeCell ref="A939:A940"/>
    <mergeCell ref="B939:I939"/>
    <mergeCell ref="K939:K940"/>
    <mergeCell ref="L939:L940"/>
    <mergeCell ref="M939:M940"/>
    <mergeCell ref="N939:N940"/>
    <mergeCell ref="O939:O940"/>
    <mergeCell ref="P939:P940"/>
  </mergeCells>
  <pageMargins left="0.7" right="0.7" top="0.75" bottom="0.75" header="0" footer="0"/>
  <pageSetup orientation="landscape" r:id="rId1"/>
  <ignoredErrors>
    <ignoredError sqref="O818 O839:O840 O859 O879:O880 O899:O900" formula="1"/>
    <ignoredError sqref="A365 A38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80"/>
  </sheetPr>
  <dimension ref="A1:AN17080"/>
  <sheetViews>
    <sheetView topLeftCell="A908" zoomScaleNormal="100" workbookViewId="0">
      <selection activeCell="Q931" sqref="Q931"/>
    </sheetView>
  </sheetViews>
  <sheetFormatPr baseColWidth="10" defaultColWidth="12.5703125" defaultRowHeight="15" customHeight="1"/>
  <cols>
    <col min="1" max="1" width="8.5703125" customWidth="1"/>
    <col min="2" max="11" width="7.140625" customWidth="1"/>
    <col min="12" max="12" width="15.7109375" style="162" customWidth="1"/>
    <col min="13" max="19" width="12.85546875" customWidth="1"/>
    <col min="20" max="20" width="10" customWidth="1"/>
    <col min="21" max="21" width="10.5703125" customWidth="1"/>
    <col min="22" max="22" width="7.85546875" customWidth="1"/>
    <col min="23" max="38" width="10" customWidth="1"/>
    <col min="39" max="40" width="11.42578125" customWidth="1"/>
  </cols>
  <sheetData>
    <row r="1" spans="1:40" s="174" customFormat="1" ht="15" customHeight="1">
      <c r="J1" s="162"/>
    </row>
    <row r="2" spans="1:40" s="174" customFormat="1" ht="15" customHeight="1">
      <c r="J2" s="162"/>
    </row>
    <row r="3" spans="1:40" s="174" customFormat="1" ht="15" customHeight="1">
      <c r="J3" s="162"/>
    </row>
    <row r="4" spans="1:40" s="174" customFormat="1" ht="15" customHeight="1">
      <c r="J4" s="162"/>
    </row>
    <row r="5" spans="1:40" s="174" customFormat="1" ht="15" customHeight="1">
      <c r="J5" s="162"/>
    </row>
    <row r="6" spans="1:40" s="174" customFormat="1" ht="15" customHeight="1">
      <c r="J6" s="162"/>
    </row>
    <row r="7" spans="1:40" s="174" customFormat="1" ht="15" customHeight="1">
      <c r="J7" s="162"/>
    </row>
    <row r="8" spans="1:40" s="174" customFormat="1" ht="15" customHeight="1">
      <c r="J8" s="162"/>
    </row>
    <row r="9" spans="1:40" s="174" customFormat="1" ht="15" customHeight="1">
      <c r="J9" s="162"/>
    </row>
    <row r="10" spans="1:40" s="174" customFormat="1" ht="15" customHeight="1">
      <c r="J10" s="162"/>
    </row>
    <row r="11" spans="1:40" s="174" customFormat="1" ht="15" customHeight="1">
      <c r="J11" s="162"/>
    </row>
    <row r="12" spans="1:40" s="174" customFormat="1" ht="15" customHeight="1">
      <c r="J12" s="162"/>
    </row>
    <row r="13" spans="1:40" s="174" customFormat="1" ht="15" customHeight="1">
      <c r="J13" s="162"/>
    </row>
    <row r="14" spans="1:40" ht="12.75" customHeight="1">
      <c r="M14" s="1"/>
      <c r="N14" s="1"/>
      <c r="P14" s="1"/>
      <c r="Q14" s="2"/>
      <c r="R14" s="2"/>
      <c r="S14" s="1"/>
      <c r="W14" s="3"/>
      <c r="X14" s="3"/>
      <c r="Y14" s="3"/>
      <c r="Z14" s="3"/>
      <c r="AA14" s="3"/>
      <c r="AB14" s="3"/>
      <c r="AC14" s="3"/>
      <c r="AD14" s="3"/>
      <c r="AE14" s="3"/>
      <c r="AG14" s="3"/>
      <c r="AH14" s="3"/>
      <c r="AI14" s="3"/>
      <c r="AJ14" s="3"/>
      <c r="AK14" s="3"/>
      <c r="AL14" s="3"/>
      <c r="AM14" s="3"/>
      <c r="AN14" s="3"/>
    </row>
    <row r="15" spans="1:40" ht="12.75" customHeight="1">
      <c r="A15" s="4" t="s">
        <v>0</v>
      </c>
      <c r="M15" s="1"/>
      <c r="N15" s="1"/>
      <c r="P15" s="1"/>
      <c r="Q15" s="2"/>
      <c r="R15" s="2"/>
      <c r="S15" s="1"/>
      <c r="W15" s="5"/>
      <c r="X15" s="5"/>
      <c r="Y15" s="5"/>
      <c r="Z15" s="5"/>
      <c r="AA15" s="5"/>
      <c r="AB15" s="5"/>
      <c r="AC15" s="5"/>
      <c r="AD15" s="3"/>
      <c r="AE15" s="3"/>
      <c r="AG15" s="5"/>
      <c r="AH15" s="5"/>
      <c r="AI15" s="5"/>
      <c r="AJ15" s="5"/>
      <c r="AK15" s="5"/>
      <c r="AL15" s="5"/>
      <c r="AM15" s="3"/>
      <c r="AN15" s="3"/>
    </row>
    <row r="16" spans="1:40" ht="25.5" customHeight="1">
      <c r="B16" s="199" t="s">
        <v>1</v>
      </c>
      <c r="C16" s="200"/>
      <c r="D16" s="200"/>
      <c r="E16" s="200"/>
      <c r="F16" s="200"/>
      <c r="G16" s="200"/>
      <c r="H16" s="200"/>
      <c r="I16" s="200"/>
      <c r="J16" s="200"/>
      <c r="K16" s="6"/>
      <c r="M16" s="7" t="s">
        <v>2</v>
      </c>
      <c r="N16" s="7" t="s">
        <v>3</v>
      </c>
      <c r="O16" s="8" t="s">
        <v>4</v>
      </c>
      <c r="P16" s="7" t="s">
        <v>5</v>
      </c>
      <c r="Q16" s="9" t="s">
        <v>6</v>
      </c>
      <c r="R16" s="9" t="s">
        <v>7</v>
      </c>
      <c r="S16" s="10" t="s">
        <v>8</v>
      </c>
      <c r="V16" s="11" t="s">
        <v>5</v>
      </c>
      <c r="W16" s="3"/>
      <c r="X16" s="3"/>
      <c r="Y16" s="3"/>
      <c r="Z16" s="3"/>
      <c r="AA16" s="3"/>
      <c r="AB16" s="3"/>
      <c r="AC16" s="3"/>
      <c r="AD16" s="3"/>
      <c r="AE16" s="3"/>
      <c r="AG16" s="3"/>
      <c r="AH16" s="3"/>
      <c r="AI16" s="3"/>
      <c r="AJ16" s="3"/>
      <c r="AK16" s="3"/>
      <c r="AL16" s="3"/>
      <c r="AM16" s="3"/>
      <c r="AN16" s="3"/>
    </row>
    <row r="17" spans="1:40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3">
        <v>10</v>
      </c>
      <c r="L17" s="163" t="s">
        <v>10</v>
      </c>
      <c r="M17" s="15"/>
      <c r="N17" s="16"/>
      <c r="O17" s="17"/>
      <c r="P17" s="18"/>
      <c r="Q17" s="2"/>
      <c r="R17" s="2"/>
      <c r="S17" s="1"/>
      <c r="V17" s="19" t="s">
        <v>11</v>
      </c>
      <c r="W17" s="11"/>
      <c r="X17" s="11"/>
      <c r="Y17" s="11"/>
      <c r="Z17" s="11"/>
      <c r="AA17" s="11"/>
      <c r="AB17" s="11"/>
      <c r="AC17" s="11"/>
      <c r="AD17" s="3"/>
      <c r="AE17" s="3"/>
      <c r="AG17" s="11"/>
      <c r="AH17" s="11"/>
      <c r="AI17" s="11"/>
      <c r="AJ17" s="11"/>
      <c r="AK17" s="11"/>
      <c r="AL17" s="11"/>
      <c r="AM17" s="3"/>
      <c r="AN17" s="3"/>
    </row>
    <row r="18" spans="1:40" ht="12.75" customHeight="1">
      <c r="A18" s="20" t="s">
        <v>12</v>
      </c>
      <c r="B18" s="13">
        <v>48</v>
      </c>
      <c r="C18" s="13"/>
      <c r="D18" s="13"/>
      <c r="E18" s="13"/>
      <c r="F18" s="13"/>
      <c r="G18" s="13"/>
      <c r="H18" s="13"/>
      <c r="I18" s="13"/>
      <c r="J18" s="13"/>
      <c r="K18" s="13"/>
      <c r="L18" s="164"/>
      <c r="M18" s="15"/>
      <c r="N18" s="16"/>
      <c r="O18" s="17"/>
      <c r="P18" s="18"/>
      <c r="Q18" s="21">
        <f>B18</f>
        <v>48</v>
      </c>
      <c r="R18" s="2"/>
      <c r="S18" s="1"/>
      <c r="U18" s="22" t="s">
        <v>13</v>
      </c>
      <c r="V18" s="23" t="s">
        <v>12</v>
      </c>
      <c r="W18" s="23" t="s">
        <v>14</v>
      </c>
      <c r="X18" s="24"/>
      <c r="Y18" s="24"/>
      <c r="Z18" s="24"/>
      <c r="AA18" s="24"/>
      <c r="AB18" s="24"/>
      <c r="AC18" s="24"/>
      <c r="AD18" s="3"/>
      <c r="AE18" s="3"/>
      <c r="AG18" s="24"/>
      <c r="AH18" s="24"/>
      <c r="AI18" s="24"/>
      <c r="AJ18" s="24"/>
      <c r="AK18" s="24"/>
      <c r="AL18" s="24"/>
      <c r="AM18" s="3"/>
      <c r="AN18" s="3"/>
    </row>
    <row r="19" spans="1:40" ht="12.75" customHeight="1">
      <c r="A19" s="20" t="s">
        <v>14</v>
      </c>
      <c r="C19" s="25">
        <v>41</v>
      </c>
      <c r="L19" s="164"/>
      <c r="M19" s="1"/>
      <c r="N19" s="1"/>
      <c r="P19" s="1">
        <f>C19/B18</f>
        <v>0.85416666666666663</v>
      </c>
      <c r="Q19" s="21">
        <v>41</v>
      </c>
      <c r="R19" s="26">
        <f t="shared" ref="R19:R27" si="0">Q19/Q18</f>
        <v>0.85416666666666663</v>
      </c>
      <c r="S19" s="1">
        <f t="shared" ref="S19:S27" si="1">100%-R19</f>
        <v>0.14583333333333337</v>
      </c>
      <c r="U19" s="27" t="s">
        <v>15</v>
      </c>
      <c r="V19" s="26">
        <f t="shared" ref="V19:V23" si="2">P19</f>
        <v>0.85416666666666663</v>
      </c>
      <c r="W19" s="3">
        <f t="shared" ref="W19:W20" si="3">P38</f>
        <v>0.66666666666666663</v>
      </c>
      <c r="X19" s="3"/>
      <c r="Y19" s="3"/>
      <c r="Z19" s="3"/>
      <c r="AA19" s="3"/>
      <c r="AB19" s="3"/>
      <c r="AC19" s="3"/>
      <c r="AD19" s="3"/>
      <c r="AE19" s="3"/>
      <c r="AG19" s="3"/>
      <c r="AH19" s="3"/>
      <c r="AI19" s="3"/>
      <c r="AJ19" s="3"/>
      <c r="AK19" s="3"/>
      <c r="AL19" s="3"/>
      <c r="AM19" s="3"/>
      <c r="AN19" s="3"/>
    </row>
    <row r="20" spans="1:40" ht="12.75" customHeight="1">
      <c r="A20" s="20" t="s">
        <v>16</v>
      </c>
      <c r="D20" s="25">
        <v>38</v>
      </c>
      <c r="L20" s="164"/>
      <c r="M20" s="1"/>
      <c r="N20" s="1"/>
      <c r="P20" s="1">
        <f>D20/C19</f>
        <v>0.92682926829268297</v>
      </c>
      <c r="Q20" s="21">
        <v>41</v>
      </c>
      <c r="R20" s="26">
        <f t="shared" si="0"/>
        <v>1</v>
      </c>
      <c r="S20" s="1">
        <f t="shared" si="1"/>
        <v>0</v>
      </c>
      <c r="U20" s="27" t="s">
        <v>17</v>
      </c>
      <c r="V20" s="26">
        <f t="shared" si="2"/>
        <v>0.92682926829268297</v>
      </c>
      <c r="W20" s="3">
        <f t="shared" si="3"/>
        <v>0.9</v>
      </c>
      <c r="AD20" s="3"/>
      <c r="AE20" s="3"/>
      <c r="AM20" s="3"/>
      <c r="AN20" s="3"/>
    </row>
    <row r="21" spans="1:40" ht="12.75" customHeight="1">
      <c r="A21" s="20" t="s">
        <v>18</v>
      </c>
      <c r="E21" s="25">
        <v>32</v>
      </c>
      <c r="L21" s="164"/>
      <c r="M21" s="1"/>
      <c r="N21" s="1"/>
      <c r="P21" s="1">
        <f>E21/D20</f>
        <v>0.84210526315789469</v>
      </c>
      <c r="Q21" s="21">
        <v>37</v>
      </c>
      <c r="R21" s="26">
        <f t="shared" si="0"/>
        <v>0.90243902439024393</v>
      </c>
      <c r="S21" s="1">
        <f t="shared" si="1"/>
        <v>9.7560975609756073E-2</v>
      </c>
      <c r="U21" s="27"/>
      <c r="V21" s="26">
        <f t="shared" si="2"/>
        <v>0.84210526315789469</v>
      </c>
      <c r="W21" s="3"/>
      <c r="AD21" s="3"/>
      <c r="AE21" s="3"/>
      <c r="AM21" s="3"/>
      <c r="AN21" s="3"/>
    </row>
    <row r="22" spans="1:40" ht="12.75" customHeight="1">
      <c r="A22" s="20" t="s">
        <v>20</v>
      </c>
      <c r="F22" s="25">
        <v>29</v>
      </c>
      <c r="L22" s="164"/>
      <c r="M22" s="1"/>
      <c r="N22" s="1"/>
      <c r="P22" s="1">
        <f>F22/E21</f>
        <v>0.90625</v>
      </c>
      <c r="Q22" s="21">
        <v>36</v>
      </c>
      <c r="R22" s="26">
        <f t="shared" si="0"/>
        <v>0.97297297297297303</v>
      </c>
      <c r="S22" s="1">
        <f t="shared" si="1"/>
        <v>2.7027027027026973E-2</v>
      </c>
      <c r="U22" s="27" t="s">
        <v>19</v>
      </c>
      <c r="V22" s="26">
        <f t="shared" si="2"/>
        <v>0.90625</v>
      </c>
      <c r="W22" s="3">
        <f>P41</f>
        <v>0.5714285714285714</v>
      </c>
      <c r="AD22" s="3"/>
      <c r="AE22" s="3"/>
      <c r="AM22" s="3"/>
      <c r="AN22" s="3"/>
    </row>
    <row r="23" spans="1:40" ht="12.75" customHeight="1">
      <c r="A23" s="20" t="s">
        <v>21</v>
      </c>
      <c r="G23" s="25">
        <v>23</v>
      </c>
      <c r="L23" s="164"/>
      <c r="M23" s="1"/>
      <c r="N23" s="1"/>
      <c r="P23" s="1">
        <f>G23/F22</f>
        <v>0.7931034482758621</v>
      </c>
      <c r="Q23" s="21">
        <v>36</v>
      </c>
      <c r="R23" s="26">
        <f t="shared" si="0"/>
        <v>1</v>
      </c>
      <c r="S23" s="1">
        <f t="shared" si="1"/>
        <v>0</v>
      </c>
      <c r="U23" s="27"/>
      <c r="V23" s="26">
        <f t="shared" si="2"/>
        <v>0.7931034482758621</v>
      </c>
      <c r="W23" s="3"/>
      <c r="AD23" s="3"/>
      <c r="AE23" s="3"/>
      <c r="AM23" s="3"/>
      <c r="AN23" s="3"/>
    </row>
    <row r="24" spans="1:40" ht="12.75" customHeight="1">
      <c r="A24" s="20" t="s">
        <v>23</v>
      </c>
      <c r="H24" s="25">
        <v>18</v>
      </c>
      <c r="L24" s="164"/>
      <c r="M24" s="1"/>
      <c r="N24" s="1"/>
      <c r="P24" s="1">
        <f>H24/G23</f>
        <v>0.78260869565217395</v>
      </c>
      <c r="Q24" s="21">
        <v>33</v>
      </c>
      <c r="R24" s="26">
        <f t="shared" si="0"/>
        <v>0.91666666666666663</v>
      </c>
      <c r="S24" s="1">
        <f t="shared" si="1"/>
        <v>8.333333333333337E-2</v>
      </c>
      <c r="U24" s="27"/>
      <c r="V24" s="26"/>
      <c r="W24" s="3"/>
      <c r="AD24" s="3"/>
      <c r="AE24" s="3"/>
      <c r="AM24" s="3"/>
      <c r="AN24" s="3"/>
    </row>
    <row r="25" spans="1:40" ht="12.75" customHeight="1">
      <c r="A25" s="20" t="s">
        <v>24</v>
      </c>
      <c r="I25" s="25">
        <v>16</v>
      </c>
      <c r="L25" s="165"/>
      <c r="M25" s="1"/>
      <c r="N25" s="1"/>
      <c r="P25" s="1">
        <f>I25/H24</f>
        <v>0.88888888888888884</v>
      </c>
      <c r="Q25" s="21">
        <v>32</v>
      </c>
      <c r="R25" s="26">
        <f t="shared" si="0"/>
        <v>0.96969696969696972</v>
      </c>
      <c r="S25" s="1">
        <f t="shared" si="1"/>
        <v>3.0303030303030276E-2</v>
      </c>
      <c r="U25" s="27"/>
      <c r="V25" s="26"/>
      <c r="W25" s="3"/>
      <c r="AD25" s="3"/>
      <c r="AE25" s="3"/>
      <c r="AM25" s="3"/>
      <c r="AN25" s="3"/>
    </row>
    <row r="26" spans="1:40" ht="12.75" customHeight="1">
      <c r="A26" s="20" t="s">
        <v>25</v>
      </c>
      <c r="J26" s="25">
        <v>15</v>
      </c>
      <c r="L26" s="165"/>
      <c r="M26" s="1"/>
      <c r="N26" s="1"/>
      <c r="P26" s="1">
        <f>J26/I25</f>
        <v>0.9375</v>
      </c>
      <c r="Q26" s="21">
        <v>30</v>
      </c>
      <c r="R26" s="26">
        <f t="shared" si="0"/>
        <v>0.9375</v>
      </c>
      <c r="S26" s="1">
        <f t="shared" si="1"/>
        <v>6.25E-2</v>
      </c>
      <c r="U26" s="27"/>
      <c r="V26" s="26"/>
      <c r="W26" s="3"/>
      <c r="AD26" s="3"/>
      <c r="AE26" s="3"/>
      <c r="AM26" s="3"/>
      <c r="AN26" s="3"/>
    </row>
    <row r="27" spans="1:40" ht="12.75" customHeight="1">
      <c r="A27" s="20" t="s">
        <v>26</v>
      </c>
      <c r="K27" s="25">
        <v>15</v>
      </c>
      <c r="L27" s="165">
        <v>14</v>
      </c>
      <c r="M27" s="1"/>
      <c r="N27" s="1"/>
      <c r="P27" s="1">
        <f>K27/J26</f>
        <v>1</v>
      </c>
      <c r="Q27" s="21">
        <v>29</v>
      </c>
      <c r="R27" s="26">
        <f t="shared" si="0"/>
        <v>0.96666666666666667</v>
      </c>
      <c r="S27" s="1">
        <f t="shared" si="1"/>
        <v>3.3333333333333326E-2</v>
      </c>
      <c r="U27" s="27"/>
      <c r="V27" s="26"/>
      <c r="W27" s="3"/>
      <c r="AD27" s="3"/>
      <c r="AE27" s="3"/>
      <c r="AM27" s="3"/>
      <c r="AN27" s="3"/>
    </row>
    <row r="28" spans="1:40" ht="12.75" customHeight="1">
      <c r="A28" s="20" t="s">
        <v>27</v>
      </c>
      <c r="K28" s="25">
        <v>7</v>
      </c>
      <c r="L28" s="165">
        <v>4</v>
      </c>
      <c r="M28" s="1"/>
      <c r="N28" s="1"/>
      <c r="P28" s="1"/>
      <c r="Q28" s="21">
        <v>14</v>
      </c>
      <c r="R28" s="26"/>
      <c r="S28" s="1"/>
      <c r="U28" s="27"/>
      <c r="V28" s="26"/>
      <c r="W28" s="3"/>
      <c r="AD28" s="3"/>
      <c r="AE28" s="3"/>
      <c r="AM28" s="3"/>
      <c r="AN28" s="3"/>
    </row>
    <row r="29" spans="1:40" ht="12.75" customHeight="1">
      <c r="A29" s="20" t="s">
        <v>28</v>
      </c>
      <c r="K29" s="25">
        <v>5</v>
      </c>
      <c r="L29" s="165"/>
      <c r="M29" s="1"/>
      <c r="N29" s="1"/>
      <c r="P29" s="1"/>
      <c r="Q29" s="21">
        <v>9</v>
      </c>
      <c r="R29" s="26"/>
      <c r="S29" s="1"/>
      <c r="U29" s="27"/>
      <c r="V29" s="26"/>
      <c r="W29" s="3"/>
      <c r="AD29" s="3"/>
      <c r="AE29" s="3"/>
      <c r="AM29" s="3"/>
      <c r="AN29" s="3"/>
    </row>
    <row r="30" spans="1:40" ht="12.75" customHeight="1">
      <c r="A30" s="20" t="s">
        <v>29</v>
      </c>
      <c r="K30" s="25">
        <v>2</v>
      </c>
      <c r="L30" s="165"/>
      <c r="M30" s="1"/>
      <c r="N30" s="1"/>
      <c r="P30" s="1"/>
      <c r="Q30" s="21">
        <v>3</v>
      </c>
      <c r="R30" s="26"/>
      <c r="S30" s="1"/>
      <c r="U30" s="27"/>
      <c r="V30" s="26"/>
      <c r="W30" s="3"/>
      <c r="AD30" s="3"/>
      <c r="AE30" s="3"/>
      <c r="AM30" s="3"/>
      <c r="AN30" s="3"/>
    </row>
    <row r="31" spans="1:40" ht="12.75" customHeight="1">
      <c r="A31" s="20" t="s">
        <v>39</v>
      </c>
      <c r="K31" s="25">
        <v>1</v>
      </c>
      <c r="L31" s="165">
        <v>1</v>
      </c>
      <c r="M31" s="1"/>
      <c r="N31" s="1"/>
      <c r="P31" s="1"/>
      <c r="Q31" s="21">
        <v>2</v>
      </c>
      <c r="R31" s="26"/>
      <c r="S31" s="1"/>
      <c r="U31" s="27"/>
      <c r="V31" s="26"/>
      <c r="W31" s="3"/>
      <c r="AD31" s="3"/>
      <c r="AE31" s="3"/>
      <c r="AM31" s="3"/>
      <c r="AN31" s="3"/>
    </row>
    <row r="32" spans="1:40" ht="12.75" customHeight="1">
      <c r="A32" s="20" t="s">
        <v>42</v>
      </c>
      <c r="K32" s="25">
        <v>1</v>
      </c>
      <c r="L32" s="165"/>
      <c r="M32" s="1"/>
      <c r="N32" s="1"/>
      <c r="P32" s="1"/>
      <c r="Q32" s="21">
        <v>1</v>
      </c>
      <c r="R32" s="26"/>
      <c r="S32" s="1"/>
      <c r="U32" s="27"/>
      <c r="V32" s="26"/>
      <c r="W32" s="3"/>
      <c r="AD32" s="3"/>
      <c r="AE32" s="3"/>
      <c r="AM32" s="3"/>
      <c r="AN32" s="3"/>
    </row>
    <row r="33" spans="1:40" ht="12.75" customHeight="1">
      <c r="L33" s="166">
        <f>SUM(L27:L31)</f>
        <v>19</v>
      </c>
      <c r="M33" s="1">
        <f>L27/B18</f>
        <v>0.29166666666666669</v>
      </c>
      <c r="N33" s="1">
        <f>L33/B18</f>
        <v>0.39583333333333331</v>
      </c>
      <c r="O33" s="1">
        <f>N33-M33</f>
        <v>0.10416666666666663</v>
      </c>
      <c r="P33" s="1"/>
      <c r="Q33" s="2"/>
      <c r="R33" s="2"/>
      <c r="S33" s="1"/>
      <c r="U33" s="27" t="s">
        <v>30</v>
      </c>
      <c r="V33" s="26" t="s">
        <v>22</v>
      </c>
      <c r="W33" s="3" t="s">
        <v>22</v>
      </c>
      <c r="AD33" s="3"/>
      <c r="AE33" s="3"/>
      <c r="AM33" s="3"/>
      <c r="AN33" s="3"/>
    </row>
    <row r="34" spans="1:40" ht="12.75" customHeight="1">
      <c r="A34" s="4" t="s">
        <v>32</v>
      </c>
      <c r="M34" s="1"/>
      <c r="N34" s="1"/>
      <c r="P34" s="1"/>
      <c r="Q34" s="2"/>
      <c r="R34" s="2"/>
      <c r="S34" s="1"/>
      <c r="U34" s="27" t="s">
        <v>31</v>
      </c>
      <c r="V34" s="26" t="s">
        <v>22</v>
      </c>
      <c r="W34" s="3"/>
      <c r="AD34" s="3"/>
      <c r="AE34" s="3"/>
      <c r="AM34" s="3"/>
      <c r="AN34" s="3"/>
    </row>
    <row r="35" spans="1:40" ht="25.5" customHeight="1">
      <c r="B35" s="6" t="s">
        <v>1</v>
      </c>
      <c r="C35" s="6"/>
      <c r="D35" s="6"/>
      <c r="E35" s="6"/>
      <c r="F35" s="6"/>
      <c r="G35" s="6"/>
      <c r="H35" s="6"/>
      <c r="I35" s="6"/>
      <c r="J35" s="6"/>
      <c r="K35" s="6"/>
      <c r="M35" s="7" t="s">
        <v>2</v>
      </c>
      <c r="N35" s="7" t="s">
        <v>3</v>
      </c>
      <c r="O35" s="8" t="s">
        <v>4</v>
      </c>
      <c r="P35" s="7" t="s">
        <v>5</v>
      </c>
      <c r="Q35" s="9" t="s">
        <v>6</v>
      </c>
      <c r="R35" s="9" t="s">
        <v>7</v>
      </c>
      <c r="S35" s="10" t="s">
        <v>8</v>
      </c>
      <c r="U35" s="23" t="s">
        <v>33</v>
      </c>
      <c r="V35" s="30"/>
      <c r="AD35" s="3"/>
      <c r="AE35" s="3"/>
      <c r="AM35" s="3"/>
      <c r="AN35" s="3"/>
    </row>
    <row r="36" spans="1:40" ht="12.75" customHeight="1">
      <c r="A36" s="12" t="s">
        <v>9</v>
      </c>
      <c r="B36" s="13">
        <v>1</v>
      </c>
      <c r="C36" s="13">
        <v>2</v>
      </c>
      <c r="D36" s="13">
        <v>3</v>
      </c>
      <c r="E36" s="13">
        <v>4</v>
      </c>
      <c r="F36" s="13">
        <v>5</v>
      </c>
      <c r="G36" s="13">
        <v>6</v>
      </c>
      <c r="H36" s="13">
        <v>7</v>
      </c>
      <c r="I36" s="13">
        <v>8</v>
      </c>
      <c r="J36" s="13">
        <v>9</v>
      </c>
      <c r="K36" s="13">
        <v>10</v>
      </c>
      <c r="L36" s="163" t="s">
        <v>10</v>
      </c>
      <c r="M36" s="15"/>
      <c r="N36" s="16"/>
      <c r="O36" s="17"/>
      <c r="P36" s="18"/>
      <c r="Q36" s="2"/>
      <c r="R36" s="2"/>
      <c r="S36" s="1"/>
      <c r="U36" s="23" t="s">
        <v>34</v>
      </c>
      <c r="V36" s="30"/>
      <c r="AD36" s="3"/>
      <c r="AE36" s="3"/>
      <c r="AM36" s="3"/>
      <c r="AN36" s="3"/>
    </row>
    <row r="37" spans="1:40" ht="12.75" customHeight="1">
      <c r="A37" s="20" t="s">
        <v>14</v>
      </c>
      <c r="B37" s="25">
        <v>15</v>
      </c>
      <c r="L37" s="164"/>
      <c r="M37" s="1"/>
      <c r="N37" s="1"/>
      <c r="P37" s="1"/>
      <c r="Q37" s="21">
        <f>B37</f>
        <v>15</v>
      </c>
      <c r="R37" s="2"/>
      <c r="S37" s="1"/>
      <c r="U37" s="23" t="s">
        <v>35</v>
      </c>
      <c r="V37" s="30"/>
      <c r="AD37" s="3"/>
      <c r="AE37" s="3"/>
      <c r="AM37" s="3"/>
      <c r="AN37" s="3"/>
    </row>
    <row r="38" spans="1:40" ht="12.75" customHeight="1">
      <c r="A38" s="20" t="s">
        <v>16</v>
      </c>
      <c r="C38" s="25">
        <v>10</v>
      </c>
      <c r="L38" s="164"/>
      <c r="M38" s="1"/>
      <c r="N38" s="1"/>
      <c r="P38" s="1">
        <f>C38/B37</f>
        <v>0.66666666666666663</v>
      </c>
      <c r="Q38" s="21">
        <v>11</v>
      </c>
      <c r="R38" s="26">
        <f t="shared" ref="R38:R46" si="4">Q38/Q37</f>
        <v>0.73333333333333328</v>
      </c>
      <c r="S38" s="1">
        <f t="shared" ref="S38:S46" si="5">100%-R38</f>
        <v>0.26666666666666672</v>
      </c>
      <c r="U38" s="31"/>
      <c r="V38" s="24"/>
      <c r="AD38" s="3"/>
      <c r="AE38" s="3"/>
      <c r="AM38" s="3"/>
      <c r="AN38" s="3"/>
    </row>
    <row r="39" spans="1:40" ht="12.75" customHeight="1">
      <c r="A39" s="20" t="s">
        <v>18</v>
      </c>
      <c r="D39" s="25">
        <v>9</v>
      </c>
      <c r="L39" s="164"/>
      <c r="M39" s="1"/>
      <c r="N39" s="1"/>
      <c r="P39" s="1">
        <f>D39/C38</f>
        <v>0.9</v>
      </c>
      <c r="Q39" s="21">
        <v>10</v>
      </c>
      <c r="R39" s="26">
        <f t="shared" si="4"/>
        <v>0.90909090909090906</v>
      </c>
      <c r="S39" s="1">
        <f t="shared" si="5"/>
        <v>9.0909090909090939E-2</v>
      </c>
      <c r="U39" s="31"/>
      <c r="V39" s="24"/>
      <c r="AD39" s="3"/>
      <c r="AE39" s="3"/>
      <c r="AM39" s="3"/>
      <c r="AN39" s="3"/>
    </row>
    <row r="40" spans="1:40" ht="12.75" customHeight="1">
      <c r="A40" s="20" t="s">
        <v>20</v>
      </c>
      <c r="E40" s="25">
        <v>7</v>
      </c>
      <c r="L40" s="164"/>
      <c r="M40" s="1"/>
      <c r="N40" s="1"/>
      <c r="P40" s="1">
        <f>E40/D39</f>
        <v>0.77777777777777779</v>
      </c>
      <c r="Q40" s="21">
        <v>10</v>
      </c>
      <c r="R40" s="26">
        <f t="shared" si="4"/>
        <v>1</v>
      </c>
      <c r="S40" s="1">
        <f t="shared" si="5"/>
        <v>0</v>
      </c>
      <c r="U40" s="31"/>
      <c r="V40" s="24"/>
      <c r="AD40" s="3"/>
      <c r="AE40" s="3"/>
      <c r="AM40" s="3"/>
      <c r="AN40" s="3"/>
    </row>
    <row r="41" spans="1:40" ht="12.75" customHeight="1">
      <c r="A41" s="20" t="s">
        <v>21</v>
      </c>
      <c r="F41" s="25">
        <v>4</v>
      </c>
      <c r="L41" s="164"/>
      <c r="M41" s="1"/>
      <c r="N41" s="1"/>
      <c r="P41" s="1">
        <f>F41/E40</f>
        <v>0.5714285714285714</v>
      </c>
      <c r="Q41" s="21">
        <v>8</v>
      </c>
      <c r="R41" s="26">
        <f t="shared" si="4"/>
        <v>0.8</v>
      </c>
      <c r="S41" s="1">
        <f t="shared" si="5"/>
        <v>0.19999999999999996</v>
      </c>
      <c r="U41" s="31"/>
      <c r="V41" s="24"/>
      <c r="AD41" s="3"/>
      <c r="AE41" s="3"/>
      <c r="AM41" s="3"/>
      <c r="AN41" s="3"/>
    </row>
    <row r="42" spans="1:40" ht="12.75" customHeight="1">
      <c r="A42" s="20" t="s">
        <v>23</v>
      </c>
      <c r="G42" s="25">
        <v>4</v>
      </c>
      <c r="L42" s="164"/>
      <c r="M42" s="1"/>
      <c r="N42" s="1"/>
      <c r="P42" s="1">
        <f>G42/F41</f>
        <v>1</v>
      </c>
      <c r="Q42" s="21">
        <v>7</v>
      </c>
      <c r="R42" s="26">
        <f t="shared" si="4"/>
        <v>0.875</v>
      </c>
      <c r="S42" s="1">
        <f t="shared" si="5"/>
        <v>0.125</v>
      </c>
      <c r="U42" s="31"/>
      <c r="V42" s="24"/>
      <c r="AD42" s="3"/>
      <c r="AE42" s="3"/>
      <c r="AM42" s="3"/>
      <c r="AN42" s="3"/>
    </row>
    <row r="43" spans="1:40" ht="12.75" customHeight="1">
      <c r="A43" s="20" t="s">
        <v>24</v>
      </c>
      <c r="H43" s="25">
        <v>3</v>
      </c>
      <c r="L43" s="165"/>
      <c r="M43" s="1"/>
      <c r="N43" s="1"/>
      <c r="P43" s="1">
        <f>H43/G42</f>
        <v>0.75</v>
      </c>
      <c r="Q43" s="21">
        <v>5</v>
      </c>
      <c r="R43" s="26">
        <f t="shared" si="4"/>
        <v>0.7142857142857143</v>
      </c>
      <c r="S43" s="1">
        <f t="shared" si="5"/>
        <v>0.2857142857142857</v>
      </c>
      <c r="U43" s="31"/>
      <c r="V43" s="24"/>
      <c r="AD43" s="3"/>
      <c r="AE43" s="3"/>
      <c r="AM43" s="3"/>
      <c r="AN43" s="3"/>
    </row>
    <row r="44" spans="1:40" ht="12.75" customHeight="1">
      <c r="A44" s="20" t="s">
        <v>25</v>
      </c>
      <c r="I44" s="25">
        <v>3</v>
      </c>
      <c r="L44" s="165"/>
      <c r="M44" s="1"/>
      <c r="N44" s="1"/>
      <c r="P44" s="1">
        <f>I44/H43</f>
        <v>1</v>
      </c>
      <c r="Q44" s="21">
        <v>4</v>
      </c>
      <c r="R44" s="26">
        <f t="shared" si="4"/>
        <v>0.8</v>
      </c>
      <c r="S44" s="1">
        <f t="shared" si="5"/>
        <v>0.19999999999999996</v>
      </c>
      <c r="U44" s="31"/>
      <c r="V44" s="24"/>
      <c r="AD44" s="3"/>
      <c r="AE44" s="3"/>
      <c r="AM44" s="3"/>
      <c r="AN44" s="3"/>
    </row>
    <row r="45" spans="1:40" ht="12.75" customHeight="1">
      <c r="A45" s="20" t="s">
        <v>26</v>
      </c>
      <c r="I45" s="25">
        <v>5</v>
      </c>
      <c r="J45" s="25">
        <v>1</v>
      </c>
      <c r="L45" s="165"/>
      <c r="M45" s="1"/>
      <c r="N45" s="1"/>
      <c r="P45" s="1">
        <f>J45/I44</f>
        <v>0.33333333333333331</v>
      </c>
      <c r="Q45" s="21">
        <v>11</v>
      </c>
      <c r="R45" s="26">
        <f t="shared" si="4"/>
        <v>2.75</v>
      </c>
      <c r="S45" s="1">
        <f t="shared" si="5"/>
        <v>-1.75</v>
      </c>
      <c r="U45" s="31"/>
      <c r="V45" s="24"/>
      <c r="AD45" s="3"/>
      <c r="AE45" s="3"/>
      <c r="AM45" s="3"/>
      <c r="AN45" s="3"/>
    </row>
    <row r="46" spans="1:40" ht="12.75" customHeight="1">
      <c r="A46" s="20" t="s">
        <v>27</v>
      </c>
      <c r="J46" s="25">
        <v>3</v>
      </c>
      <c r="K46" s="25">
        <v>1</v>
      </c>
      <c r="L46" s="165">
        <v>1</v>
      </c>
      <c r="M46" s="1"/>
      <c r="N46" s="1"/>
      <c r="P46" s="1">
        <f>K46/J45</f>
        <v>1</v>
      </c>
      <c r="Q46" s="21">
        <v>4</v>
      </c>
      <c r="R46" s="26">
        <f t="shared" si="4"/>
        <v>0.36363636363636365</v>
      </c>
      <c r="S46" s="1">
        <f t="shared" si="5"/>
        <v>0.63636363636363635</v>
      </c>
      <c r="U46" s="31"/>
      <c r="V46" s="24"/>
      <c r="AD46" s="3"/>
      <c r="AE46" s="3"/>
      <c r="AM46" s="3"/>
      <c r="AN46" s="3"/>
    </row>
    <row r="47" spans="1:40" ht="12.75" customHeight="1">
      <c r="A47" s="20" t="s">
        <v>28</v>
      </c>
      <c r="K47" s="25">
        <v>2</v>
      </c>
      <c r="L47" s="165"/>
      <c r="M47" s="1"/>
      <c r="N47" s="1"/>
      <c r="P47" s="1"/>
      <c r="Q47" s="21">
        <v>3</v>
      </c>
      <c r="R47" s="26"/>
      <c r="S47" s="1"/>
      <c r="U47" s="31"/>
      <c r="V47" s="24"/>
      <c r="AD47" s="3"/>
      <c r="AE47" s="3"/>
      <c r="AM47" s="3"/>
      <c r="AN47" s="3"/>
    </row>
    <row r="48" spans="1:40" ht="12.75" customHeight="1">
      <c r="A48" s="20" t="s">
        <v>29</v>
      </c>
      <c r="K48" s="25">
        <v>1</v>
      </c>
      <c r="L48" s="165"/>
      <c r="M48" s="1"/>
      <c r="N48" s="1"/>
      <c r="P48" s="1"/>
      <c r="Q48" s="21">
        <v>3</v>
      </c>
      <c r="R48" s="26"/>
      <c r="S48" s="1"/>
      <c r="U48" s="31"/>
      <c r="V48" s="24"/>
      <c r="AD48" s="3"/>
      <c r="AE48" s="3"/>
      <c r="AM48" s="3"/>
      <c r="AN48" s="3"/>
    </row>
    <row r="49" spans="1:40" ht="12.75" customHeight="1">
      <c r="A49" s="20" t="s">
        <v>39</v>
      </c>
      <c r="K49" s="25">
        <v>2</v>
      </c>
      <c r="L49" s="165"/>
      <c r="M49" s="1"/>
      <c r="N49" s="1"/>
      <c r="P49" s="1"/>
      <c r="Q49" s="21">
        <v>3</v>
      </c>
      <c r="R49" s="26"/>
      <c r="S49" s="1"/>
      <c r="U49" s="31"/>
      <c r="V49" s="24"/>
      <c r="AD49" s="3"/>
      <c r="AE49" s="3"/>
      <c r="AM49" s="3"/>
      <c r="AN49" s="3"/>
    </row>
    <row r="50" spans="1:40" ht="12.75" customHeight="1">
      <c r="A50" s="20" t="s">
        <v>42</v>
      </c>
      <c r="K50" s="25">
        <v>1</v>
      </c>
      <c r="L50" s="165"/>
      <c r="M50" s="1"/>
      <c r="N50" s="1"/>
      <c r="P50" s="1"/>
      <c r="Q50" s="21">
        <v>1</v>
      </c>
      <c r="R50" s="26"/>
      <c r="S50" s="1"/>
      <c r="U50" s="31"/>
      <c r="V50" s="24"/>
      <c r="AD50" s="3"/>
      <c r="AE50" s="3"/>
      <c r="AM50" s="3"/>
      <c r="AN50" s="3"/>
    </row>
    <row r="51" spans="1:40" ht="12.75" customHeight="1">
      <c r="A51" s="31" t="s">
        <v>43</v>
      </c>
      <c r="K51" s="25">
        <v>1</v>
      </c>
      <c r="L51" s="165"/>
      <c r="M51" s="1"/>
      <c r="N51" s="1"/>
      <c r="P51" s="1"/>
      <c r="Q51" s="21">
        <v>1</v>
      </c>
      <c r="R51" s="26"/>
      <c r="S51" s="1"/>
      <c r="U51" s="31"/>
      <c r="V51" s="24"/>
      <c r="AD51" s="3"/>
      <c r="AE51" s="3"/>
      <c r="AM51" s="3"/>
      <c r="AN51" s="3"/>
    </row>
    <row r="52" spans="1:40" ht="12.75" customHeight="1">
      <c r="A52" s="31" t="s">
        <v>44</v>
      </c>
      <c r="K52" s="25">
        <v>1</v>
      </c>
      <c r="L52" s="165">
        <v>1</v>
      </c>
      <c r="M52" s="1"/>
      <c r="N52" s="1"/>
      <c r="P52" s="1"/>
      <c r="Q52" s="21">
        <v>1</v>
      </c>
      <c r="R52" s="26"/>
      <c r="S52" s="1"/>
      <c r="U52" s="31"/>
      <c r="V52" s="24"/>
      <c r="AD52" s="3"/>
      <c r="AE52" s="3"/>
      <c r="AM52" s="3"/>
      <c r="AN52" s="3"/>
    </row>
    <row r="53" spans="1:40" ht="12.75" customHeight="1">
      <c r="L53" s="166">
        <f>SUM(L46:L52)</f>
        <v>2</v>
      </c>
      <c r="M53" s="1">
        <f>L46/B37</f>
        <v>6.6666666666666666E-2</v>
      </c>
      <c r="N53" s="1">
        <f>L53/B37</f>
        <v>0.13333333333333333</v>
      </c>
      <c r="O53" s="1">
        <f>N53-M53</f>
        <v>6.6666666666666666E-2</v>
      </c>
      <c r="P53" s="1"/>
      <c r="Q53" s="2"/>
      <c r="R53" s="2"/>
      <c r="S53" s="1"/>
      <c r="U53" s="31"/>
      <c r="V53" s="24"/>
      <c r="AD53" s="3"/>
      <c r="AE53" s="3"/>
      <c r="AM53" s="3"/>
      <c r="AN53" s="3"/>
    </row>
    <row r="54" spans="1:40" ht="12.75" customHeight="1">
      <c r="A54" s="4" t="s">
        <v>36</v>
      </c>
      <c r="M54" s="1"/>
      <c r="N54" s="1"/>
      <c r="P54" s="1"/>
      <c r="Q54" s="2"/>
      <c r="R54" s="2"/>
      <c r="S54" s="1"/>
      <c r="V54" s="3"/>
      <c r="AD54" s="3"/>
      <c r="AE54" s="3"/>
      <c r="AM54" s="3"/>
      <c r="AN54" s="3"/>
    </row>
    <row r="55" spans="1:40" ht="25.5" customHeight="1">
      <c r="B55" s="6" t="s">
        <v>1</v>
      </c>
      <c r="C55" s="6"/>
      <c r="D55" s="6"/>
      <c r="E55" s="6"/>
      <c r="F55" s="6"/>
      <c r="G55" s="6"/>
      <c r="H55" s="6"/>
      <c r="I55" s="6"/>
      <c r="J55" s="6"/>
      <c r="K55" s="6"/>
      <c r="M55" s="7" t="s">
        <v>2</v>
      </c>
      <c r="N55" s="7" t="s">
        <v>3</v>
      </c>
      <c r="O55" s="8" t="s">
        <v>4</v>
      </c>
      <c r="P55" s="7" t="s">
        <v>5</v>
      </c>
      <c r="Q55" s="9" t="s">
        <v>6</v>
      </c>
      <c r="R55" s="9" t="s">
        <v>7</v>
      </c>
      <c r="S55" s="10" t="s">
        <v>8</v>
      </c>
      <c r="U55" s="33"/>
      <c r="V55" s="11"/>
      <c r="AD55" s="3"/>
      <c r="AE55" s="3"/>
      <c r="AM55" s="3"/>
      <c r="AN55" s="3"/>
    </row>
    <row r="56" spans="1:40" ht="12.75" customHeight="1">
      <c r="A56" s="12" t="s">
        <v>9</v>
      </c>
      <c r="B56" s="13">
        <v>1</v>
      </c>
      <c r="C56" s="13">
        <v>2</v>
      </c>
      <c r="D56" s="13">
        <v>3</v>
      </c>
      <c r="E56" s="13">
        <v>4</v>
      </c>
      <c r="F56" s="13">
        <v>5</v>
      </c>
      <c r="G56" s="13">
        <v>6</v>
      </c>
      <c r="H56" s="13">
        <v>7</v>
      </c>
      <c r="I56" s="13">
        <v>8</v>
      </c>
      <c r="J56" s="13">
        <v>9</v>
      </c>
      <c r="K56" s="13">
        <v>10</v>
      </c>
      <c r="L56" s="163" t="s">
        <v>10</v>
      </c>
      <c r="M56" s="15"/>
      <c r="N56" s="16"/>
      <c r="O56" s="17"/>
      <c r="P56" s="18"/>
      <c r="Q56" s="2"/>
      <c r="R56" s="2"/>
      <c r="S56" s="1"/>
      <c r="V56" s="3"/>
      <c r="AD56" s="3"/>
      <c r="AE56" s="3"/>
      <c r="AM56" s="3"/>
      <c r="AN56" s="3"/>
    </row>
    <row r="57" spans="1:40" ht="12.75" customHeight="1">
      <c r="A57" s="20" t="s">
        <v>16</v>
      </c>
      <c r="B57" s="25">
        <v>41</v>
      </c>
      <c r="L57" s="164"/>
      <c r="M57" s="1"/>
      <c r="N57" s="1"/>
      <c r="P57" s="1"/>
      <c r="Q57" s="21">
        <f>B57</f>
        <v>41</v>
      </c>
      <c r="R57" s="2"/>
      <c r="S57" s="1"/>
      <c r="U57" s="34"/>
      <c r="V57" s="11" t="s">
        <v>37</v>
      </c>
      <c r="AD57" s="3"/>
      <c r="AE57" s="3"/>
      <c r="AM57" s="3"/>
      <c r="AN57" s="3"/>
    </row>
    <row r="58" spans="1:40" ht="12.75" customHeight="1">
      <c r="A58" s="20" t="s">
        <v>18</v>
      </c>
      <c r="C58" s="25">
        <v>37</v>
      </c>
      <c r="L58" s="164"/>
      <c r="M58" s="1"/>
      <c r="N58" s="1"/>
      <c r="P58" s="1">
        <f>C58/B57</f>
        <v>0.90243902439024393</v>
      </c>
      <c r="Q58" s="21">
        <v>38</v>
      </c>
      <c r="R58" s="26">
        <f t="shared" ref="R58:R66" si="6">Q58/Q57</f>
        <v>0.92682926829268297</v>
      </c>
      <c r="S58" s="1">
        <f t="shared" ref="S58:S66" si="7">100%-R58</f>
        <v>7.3170731707317027E-2</v>
      </c>
      <c r="V58" s="19" t="s">
        <v>11</v>
      </c>
      <c r="AD58" s="3"/>
      <c r="AE58" s="3"/>
      <c r="AM58" s="3"/>
      <c r="AN58" s="3"/>
    </row>
    <row r="59" spans="1:40" ht="12.75" customHeight="1">
      <c r="A59" s="20" t="s">
        <v>20</v>
      </c>
      <c r="D59" s="25">
        <v>31</v>
      </c>
      <c r="L59" s="164"/>
      <c r="M59" s="1"/>
      <c r="N59" s="1"/>
      <c r="P59" s="1">
        <f>D59/C58</f>
        <v>0.83783783783783783</v>
      </c>
      <c r="Q59" s="21">
        <v>32</v>
      </c>
      <c r="R59" s="26">
        <f t="shared" si="6"/>
        <v>0.84210526315789469</v>
      </c>
      <c r="S59" s="1">
        <f t="shared" si="7"/>
        <v>0.15789473684210531</v>
      </c>
      <c r="V59" s="19"/>
      <c r="AD59" s="3"/>
      <c r="AE59" s="3"/>
      <c r="AM59" s="3"/>
      <c r="AN59" s="3"/>
    </row>
    <row r="60" spans="1:40" ht="12.75" customHeight="1">
      <c r="A60" s="20" t="s">
        <v>21</v>
      </c>
      <c r="E60" s="25">
        <v>26</v>
      </c>
      <c r="L60" s="164"/>
      <c r="M60" s="1"/>
      <c r="N60" s="1"/>
      <c r="P60" s="1">
        <f>E60/D59</f>
        <v>0.83870967741935487</v>
      </c>
      <c r="Q60" s="21">
        <v>28</v>
      </c>
      <c r="R60" s="26">
        <f t="shared" si="6"/>
        <v>0.875</v>
      </c>
      <c r="S60" s="1">
        <f t="shared" si="7"/>
        <v>0.125</v>
      </c>
      <c r="U60" s="22" t="s">
        <v>13</v>
      </c>
      <c r="V60" s="23" t="s">
        <v>12</v>
      </c>
      <c r="W60" s="23" t="s">
        <v>14</v>
      </c>
      <c r="AD60" s="3"/>
      <c r="AE60" s="3"/>
      <c r="AM60" s="3"/>
      <c r="AN60" s="3"/>
    </row>
    <row r="61" spans="1:40" ht="12.75" customHeight="1">
      <c r="A61" s="20" t="s">
        <v>23</v>
      </c>
      <c r="F61" s="25">
        <v>21</v>
      </c>
      <c r="L61" s="164"/>
      <c r="M61" s="1"/>
      <c r="N61" s="1"/>
      <c r="P61" s="1">
        <f>F61/E60</f>
        <v>0.80769230769230771</v>
      </c>
      <c r="Q61" s="21">
        <v>24</v>
      </c>
      <c r="R61" s="26">
        <f t="shared" si="6"/>
        <v>0.8571428571428571</v>
      </c>
      <c r="S61" s="1">
        <f t="shared" si="7"/>
        <v>0.1428571428571429</v>
      </c>
      <c r="U61" s="27" t="s">
        <v>15</v>
      </c>
      <c r="V61" s="26">
        <f>R19</f>
        <v>0.85416666666666663</v>
      </c>
      <c r="W61" s="26">
        <f>R38</f>
        <v>0.73333333333333328</v>
      </c>
      <c r="AD61" s="3"/>
      <c r="AE61" s="3"/>
      <c r="AM61" s="3"/>
      <c r="AN61" s="3"/>
    </row>
    <row r="62" spans="1:40" ht="12.75" customHeight="1">
      <c r="A62" s="20" t="s">
        <v>24</v>
      </c>
      <c r="G62" s="25">
        <v>13</v>
      </c>
      <c r="L62" s="165"/>
      <c r="M62" s="1"/>
      <c r="N62" s="1"/>
      <c r="P62" s="1">
        <f>G62/F61</f>
        <v>0.61904761904761907</v>
      </c>
      <c r="Q62" s="21">
        <v>24</v>
      </c>
      <c r="R62" s="26">
        <f t="shared" si="6"/>
        <v>1</v>
      </c>
      <c r="S62" s="1">
        <f t="shared" si="7"/>
        <v>0</v>
      </c>
      <c r="U62" s="27"/>
      <c r="V62" s="26"/>
      <c r="W62" s="26"/>
      <c r="AD62" s="3"/>
      <c r="AE62" s="3"/>
      <c r="AM62" s="3"/>
      <c r="AN62" s="3"/>
    </row>
    <row r="63" spans="1:40" ht="12.75" customHeight="1">
      <c r="A63" s="20" t="s">
        <v>25</v>
      </c>
      <c r="H63" s="25">
        <v>10</v>
      </c>
      <c r="L63" s="165"/>
      <c r="M63" s="1"/>
      <c r="N63" s="1"/>
      <c r="P63" s="1">
        <f>H63/G62</f>
        <v>0.76923076923076927</v>
      </c>
      <c r="Q63" s="21">
        <v>23</v>
      </c>
      <c r="R63" s="26">
        <f t="shared" si="6"/>
        <v>0.95833333333333337</v>
      </c>
      <c r="S63" s="1">
        <f t="shared" si="7"/>
        <v>4.166666666666663E-2</v>
      </c>
      <c r="U63" s="27"/>
      <c r="V63" s="26"/>
      <c r="W63" s="26"/>
      <c r="AD63" s="3"/>
      <c r="AE63" s="3"/>
      <c r="AM63" s="3"/>
      <c r="AN63" s="3"/>
    </row>
    <row r="64" spans="1:40" ht="12.75" customHeight="1">
      <c r="A64" s="20" t="s">
        <v>26</v>
      </c>
      <c r="I64" s="25">
        <v>9</v>
      </c>
      <c r="L64" s="165"/>
      <c r="M64" s="1"/>
      <c r="N64" s="1"/>
      <c r="P64" s="1">
        <f>I64/H63</f>
        <v>0.9</v>
      </c>
      <c r="Q64" s="21">
        <v>21</v>
      </c>
      <c r="R64" s="26">
        <f t="shared" si="6"/>
        <v>0.91304347826086951</v>
      </c>
      <c r="S64" s="1">
        <f t="shared" si="7"/>
        <v>8.6956521739130488E-2</v>
      </c>
      <c r="U64" s="27"/>
      <c r="V64" s="26"/>
      <c r="W64" s="26"/>
      <c r="AD64" s="3"/>
      <c r="AE64" s="3"/>
      <c r="AM64" s="3"/>
      <c r="AN64" s="3"/>
    </row>
    <row r="65" spans="1:40" ht="12.75" customHeight="1">
      <c r="A65" s="20" t="s">
        <v>27</v>
      </c>
      <c r="J65" s="25">
        <v>8</v>
      </c>
      <c r="L65" s="165"/>
      <c r="M65" s="1"/>
      <c r="N65" s="1"/>
      <c r="P65" s="1">
        <f>J65/I64</f>
        <v>0.88888888888888884</v>
      </c>
      <c r="Q65" s="21">
        <v>21</v>
      </c>
      <c r="R65" s="26">
        <f t="shared" si="6"/>
        <v>1</v>
      </c>
      <c r="S65" s="1">
        <f t="shared" si="7"/>
        <v>0</v>
      </c>
      <c r="U65" s="27"/>
      <c r="V65" s="26"/>
      <c r="W65" s="26"/>
      <c r="AD65" s="3"/>
      <c r="AE65" s="3"/>
      <c r="AM65" s="3"/>
      <c r="AN65" s="3"/>
    </row>
    <row r="66" spans="1:40" ht="12.75" customHeight="1">
      <c r="A66" s="20" t="s">
        <v>28</v>
      </c>
      <c r="K66" s="25">
        <v>8</v>
      </c>
      <c r="L66" s="165">
        <v>4</v>
      </c>
      <c r="M66" s="1"/>
      <c r="N66" s="1"/>
      <c r="P66" s="1">
        <f>K66/J65</f>
        <v>1</v>
      </c>
      <c r="Q66" s="21">
        <v>19</v>
      </c>
      <c r="R66" s="26">
        <f t="shared" si="6"/>
        <v>0.90476190476190477</v>
      </c>
      <c r="S66" s="1">
        <f t="shared" si="7"/>
        <v>9.5238095238095233E-2</v>
      </c>
      <c r="U66" s="27"/>
      <c r="V66" s="26"/>
      <c r="W66" s="26"/>
      <c r="AD66" s="3"/>
      <c r="AE66" s="3"/>
      <c r="AM66" s="3"/>
      <c r="AN66" s="3"/>
    </row>
    <row r="67" spans="1:40" ht="12.75" customHeight="1">
      <c r="A67" s="20" t="s">
        <v>29</v>
      </c>
      <c r="K67" s="25">
        <v>8</v>
      </c>
      <c r="L67" s="165">
        <v>1</v>
      </c>
      <c r="M67" s="1"/>
      <c r="N67" s="1"/>
      <c r="P67" s="1"/>
      <c r="Q67" s="21">
        <v>14</v>
      </c>
      <c r="R67" s="26"/>
      <c r="S67" s="1"/>
      <c r="U67" s="27"/>
      <c r="V67" s="26"/>
      <c r="W67" s="26"/>
      <c r="AD67" s="3"/>
      <c r="AE67" s="3"/>
      <c r="AM67" s="3"/>
      <c r="AN67" s="3"/>
    </row>
    <row r="68" spans="1:40" ht="12.75" customHeight="1">
      <c r="A68" s="20" t="s">
        <v>39</v>
      </c>
      <c r="K68" s="25">
        <v>5</v>
      </c>
      <c r="L68" s="165"/>
      <c r="M68" s="1"/>
      <c r="N68" s="1"/>
      <c r="P68" s="1"/>
      <c r="Q68" s="21">
        <v>9</v>
      </c>
      <c r="R68" s="26"/>
      <c r="S68" s="1"/>
      <c r="U68" s="27"/>
      <c r="V68" s="26"/>
      <c r="W68" s="26"/>
      <c r="AD68" s="3"/>
      <c r="AE68" s="3"/>
      <c r="AM68" s="3"/>
      <c r="AN68" s="3"/>
    </row>
    <row r="69" spans="1:40" ht="12.75" customHeight="1">
      <c r="A69" s="20" t="s">
        <v>42</v>
      </c>
      <c r="K69" s="25">
        <v>3</v>
      </c>
      <c r="L69" s="165">
        <v>1</v>
      </c>
      <c r="M69" s="1"/>
      <c r="N69" s="1"/>
      <c r="P69" s="1"/>
      <c r="Q69" s="21">
        <v>7</v>
      </c>
      <c r="R69" s="26"/>
      <c r="S69" s="1"/>
      <c r="U69" s="27"/>
      <c r="V69" s="26"/>
      <c r="W69" s="26"/>
      <c r="AD69" s="3"/>
      <c r="AE69" s="3"/>
      <c r="AM69" s="3"/>
      <c r="AN69" s="3"/>
    </row>
    <row r="70" spans="1:40" ht="12.75" customHeight="1">
      <c r="A70" s="31" t="s">
        <v>43</v>
      </c>
      <c r="K70" s="25">
        <v>3</v>
      </c>
      <c r="L70" s="165"/>
      <c r="M70" s="1"/>
      <c r="N70" s="1"/>
      <c r="P70" s="1"/>
      <c r="Q70" s="21">
        <v>5</v>
      </c>
      <c r="R70" s="26"/>
      <c r="S70" s="1"/>
      <c r="U70" s="27"/>
      <c r="V70" s="26"/>
      <c r="W70" s="26"/>
      <c r="AD70" s="3"/>
      <c r="AE70" s="3"/>
      <c r="AM70" s="3"/>
      <c r="AN70" s="3"/>
    </row>
    <row r="71" spans="1:40" ht="12.75" customHeight="1">
      <c r="A71" s="31" t="s">
        <v>44</v>
      </c>
      <c r="K71" s="25">
        <v>1</v>
      </c>
      <c r="L71" s="165"/>
      <c r="M71" s="1"/>
      <c r="N71" s="1"/>
      <c r="P71" s="1"/>
      <c r="Q71" s="21">
        <v>1</v>
      </c>
      <c r="R71" s="26"/>
      <c r="S71" s="1"/>
      <c r="U71" s="27"/>
      <c r="V71" s="26"/>
      <c r="W71" s="26"/>
      <c r="AD71" s="3"/>
      <c r="AE71" s="3"/>
      <c r="AM71" s="3"/>
      <c r="AN71" s="3"/>
    </row>
    <row r="72" spans="1:40" ht="12.75" customHeight="1">
      <c r="A72" s="31" t="s">
        <v>45</v>
      </c>
      <c r="K72" s="25">
        <v>1</v>
      </c>
      <c r="L72" s="165">
        <v>1</v>
      </c>
      <c r="M72" s="1"/>
      <c r="N72" s="1"/>
      <c r="P72" s="1"/>
      <c r="Q72" s="21">
        <v>1</v>
      </c>
      <c r="R72" s="26"/>
      <c r="S72" s="1"/>
      <c r="U72" s="27"/>
      <c r="V72" s="26"/>
      <c r="W72" s="26"/>
      <c r="AD72" s="3"/>
      <c r="AE72" s="3"/>
      <c r="AM72" s="3"/>
      <c r="AN72" s="3"/>
    </row>
    <row r="73" spans="1:40" ht="12.75" customHeight="1">
      <c r="L73" s="166">
        <f>SUM(L66:L72)</f>
        <v>7</v>
      </c>
      <c r="M73" s="1">
        <f>L66/B57</f>
        <v>9.7560975609756101E-2</v>
      </c>
      <c r="N73" s="1">
        <f>L73/B57</f>
        <v>0.17073170731707318</v>
      </c>
      <c r="O73" s="1">
        <f>N73-M73</f>
        <v>7.3170731707317083E-2</v>
      </c>
      <c r="P73" s="1"/>
      <c r="Q73" s="2"/>
      <c r="R73" s="2"/>
      <c r="S73" s="1"/>
      <c r="U73" s="27" t="s">
        <v>17</v>
      </c>
      <c r="V73" s="26">
        <f t="shared" ref="V73:V76" si="8">R20</f>
        <v>1</v>
      </c>
      <c r="W73" s="26">
        <f>R39</f>
        <v>0.90909090909090906</v>
      </c>
      <c r="AD73" s="3"/>
      <c r="AE73" s="3"/>
      <c r="AM73" s="3"/>
      <c r="AN73" s="3"/>
    </row>
    <row r="74" spans="1:40" ht="12.75" customHeight="1">
      <c r="A74" s="4" t="s">
        <v>38</v>
      </c>
      <c r="M74" s="1"/>
      <c r="N74" s="1"/>
      <c r="P74" s="1"/>
      <c r="Q74" s="2"/>
      <c r="R74" s="2"/>
      <c r="S74" s="1"/>
      <c r="U74" s="27" t="s">
        <v>19</v>
      </c>
      <c r="V74" s="26">
        <f t="shared" si="8"/>
        <v>0.90243902439024393</v>
      </c>
      <c r="AD74" s="3"/>
      <c r="AE74" s="3"/>
      <c r="AM74" s="3"/>
      <c r="AN74" s="3"/>
    </row>
    <row r="75" spans="1:40" ht="25.5" customHeight="1">
      <c r="B75" s="6" t="s">
        <v>1</v>
      </c>
      <c r="C75" s="6"/>
      <c r="D75" s="6"/>
      <c r="E75" s="6"/>
      <c r="F75" s="6"/>
      <c r="G75" s="6"/>
      <c r="H75" s="6"/>
      <c r="I75" s="6"/>
      <c r="J75" s="6"/>
      <c r="K75" s="6"/>
      <c r="M75" s="7" t="s">
        <v>2</v>
      </c>
      <c r="N75" s="7" t="s">
        <v>3</v>
      </c>
      <c r="O75" s="8" t="s">
        <v>4</v>
      </c>
      <c r="P75" s="7" t="s">
        <v>5</v>
      </c>
      <c r="Q75" s="9" t="s">
        <v>6</v>
      </c>
      <c r="R75" s="9" t="s">
        <v>7</v>
      </c>
      <c r="S75" s="10" t="s">
        <v>8</v>
      </c>
      <c r="U75" s="27" t="s">
        <v>31</v>
      </c>
      <c r="V75" s="26">
        <f t="shared" si="8"/>
        <v>0.97297297297297303</v>
      </c>
      <c r="W75" s="26">
        <f>R41</f>
        <v>0.8</v>
      </c>
      <c r="AD75" s="3"/>
      <c r="AE75" s="3"/>
      <c r="AM75" s="3"/>
      <c r="AN75" s="3"/>
    </row>
    <row r="76" spans="1:40" ht="12.75" customHeight="1">
      <c r="A76" s="12" t="s">
        <v>9</v>
      </c>
      <c r="B76" s="13">
        <v>1</v>
      </c>
      <c r="C76" s="13">
        <v>2</v>
      </c>
      <c r="D76" s="13">
        <v>3</v>
      </c>
      <c r="E76" s="13">
        <v>4</v>
      </c>
      <c r="F76" s="13">
        <v>5</v>
      </c>
      <c r="G76" s="13">
        <v>6</v>
      </c>
      <c r="H76" s="13">
        <v>7</v>
      </c>
      <c r="I76" s="13">
        <v>8</v>
      </c>
      <c r="J76" s="13">
        <v>9</v>
      </c>
      <c r="K76" s="13">
        <v>10</v>
      </c>
      <c r="L76" s="163" t="s">
        <v>10</v>
      </c>
      <c r="M76" s="15"/>
      <c r="N76" s="16"/>
      <c r="O76" s="17"/>
      <c r="P76" s="18"/>
      <c r="Q76" s="2"/>
      <c r="R76" s="2"/>
      <c r="S76" s="1"/>
      <c r="U76" s="27" t="s">
        <v>33</v>
      </c>
      <c r="V76" s="26">
        <f t="shared" si="8"/>
        <v>1</v>
      </c>
      <c r="AD76" s="3"/>
      <c r="AE76" s="3"/>
      <c r="AM76" s="3"/>
      <c r="AN76" s="3"/>
    </row>
    <row r="77" spans="1:40" ht="12.75" customHeight="1">
      <c r="A77" s="20" t="s">
        <v>18</v>
      </c>
      <c r="B77" s="25">
        <v>15</v>
      </c>
      <c r="L77" s="164"/>
      <c r="M77" s="1"/>
      <c r="N77" s="1"/>
      <c r="P77" s="1"/>
      <c r="Q77" s="21">
        <f>B77</f>
        <v>15</v>
      </c>
      <c r="R77" s="2"/>
      <c r="S77" s="1"/>
      <c r="U77" s="23" t="s">
        <v>34</v>
      </c>
      <c r="V77" s="26" t="s">
        <v>22</v>
      </c>
      <c r="W77" s="26" t="s">
        <v>22</v>
      </c>
      <c r="AD77" s="3"/>
      <c r="AE77" s="3"/>
      <c r="AM77" s="3"/>
      <c r="AN77" s="3"/>
    </row>
    <row r="78" spans="1:40" ht="12.75" customHeight="1">
      <c r="A78" s="20" t="s">
        <v>20</v>
      </c>
      <c r="C78" s="25">
        <v>9</v>
      </c>
      <c r="L78" s="164"/>
      <c r="M78" s="1"/>
      <c r="N78" s="1"/>
      <c r="P78" s="1">
        <f>C78/B77</f>
        <v>0.6</v>
      </c>
      <c r="Q78" s="21">
        <v>10</v>
      </c>
      <c r="R78" s="26">
        <f t="shared" ref="R78:R86" si="9">Q78/Q77</f>
        <v>0.66666666666666663</v>
      </c>
      <c r="S78" s="1">
        <f t="shared" ref="S78:S86" si="10">100%-R78</f>
        <v>0.33333333333333337</v>
      </c>
      <c r="U78" s="23" t="s">
        <v>35</v>
      </c>
      <c r="V78" s="26" t="s">
        <v>22</v>
      </c>
      <c r="W78" s="25" t="s">
        <v>22</v>
      </c>
      <c r="AD78" s="3"/>
      <c r="AE78" s="3"/>
      <c r="AM78" s="3"/>
      <c r="AN78" s="3"/>
    </row>
    <row r="79" spans="1:40" ht="12.75" customHeight="1">
      <c r="A79" s="20" t="s">
        <v>21</v>
      </c>
      <c r="D79" s="25">
        <v>8</v>
      </c>
      <c r="L79" s="164"/>
      <c r="M79" s="1"/>
      <c r="N79" s="1"/>
      <c r="P79" s="1">
        <f>D79/C78</f>
        <v>0.88888888888888884</v>
      </c>
      <c r="Q79" s="21">
        <v>10</v>
      </c>
      <c r="R79" s="26">
        <f t="shared" si="9"/>
        <v>1</v>
      </c>
      <c r="S79" s="1">
        <f t="shared" si="10"/>
        <v>0</v>
      </c>
      <c r="U79" s="20"/>
      <c r="V79" s="26"/>
      <c r="AD79" s="3"/>
      <c r="AE79" s="3"/>
      <c r="AM79" s="3"/>
      <c r="AN79" s="3"/>
    </row>
    <row r="80" spans="1:40" ht="12.75" customHeight="1">
      <c r="A80" s="20" t="s">
        <v>23</v>
      </c>
      <c r="E80" s="25">
        <v>7</v>
      </c>
      <c r="L80" s="164"/>
      <c r="M80" s="1"/>
      <c r="N80" s="1"/>
      <c r="P80" s="1">
        <f>E80/D79</f>
        <v>0.875</v>
      </c>
      <c r="Q80" s="21">
        <v>8</v>
      </c>
      <c r="R80" s="26">
        <f t="shared" si="9"/>
        <v>0.8</v>
      </c>
      <c r="S80" s="1">
        <f t="shared" si="10"/>
        <v>0.19999999999999996</v>
      </c>
      <c r="U80" s="20"/>
      <c r="V80" s="3"/>
      <c r="AD80" s="3"/>
      <c r="AE80" s="3"/>
      <c r="AM80" s="3"/>
      <c r="AN80" s="3"/>
    </row>
    <row r="81" spans="1:40" ht="12.75" customHeight="1">
      <c r="A81" s="20" t="s">
        <v>24</v>
      </c>
      <c r="F81" s="25">
        <v>7</v>
      </c>
      <c r="L81" s="165"/>
      <c r="M81" s="1"/>
      <c r="N81" s="1"/>
      <c r="P81" s="1">
        <f>F81/E80</f>
        <v>1</v>
      </c>
      <c r="Q81" s="21">
        <v>8</v>
      </c>
      <c r="R81" s="26">
        <f t="shared" si="9"/>
        <v>1</v>
      </c>
      <c r="S81" s="1">
        <f t="shared" si="10"/>
        <v>0</v>
      </c>
      <c r="U81" s="20"/>
      <c r="V81" s="3"/>
      <c r="AD81" s="3"/>
      <c r="AE81" s="3"/>
      <c r="AM81" s="3"/>
      <c r="AN81" s="3"/>
    </row>
    <row r="82" spans="1:40" ht="12.75" customHeight="1">
      <c r="A82" s="20" t="s">
        <v>25</v>
      </c>
      <c r="G82" s="25">
        <v>6</v>
      </c>
      <c r="L82" s="165"/>
      <c r="M82" s="1"/>
      <c r="N82" s="1"/>
      <c r="P82" s="1">
        <f>G82/F81</f>
        <v>0.8571428571428571</v>
      </c>
      <c r="Q82" s="21">
        <v>7</v>
      </c>
      <c r="R82" s="26">
        <f t="shared" si="9"/>
        <v>0.875</v>
      </c>
      <c r="S82" s="1">
        <f t="shared" si="10"/>
        <v>0.125</v>
      </c>
      <c r="U82" s="20"/>
      <c r="V82" s="3"/>
      <c r="AD82" s="3"/>
      <c r="AE82" s="3"/>
      <c r="AM82" s="3"/>
      <c r="AN82" s="3"/>
    </row>
    <row r="83" spans="1:40" ht="12.75" customHeight="1">
      <c r="A83" s="20" t="s">
        <v>26</v>
      </c>
      <c r="H83" s="25">
        <v>6</v>
      </c>
      <c r="L83" s="165"/>
      <c r="M83" s="1"/>
      <c r="N83" s="1"/>
      <c r="P83" s="1">
        <f>H83/G82</f>
        <v>1</v>
      </c>
      <c r="Q83" s="21">
        <v>7</v>
      </c>
      <c r="R83" s="26">
        <f t="shared" si="9"/>
        <v>1</v>
      </c>
      <c r="S83" s="1">
        <f t="shared" si="10"/>
        <v>0</v>
      </c>
      <c r="U83" s="20"/>
      <c r="V83" s="3"/>
      <c r="AD83" s="3"/>
      <c r="AE83" s="3"/>
      <c r="AM83" s="3"/>
      <c r="AN83" s="3"/>
    </row>
    <row r="84" spans="1:40" ht="12.75" customHeight="1">
      <c r="A84" s="20" t="s">
        <v>27</v>
      </c>
      <c r="I84" s="25">
        <v>4</v>
      </c>
      <c r="L84" s="165"/>
      <c r="M84" s="1"/>
      <c r="N84" s="1"/>
      <c r="P84" s="1">
        <f>I84/H83</f>
        <v>0.66666666666666663</v>
      </c>
      <c r="Q84" s="21">
        <v>7</v>
      </c>
      <c r="R84" s="26">
        <f t="shared" si="9"/>
        <v>1</v>
      </c>
      <c r="S84" s="1">
        <f t="shared" si="10"/>
        <v>0</v>
      </c>
      <c r="U84" s="20"/>
      <c r="V84" s="3"/>
      <c r="AD84" s="3"/>
      <c r="AE84" s="3"/>
      <c r="AM84" s="3"/>
      <c r="AN84" s="3"/>
    </row>
    <row r="85" spans="1:40" ht="12.75" customHeight="1">
      <c r="A85" s="20" t="s">
        <v>28</v>
      </c>
      <c r="J85" s="25">
        <v>4</v>
      </c>
      <c r="L85" s="165"/>
      <c r="M85" s="1"/>
      <c r="N85" s="1"/>
      <c r="P85" s="1">
        <f>J85/I84</f>
        <v>1</v>
      </c>
      <c r="Q85" s="21">
        <v>7</v>
      </c>
      <c r="R85" s="26">
        <f t="shared" si="9"/>
        <v>1</v>
      </c>
      <c r="S85" s="1">
        <f t="shared" si="10"/>
        <v>0</v>
      </c>
      <c r="U85" s="20"/>
      <c r="V85" s="3"/>
      <c r="AD85" s="3"/>
      <c r="AE85" s="3"/>
      <c r="AM85" s="3"/>
      <c r="AN85" s="3"/>
    </row>
    <row r="86" spans="1:40" ht="12.75" customHeight="1">
      <c r="A86" s="20" t="s">
        <v>29</v>
      </c>
      <c r="K86" s="25">
        <v>4</v>
      </c>
      <c r="L86" s="165">
        <v>1</v>
      </c>
      <c r="M86" s="1"/>
      <c r="N86" s="1"/>
      <c r="P86" s="1">
        <f>K86/J85</f>
        <v>1</v>
      </c>
      <c r="Q86" s="21">
        <v>6</v>
      </c>
      <c r="R86" s="26">
        <f t="shared" si="9"/>
        <v>0.8571428571428571</v>
      </c>
      <c r="S86" s="1">
        <f t="shared" si="10"/>
        <v>0.1428571428571429</v>
      </c>
      <c r="U86" s="20"/>
      <c r="V86" s="3"/>
      <c r="AD86" s="3"/>
      <c r="AE86" s="3"/>
      <c r="AM86" s="3"/>
      <c r="AN86" s="3"/>
    </row>
    <row r="87" spans="1:40" ht="12.75" customHeight="1">
      <c r="A87" s="20" t="s">
        <v>39</v>
      </c>
      <c r="K87" s="25">
        <v>5</v>
      </c>
      <c r="L87" s="165">
        <v>1</v>
      </c>
      <c r="M87" s="1"/>
      <c r="N87" s="1"/>
      <c r="P87" s="1"/>
      <c r="Q87" s="21">
        <v>5</v>
      </c>
      <c r="R87" s="26"/>
      <c r="S87" s="1"/>
      <c r="U87" s="20"/>
      <c r="V87" s="3"/>
      <c r="AD87" s="3"/>
      <c r="AE87" s="3"/>
      <c r="AM87" s="3"/>
      <c r="AN87" s="3"/>
    </row>
    <row r="88" spans="1:40" ht="12.75" customHeight="1">
      <c r="A88" s="20" t="s">
        <v>42</v>
      </c>
      <c r="K88" s="25">
        <v>4</v>
      </c>
      <c r="L88" s="165"/>
      <c r="M88" s="1"/>
      <c r="N88" s="1"/>
      <c r="P88" s="1"/>
      <c r="Q88" s="21">
        <v>4</v>
      </c>
      <c r="R88" s="26"/>
      <c r="S88" s="1"/>
      <c r="U88" s="20"/>
      <c r="V88" s="3"/>
      <c r="AD88" s="3"/>
      <c r="AE88" s="3"/>
      <c r="AM88" s="3"/>
      <c r="AN88" s="3"/>
    </row>
    <row r="89" spans="1:40" ht="12.75" customHeight="1">
      <c r="A89" s="31" t="s">
        <v>43</v>
      </c>
      <c r="K89" s="25">
        <v>1</v>
      </c>
      <c r="L89" s="165">
        <v>1</v>
      </c>
      <c r="M89" s="1"/>
      <c r="N89" s="1"/>
      <c r="P89" s="1"/>
      <c r="Q89" s="21">
        <v>1</v>
      </c>
      <c r="R89" s="26"/>
      <c r="S89" s="1"/>
      <c r="U89" s="20"/>
      <c r="V89" s="3"/>
      <c r="AD89" s="3"/>
      <c r="AE89" s="3"/>
      <c r="AM89" s="3"/>
      <c r="AN89" s="3"/>
    </row>
    <row r="90" spans="1:40" ht="12.75" customHeight="1">
      <c r="A90" s="31" t="s">
        <v>44</v>
      </c>
      <c r="L90" s="165"/>
      <c r="M90" s="1"/>
      <c r="N90" s="1"/>
      <c r="P90" s="1"/>
      <c r="Q90" s="21"/>
      <c r="R90" s="26"/>
      <c r="S90" s="1"/>
      <c r="U90" s="20"/>
      <c r="V90" s="3"/>
      <c r="AD90" s="3"/>
      <c r="AE90" s="3"/>
      <c r="AM90" s="3"/>
      <c r="AN90" s="3"/>
    </row>
    <row r="91" spans="1:40" ht="12.75" customHeight="1">
      <c r="L91" s="166">
        <f>SUM(L86:L89)</f>
        <v>3</v>
      </c>
      <c r="M91" s="1">
        <f>L86/B77</f>
        <v>6.6666666666666666E-2</v>
      </c>
      <c r="N91" s="1">
        <f>L91/B77</f>
        <v>0.2</v>
      </c>
      <c r="O91" s="1">
        <f>N91-M91</f>
        <v>0.13333333333333336</v>
      </c>
      <c r="P91" s="1"/>
      <c r="Q91" s="2"/>
      <c r="R91" s="3"/>
      <c r="S91" s="1"/>
      <c r="U91" s="20"/>
      <c r="V91" s="3"/>
      <c r="AD91" s="3"/>
      <c r="AE91" s="3"/>
      <c r="AM91" s="3"/>
      <c r="AN91" s="3"/>
    </row>
    <row r="92" spans="1:40" ht="12.75" customHeight="1">
      <c r="A92" s="4" t="s">
        <v>40</v>
      </c>
      <c r="M92" s="1"/>
      <c r="N92" s="1"/>
      <c r="P92" s="1"/>
      <c r="Q92" s="2"/>
      <c r="R92" s="2"/>
      <c r="S92" s="1"/>
      <c r="U92" s="20"/>
      <c r="V92" s="3"/>
      <c r="AD92" s="3"/>
      <c r="AE92" s="3"/>
      <c r="AM92" s="3"/>
      <c r="AN92" s="3"/>
    </row>
    <row r="93" spans="1:40" ht="25.5" customHeight="1">
      <c r="B93" s="6" t="s">
        <v>1</v>
      </c>
      <c r="C93" s="6"/>
      <c r="D93" s="6"/>
      <c r="E93" s="6"/>
      <c r="F93" s="6"/>
      <c r="G93" s="6"/>
      <c r="H93" s="6"/>
      <c r="I93" s="6"/>
      <c r="J93" s="6"/>
      <c r="K93" s="6"/>
      <c r="M93" s="7" t="s">
        <v>2</v>
      </c>
      <c r="N93" s="7" t="s">
        <v>3</v>
      </c>
      <c r="O93" s="8" t="s">
        <v>4</v>
      </c>
      <c r="P93" s="7" t="s">
        <v>5</v>
      </c>
      <c r="Q93" s="9" t="s">
        <v>6</v>
      </c>
      <c r="R93" s="9" t="s">
        <v>7</v>
      </c>
      <c r="S93" s="10" t="s">
        <v>8</v>
      </c>
      <c r="AD93" s="3"/>
      <c r="AE93" s="3"/>
      <c r="AM93" s="3"/>
      <c r="AN93" s="3"/>
    </row>
    <row r="94" spans="1:40" ht="12.75" customHeight="1">
      <c r="A94" s="12" t="s">
        <v>9</v>
      </c>
      <c r="B94" s="13">
        <v>1</v>
      </c>
      <c r="C94" s="13">
        <v>2</v>
      </c>
      <c r="D94" s="13">
        <v>3</v>
      </c>
      <c r="E94" s="13">
        <v>4</v>
      </c>
      <c r="F94" s="13">
        <v>5</v>
      </c>
      <c r="G94" s="13">
        <v>6</v>
      </c>
      <c r="H94" s="13">
        <v>7</v>
      </c>
      <c r="I94" s="13">
        <v>8</v>
      </c>
      <c r="J94" s="13">
        <v>9</v>
      </c>
      <c r="K94" s="13">
        <v>10</v>
      </c>
      <c r="L94" s="163" t="s">
        <v>10</v>
      </c>
      <c r="M94" s="15"/>
      <c r="N94" s="16"/>
      <c r="O94" s="17"/>
      <c r="P94" s="18"/>
      <c r="Q94" s="2"/>
      <c r="R94" s="2"/>
      <c r="S94" s="1"/>
      <c r="V94" s="3"/>
      <c r="AD94" s="3"/>
      <c r="AE94" s="3"/>
      <c r="AM94" s="3"/>
      <c r="AN94" s="3"/>
    </row>
    <row r="95" spans="1:40" ht="12.75" customHeight="1">
      <c r="A95" s="20" t="s">
        <v>20</v>
      </c>
      <c r="B95" s="25">
        <v>24</v>
      </c>
      <c r="L95" s="164"/>
      <c r="M95" s="1"/>
      <c r="N95" s="1"/>
      <c r="P95" s="1"/>
      <c r="Q95" s="21">
        <f>B95</f>
        <v>24</v>
      </c>
      <c r="R95" s="2"/>
      <c r="S95" s="1"/>
      <c r="U95" s="33"/>
      <c r="V95" s="11"/>
      <c r="AD95" s="3"/>
      <c r="AE95" s="3"/>
      <c r="AM95" s="3"/>
      <c r="AN95" s="3"/>
    </row>
    <row r="96" spans="1:40" ht="12.75" customHeight="1">
      <c r="A96" s="20" t="s">
        <v>21</v>
      </c>
      <c r="C96" s="25">
        <v>18</v>
      </c>
      <c r="L96" s="164"/>
      <c r="M96" s="1"/>
      <c r="N96" s="1"/>
      <c r="P96" s="1">
        <f>C96/B95</f>
        <v>0.75</v>
      </c>
      <c r="Q96" s="21">
        <v>18</v>
      </c>
      <c r="R96" s="26">
        <f t="shared" ref="R96:R104" si="11">Q96/Q95</f>
        <v>0.75</v>
      </c>
      <c r="S96" s="1">
        <f t="shared" ref="S96:S104" si="12">100%-R96</f>
        <v>0.25</v>
      </c>
      <c r="V96" s="3"/>
      <c r="AD96" s="3"/>
      <c r="AE96" s="3"/>
      <c r="AM96" s="3"/>
      <c r="AN96" s="3"/>
    </row>
    <row r="97" spans="1:40" ht="12.75" customHeight="1">
      <c r="A97" s="20" t="s">
        <v>23</v>
      </c>
      <c r="D97" s="25">
        <v>16</v>
      </c>
      <c r="L97" s="164"/>
      <c r="M97" s="1"/>
      <c r="N97" s="1"/>
      <c r="P97" s="1">
        <f>D97/C96</f>
        <v>0.88888888888888884</v>
      </c>
      <c r="Q97" s="21">
        <v>16</v>
      </c>
      <c r="R97" s="26">
        <f t="shared" si="11"/>
        <v>0.88888888888888884</v>
      </c>
      <c r="S97" s="1">
        <f t="shared" si="12"/>
        <v>0.11111111111111116</v>
      </c>
      <c r="U97" s="34"/>
      <c r="V97" s="11" t="s">
        <v>41</v>
      </c>
      <c r="AD97" s="3"/>
      <c r="AE97" s="3"/>
      <c r="AM97" s="3"/>
      <c r="AN97" s="3"/>
    </row>
    <row r="98" spans="1:40" ht="12.75" customHeight="1">
      <c r="A98" s="20" t="s">
        <v>24</v>
      </c>
      <c r="E98" s="25">
        <v>14</v>
      </c>
      <c r="L98" s="164"/>
      <c r="M98" s="1"/>
      <c r="N98" s="1"/>
      <c r="P98" s="1">
        <f>E98/D97</f>
        <v>0.875</v>
      </c>
      <c r="Q98" s="21">
        <v>15</v>
      </c>
      <c r="R98" s="26">
        <f t="shared" si="11"/>
        <v>0.9375</v>
      </c>
      <c r="S98" s="1">
        <f t="shared" si="12"/>
        <v>6.25E-2</v>
      </c>
      <c r="V98" s="19" t="s">
        <v>11</v>
      </c>
      <c r="AD98" s="3"/>
      <c r="AE98" s="3"/>
      <c r="AM98" s="3"/>
      <c r="AN98" s="3"/>
    </row>
    <row r="99" spans="1:40" ht="12.75" customHeight="1">
      <c r="A99" s="20" t="s">
        <v>25</v>
      </c>
      <c r="F99" s="25">
        <v>14</v>
      </c>
      <c r="L99" s="164"/>
      <c r="M99" s="1"/>
      <c r="N99" s="1"/>
      <c r="P99" s="1">
        <f>F99/E98</f>
        <v>1</v>
      </c>
      <c r="Q99" s="21">
        <v>15</v>
      </c>
      <c r="R99" s="26">
        <f t="shared" si="11"/>
        <v>1</v>
      </c>
      <c r="S99" s="1">
        <f t="shared" si="12"/>
        <v>0</v>
      </c>
      <c r="V99" s="19"/>
      <c r="AD99" s="3"/>
      <c r="AE99" s="3"/>
      <c r="AM99" s="3"/>
      <c r="AN99" s="3"/>
    </row>
    <row r="100" spans="1:40" ht="12.75" customHeight="1">
      <c r="A100" s="20" t="s">
        <v>26</v>
      </c>
      <c r="G100" s="25">
        <v>12</v>
      </c>
      <c r="L100" s="165"/>
      <c r="M100" s="1"/>
      <c r="N100" s="1"/>
      <c r="P100" s="1">
        <f>G100/F99</f>
        <v>0.8571428571428571</v>
      </c>
      <c r="Q100" s="21">
        <v>12</v>
      </c>
      <c r="R100" s="26">
        <f t="shared" si="11"/>
        <v>0.8</v>
      </c>
      <c r="S100" s="1">
        <f t="shared" si="12"/>
        <v>0.19999999999999996</v>
      </c>
      <c r="V100" s="19"/>
      <c r="AD100" s="3"/>
      <c r="AE100" s="3"/>
      <c r="AM100" s="3"/>
      <c r="AN100" s="3"/>
    </row>
    <row r="101" spans="1:40" ht="12.75" customHeight="1">
      <c r="A101" s="20" t="s">
        <v>27</v>
      </c>
      <c r="H101" s="25">
        <v>10</v>
      </c>
      <c r="L101" s="165"/>
      <c r="M101" s="1"/>
      <c r="N101" s="1"/>
      <c r="P101" s="1">
        <f>H101/G100</f>
        <v>0.83333333333333337</v>
      </c>
      <c r="Q101" s="21">
        <v>12</v>
      </c>
      <c r="R101" s="26">
        <f t="shared" si="11"/>
        <v>1</v>
      </c>
      <c r="S101" s="1">
        <f t="shared" si="12"/>
        <v>0</v>
      </c>
      <c r="V101" s="19"/>
      <c r="AD101" s="3"/>
      <c r="AE101" s="3"/>
      <c r="AM101" s="3"/>
      <c r="AN101" s="3"/>
    </row>
    <row r="102" spans="1:40" ht="12.75" customHeight="1">
      <c r="A102" s="20" t="s">
        <v>28</v>
      </c>
      <c r="I102" s="25">
        <v>10</v>
      </c>
      <c r="L102" s="165"/>
      <c r="M102" s="1"/>
      <c r="N102" s="1"/>
      <c r="P102" s="1">
        <f>I102/H101</f>
        <v>1</v>
      </c>
      <c r="Q102" s="21">
        <v>11</v>
      </c>
      <c r="R102" s="26">
        <f t="shared" si="11"/>
        <v>0.91666666666666663</v>
      </c>
      <c r="S102" s="1">
        <f t="shared" si="12"/>
        <v>8.333333333333337E-2</v>
      </c>
      <c r="V102" s="19"/>
      <c r="AD102" s="3"/>
      <c r="AE102" s="3"/>
      <c r="AM102" s="3"/>
      <c r="AN102" s="3"/>
    </row>
    <row r="103" spans="1:40" ht="12.75" customHeight="1">
      <c r="A103" s="20" t="s">
        <v>29</v>
      </c>
      <c r="J103" s="25">
        <v>9</v>
      </c>
      <c r="L103" s="165"/>
      <c r="M103" s="1"/>
      <c r="N103" s="1"/>
      <c r="P103" s="1">
        <f>J103/I102</f>
        <v>0.9</v>
      </c>
      <c r="Q103" s="21">
        <v>10</v>
      </c>
      <c r="R103" s="26">
        <f t="shared" si="11"/>
        <v>0.90909090909090906</v>
      </c>
      <c r="S103" s="1">
        <f t="shared" si="12"/>
        <v>9.0909090909090939E-2</v>
      </c>
      <c r="V103" s="19"/>
      <c r="AD103" s="3"/>
      <c r="AE103" s="3"/>
      <c r="AM103" s="3"/>
      <c r="AN103" s="3"/>
    </row>
    <row r="104" spans="1:40" ht="12.75" customHeight="1">
      <c r="A104" s="20" t="s">
        <v>39</v>
      </c>
      <c r="K104" s="25">
        <v>8</v>
      </c>
      <c r="L104" s="165">
        <v>8</v>
      </c>
      <c r="M104" s="1"/>
      <c r="N104" s="1"/>
      <c r="P104" s="1">
        <f>K104/J103</f>
        <v>0.88888888888888884</v>
      </c>
      <c r="Q104" s="21">
        <v>10</v>
      </c>
      <c r="R104" s="26">
        <f t="shared" si="11"/>
        <v>1</v>
      </c>
      <c r="S104" s="1">
        <f t="shared" si="12"/>
        <v>0</v>
      </c>
      <c r="V104" s="19"/>
      <c r="AD104" s="3"/>
      <c r="AE104" s="3"/>
      <c r="AM104" s="3"/>
      <c r="AN104" s="3"/>
    </row>
    <row r="105" spans="1:40" ht="12.75" customHeight="1">
      <c r="A105" s="20" t="s">
        <v>42</v>
      </c>
      <c r="K105" s="25">
        <v>2</v>
      </c>
      <c r="L105" s="165"/>
      <c r="M105" s="1"/>
      <c r="N105" s="1"/>
      <c r="P105" s="1"/>
      <c r="Q105" s="21">
        <v>2</v>
      </c>
      <c r="R105" s="26"/>
      <c r="S105" s="1"/>
      <c r="V105" s="19"/>
      <c r="AD105" s="3"/>
      <c r="AE105" s="3"/>
      <c r="AM105" s="3"/>
      <c r="AN105" s="3"/>
    </row>
    <row r="106" spans="1:40" ht="12.75" customHeight="1">
      <c r="A106" s="31" t="s">
        <v>43</v>
      </c>
      <c r="K106" s="25">
        <v>1</v>
      </c>
      <c r="L106" s="165"/>
      <c r="M106" s="1"/>
      <c r="N106" s="1"/>
      <c r="P106" s="1"/>
      <c r="Q106" s="21">
        <v>1</v>
      </c>
      <c r="R106" s="26"/>
      <c r="S106" s="1"/>
      <c r="V106" s="19"/>
      <c r="AD106" s="3"/>
      <c r="AE106" s="3"/>
      <c r="AM106" s="3"/>
      <c r="AN106" s="3"/>
    </row>
    <row r="107" spans="1:40" ht="12.75" customHeight="1">
      <c r="A107" s="31" t="s">
        <v>44</v>
      </c>
      <c r="K107" s="25">
        <v>1</v>
      </c>
      <c r="L107" s="165"/>
      <c r="M107" s="1"/>
      <c r="N107" s="1"/>
      <c r="P107" s="1"/>
      <c r="Q107" s="21">
        <v>1</v>
      </c>
      <c r="R107" s="26"/>
      <c r="S107" s="1"/>
      <c r="V107" s="19"/>
      <c r="AD107" s="3"/>
      <c r="AE107" s="3"/>
      <c r="AM107" s="3"/>
      <c r="AN107" s="3"/>
    </row>
    <row r="108" spans="1:40" ht="12.75" customHeight="1">
      <c r="A108" s="31" t="s">
        <v>45</v>
      </c>
      <c r="K108" s="25">
        <v>1</v>
      </c>
      <c r="L108" s="165"/>
      <c r="M108" s="1"/>
      <c r="N108" s="1"/>
      <c r="P108" s="1"/>
      <c r="Q108" s="21">
        <v>1</v>
      </c>
      <c r="R108" s="26"/>
      <c r="S108" s="1"/>
      <c r="V108" s="19"/>
      <c r="AD108" s="3"/>
      <c r="AE108" s="3"/>
      <c r="AM108" s="3"/>
      <c r="AN108" s="3"/>
    </row>
    <row r="109" spans="1:40" ht="12.75" customHeight="1">
      <c r="A109" s="31" t="s">
        <v>52</v>
      </c>
      <c r="K109" s="25">
        <v>1</v>
      </c>
      <c r="L109" s="165"/>
      <c r="M109" s="1"/>
      <c r="N109" s="1"/>
      <c r="P109" s="1"/>
      <c r="Q109" s="21">
        <v>1</v>
      </c>
      <c r="R109" s="26"/>
      <c r="S109" s="1"/>
      <c r="V109" s="19"/>
      <c r="AD109" s="3"/>
      <c r="AE109" s="3"/>
      <c r="AM109" s="3"/>
      <c r="AN109" s="3"/>
    </row>
    <row r="110" spans="1:40" ht="12.75" customHeight="1">
      <c r="L110" s="166">
        <f>SUM(L104)</f>
        <v>8</v>
      </c>
      <c r="M110" s="1">
        <f>L104/B95</f>
        <v>0.33333333333333331</v>
      </c>
      <c r="N110" s="1">
        <f>L110/B95</f>
        <v>0.33333333333333331</v>
      </c>
      <c r="O110" s="1">
        <f>N110-M110</f>
        <v>0</v>
      </c>
      <c r="P110" s="1"/>
      <c r="Q110" s="2"/>
      <c r="R110" s="3"/>
      <c r="S110" s="1"/>
      <c r="U110" s="22" t="s">
        <v>13</v>
      </c>
      <c r="V110" s="23" t="s">
        <v>12</v>
      </c>
      <c r="W110" s="23" t="s">
        <v>14</v>
      </c>
      <c r="AD110" s="3"/>
      <c r="AE110" s="3"/>
      <c r="AM110" s="3"/>
      <c r="AN110" s="3"/>
    </row>
    <row r="111" spans="1:40" ht="12.75" customHeight="1">
      <c r="A111" s="4" t="s">
        <v>46</v>
      </c>
      <c r="M111" s="1" t="s">
        <v>105</v>
      </c>
      <c r="N111" s="1"/>
      <c r="P111" s="1"/>
      <c r="Q111" s="2"/>
      <c r="R111" s="2"/>
      <c r="S111" s="1"/>
      <c r="U111" s="27" t="s">
        <v>15</v>
      </c>
      <c r="V111" s="26">
        <f t="shared" ref="V111:V115" si="13">S19</f>
        <v>0.14583333333333337</v>
      </c>
      <c r="W111" s="1">
        <f t="shared" ref="W111:W112" si="14">S38</f>
        <v>0.26666666666666672</v>
      </c>
      <c r="AD111" s="3"/>
      <c r="AE111" s="3"/>
      <c r="AM111" s="3"/>
      <c r="AN111" s="3"/>
    </row>
    <row r="112" spans="1:40" ht="25.5" customHeight="1">
      <c r="B112" s="6" t="s">
        <v>1</v>
      </c>
      <c r="C112" s="6"/>
      <c r="D112" s="6"/>
      <c r="E112" s="6"/>
      <c r="F112" s="6"/>
      <c r="G112" s="6"/>
      <c r="H112" s="6"/>
      <c r="I112" s="6"/>
      <c r="J112" s="6"/>
      <c r="K112" s="6"/>
      <c r="M112" s="7" t="s">
        <v>2</v>
      </c>
      <c r="N112" s="7" t="s">
        <v>3</v>
      </c>
      <c r="O112" s="8" t="s">
        <v>4</v>
      </c>
      <c r="P112" s="7" t="s">
        <v>5</v>
      </c>
      <c r="Q112" s="9" t="s">
        <v>6</v>
      </c>
      <c r="R112" s="9" t="s">
        <v>7</v>
      </c>
      <c r="S112" s="10" t="s">
        <v>8</v>
      </c>
      <c r="U112" s="27" t="s">
        <v>17</v>
      </c>
      <c r="V112" s="26">
        <f t="shared" si="13"/>
        <v>0</v>
      </c>
      <c r="W112" s="1">
        <f t="shared" si="14"/>
        <v>9.0909090909090939E-2</v>
      </c>
      <c r="AD112" s="3"/>
      <c r="AE112" s="3"/>
      <c r="AM112" s="3"/>
      <c r="AN112" s="3"/>
    </row>
    <row r="113" spans="1:40" ht="12.75" customHeight="1">
      <c r="A113" s="12" t="s">
        <v>9</v>
      </c>
      <c r="B113" s="13">
        <v>1</v>
      </c>
      <c r="C113" s="13">
        <v>2</v>
      </c>
      <c r="D113" s="13">
        <v>3</v>
      </c>
      <c r="E113" s="13">
        <v>4</v>
      </c>
      <c r="F113" s="13">
        <v>5</v>
      </c>
      <c r="G113" s="13">
        <v>6</v>
      </c>
      <c r="H113" s="13">
        <v>7</v>
      </c>
      <c r="I113" s="13">
        <v>8</v>
      </c>
      <c r="J113" s="13">
        <v>9</v>
      </c>
      <c r="K113" s="13">
        <v>10</v>
      </c>
      <c r="L113" s="163" t="s">
        <v>10</v>
      </c>
      <c r="M113" s="15"/>
      <c r="N113" s="16"/>
      <c r="O113" s="17"/>
      <c r="P113" s="18"/>
      <c r="Q113" s="2"/>
      <c r="R113" s="2"/>
      <c r="S113" s="1"/>
      <c r="U113" s="27" t="s">
        <v>19</v>
      </c>
      <c r="V113" s="26">
        <f t="shared" si="13"/>
        <v>9.7560975609756073E-2</v>
      </c>
      <c r="AD113" s="3"/>
      <c r="AE113" s="3"/>
      <c r="AM113" s="3"/>
      <c r="AN113" s="3"/>
    </row>
    <row r="114" spans="1:40" ht="12.75" customHeight="1">
      <c r="A114" s="20" t="s">
        <v>21</v>
      </c>
      <c r="B114" s="25">
        <v>22</v>
      </c>
      <c r="L114" s="165"/>
      <c r="M114" s="1"/>
      <c r="N114" s="1"/>
      <c r="P114" s="1"/>
      <c r="Q114" s="21">
        <f>B114</f>
        <v>22</v>
      </c>
      <c r="R114" s="2"/>
      <c r="S114" s="1"/>
      <c r="U114" s="27" t="s">
        <v>31</v>
      </c>
      <c r="V114" s="26">
        <f t="shared" si="13"/>
        <v>2.7027027027026973E-2</v>
      </c>
      <c r="W114" s="1">
        <f>S41</f>
        <v>0.19999999999999996</v>
      </c>
      <c r="AD114" s="3"/>
      <c r="AE114" s="3"/>
      <c r="AM114" s="3"/>
      <c r="AN114" s="3"/>
    </row>
    <row r="115" spans="1:40" ht="12.75" customHeight="1">
      <c r="A115" s="20" t="s">
        <v>23</v>
      </c>
      <c r="C115" s="25">
        <v>20</v>
      </c>
      <c r="L115" s="165"/>
      <c r="M115" s="1"/>
      <c r="N115" s="1"/>
      <c r="P115" s="1">
        <f>C115/B114</f>
        <v>0.90909090909090906</v>
      </c>
      <c r="Q115" s="21">
        <v>20</v>
      </c>
      <c r="R115" s="26">
        <f t="shared" ref="R115:R123" si="15">Q115/Q114</f>
        <v>0.90909090909090906</v>
      </c>
      <c r="S115" s="1">
        <f t="shared" ref="S115:S123" si="16">100%-R115</f>
        <v>9.0909090909090939E-2</v>
      </c>
      <c r="U115" s="27" t="s">
        <v>33</v>
      </c>
      <c r="V115" s="26">
        <f t="shared" si="13"/>
        <v>0</v>
      </c>
      <c r="AD115" s="3"/>
      <c r="AE115" s="3"/>
      <c r="AM115" s="3"/>
      <c r="AN115" s="3"/>
    </row>
    <row r="116" spans="1:40" ht="12.75" customHeight="1">
      <c r="A116" s="20" t="s">
        <v>24</v>
      </c>
      <c r="D116" s="25">
        <v>15</v>
      </c>
      <c r="L116" s="165"/>
      <c r="M116" s="1"/>
      <c r="N116" s="1"/>
      <c r="P116" s="1">
        <f>D116/C115</f>
        <v>0.75</v>
      </c>
      <c r="Q116" s="21">
        <v>17</v>
      </c>
      <c r="R116" s="26">
        <f t="shared" si="15"/>
        <v>0.85</v>
      </c>
      <c r="S116" s="1">
        <f t="shared" si="16"/>
        <v>0.15000000000000002</v>
      </c>
      <c r="U116" s="23" t="s">
        <v>34</v>
      </c>
      <c r="V116" s="26" t="s">
        <v>22</v>
      </c>
      <c r="W116" s="1" t="s">
        <v>22</v>
      </c>
      <c r="AD116" s="3"/>
      <c r="AE116" s="3"/>
      <c r="AM116" s="3"/>
      <c r="AN116" s="3"/>
    </row>
    <row r="117" spans="1:40" ht="12.75" customHeight="1">
      <c r="A117" s="20" t="s">
        <v>25</v>
      </c>
      <c r="E117" s="25">
        <v>13</v>
      </c>
      <c r="L117" s="165"/>
      <c r="M117" s="1"/>
      <c r="N117" s="1"/>
      <c r="P117" s="1">
        <f>E117/D116</f>
        <v>0.8666666666666667</v>
      </c>
      <c r="Q117" s="21">
        <v>14</v>
      </c>
      <c r="R117" s="26">
        <f t="shared" si="15"/>
        <v>0.82352941176470584</v>
      </c>
      <c r="S117" s="1">
        <f t="shared" si="16"/>
        <v>0.17647058823529416</v>
      </c>
      <c r="U117" s="23"/>
      <c r="V117" s="26"/>
      <c r="W117" s="1"/>
      <c r="AD117" s="3"/>
      <c r="AE117" s="3"/>
      <c r="AM117" s="3"/>
      <c r="AN117" s="3"/>
    </row>
    <row r="118" spans="1:40" ht="12.75" customHeight="1">
      <c r="A118" s="20" t="s">
        <v>26</v>
      </c>
      <c r="F118" s="25">
        <v>12</v>
      </c>
      <c r="L118" s="165"/>
      <c r="M118" s="1"/>
      <c r="N118" s="1"/>
      <c r="P118" s="1">
        <f>F118/E117</f>
        <v>0.92307692307692313</v>
      </c>
      <c r="Q118" s="21">
        <v>14</v>
      </c>
      <c r="R118" s="26">
        <f t="shared" si="15"/>
        <v>1</v>
      </c>
      <c r="S118" s="1">
        <f t="shared" si="16"/>
        <v>0</v>
      </c>
      <c r="U118" s="23"/>
      <c r="V118" s="26"/>
      <c r="W118" s="1"/>
      <c r="AD118" s="3"/>
      <c r="AE118" s="3"/>
      <c r="AM118" s="3"/>
      <c r="AN118" s="3"/>
    </row>
    <row r="119" spans="1:40" ht="12.75" customHeight="1">
      <c r="A119" s="20" t="s">
        <v>27</v>
      </c>
      <c r="G119" s="25">
        <v>11</v>
      </c>
      <c r="L119" s="165"/>
      <c r="M119" s="1"/>
      <c r="N119" s="1"/>
      <c r="P119" s="1">
        <f>G119/F118</f>
        <v>0.91666666666666663</v>
      </c>
      <c r="Q119" s="21">
        <v>12</v>
      </c>
      <c r="R119" s="26">
        <f t="shared" si="15"/>
        <v>0.8571428571428571</v>
      </c>
      <c r="S119" s="1">
        <f t="shared" si="16"/>
        <v>0.1428571428571429</v>
      </c>
      <c r="U119" s="23"/>
      <c r="V119" s="26"/>
      <c r="W119" s="1"/>
      <c r="AD119" s="3"/>
      <c r="AE119" s="3"/>
      <c r="AM119" s="3"/>
      <c r="AN119" s="3"/>
    </row>
    <row r="120" spans="1:40" ht="12.75" customHeight="1">
      <c r="A120" s="20" t="s">
        <v>28</v>
      </c>
      <c r="H120" s="25">
        <v>9</v>
      </c>
      <c r="L120" s="165"/>
      <c r="M120" s="1"/>
      <c r="N120" s="1"/>
      <c r="P120" s="1">
        <f>H120/G119</f>
        <v>0.81818181818181823</v>
      </c>
      <c r="Q120" s="21">
        <v>12</v>
      </c>
      <c r="R120" s="26">
        <f t="shared" si="15"/>
        <v>1</v>
      </c>
      <c r="S120" s="1">
        <f t="shared" si="16"/>
        <v>0</v>
      </c>
      <c r="U120" s="23"/>
      <c r="V120" s="26"/>
      <c r="W120" s="1"/>
      <c r="AD120" s="3"/>
      <c r="AE120" s="3"/>
      <c r="AM120" s="3"/>
      <c r="AN120" s="3"/>
    </row>
    <row r="121" spans="1:40" ht="12.75" customHeight="1">
      <c r="A121" s="20" t="s">
        <v>29</v>
      </c>
      <c r="I121" s="25">
        <v>8</v>
      </c>
      <c r="L121" s="165"/>
      <c r="M121" s="1"/>
      <c r="N121" s="1"/>
      <c r="P121" s="1">
        <f>I121/H120</f>
        <v>0.88888888888888884</v>
      </c>
      <c r="Q121" s="21">
        <v>11</v>
      </c>
      <c r="R121" s="26">
        <f t="shared" si="15"/>
        <v>0.91666666666666663</v>
      </c>
      <c r="S121" s="1">
        <f t="shared" si="16"/>
        <v>8.333333333333337E-2</v>
      </c>
      <c r="U121" s="23"/>
      <c r="V121" s="26"/>
      <c r="W121" s="1"/>
      <c r="AD121" s="3"/>
      <c r="AE121" s="3"/>
      <c r="AM121" s="3"/>
      <c r="AN121" s="3"/>
    </row>
    <row r="122" spans="1:40" ht="12.75" customHeight="1">
      <c r="A122" s="20" t="s">
        <v>39</v>
      </c>
      <c r="J122" s="25">
        <v>8</v>
      </c>
      <c r="L122" s="165"/>
      <c r="M122" s="1"/>
      <c r="N122" s="1"/>
      <c r="P122" s="1">
        <f>J122/I121</f>
        <v>1</v>
      </c>
      <c r="Q122" s="21">
        <v>11</v>
      </c>
      <c r="R122" s="26">
        <f t="shared" si="15"/>
        <v>1</v>
      </c>
      <c r="S122" s="1">
        <f t="shared" si="16"/>
        <v>0</v>
      </c>
      <c r="U122" s="23" t="s">
        <v>35</v>
      </c>
      <c r="V122" s="26" t="s">
        <v>22</v>
      </c>
      <c r="AD122" s="3"/>
      <c r="AE122" s="3"/>
      <c r="AM122" s="3"/>
      <c r="AN122" s="3"/>
    </row>
    <row r="123" spans="1:40" ht="12.75" customHeight="1">
      <c r="A123" s="20" t="s">
        <v>42</v>
      </c>
      <c r="K123" s="25">
        <v>8</v>
      </c>
      <c r="L123" s="165">
        <v>6</v>
      </c>
      <c r="M123" s="1"/>
      <c r="N123" s="1"/>
      <c r="P123" s="1">
        <f>K123/J122</f>
        <v>1</v>
      </c>
      <c r="Q123" s="21">
        <v>11</v>
      </c>
      <c r="R123" s="26">
        <f t="shared" si="15"/>
        <v>1</v>
      </c>
      <c r="S123" s="1">
        <f t="shared" si="16"/>
        <v>0</v>
      </c>
      <c r="U123" s="23"/>
      <c r="V123" s="26"/>
      <c r="AD123" s="3"/>
      <c r="AE123" s="3"/>
      <c r="AM123" s="3"/>
      <c r="AN123" s="3"/>
    </row>
    <row r="124" spans="1:40" ht="12.75" customHeight="1">
      <c r="A124" s="31" t="s">
        <v>43</v>
      </c>
      <c r="K124" s="25">
        <v>1</v>
      </c>
      <c r="L124" s="165">
        <v>1</v>
      </c>
      <c r="M124" s="1"/>
      <c r="N124" s="1"/>
      <c r="P124" s="1"/>
      <c r="Q124" s="21">
        <v>4</v>
      </c>
      <c r="R124" s="26"/>
      <c r="S124" s="1"/>
      <c r="U124" s="23"/>
      <c r="V124" s="26"/>
      <c r="AD124" s="3"/>
      <c r="AE124" s="3"/>
      <c r="AM124" s="3"/>
      <c r="AN124" s="3"/>
    </row>
    <row r="125" spans="1:40" ht="12.75" customHeight="1">
      <c r="A125" s="31" t="s">
        <v>44</v>
      </c>
      <c r="K125" s="25">
        <v>2</v>
      </c>
      <c r="L125" s="165">
        <v>1</v>
      </c>
      <c r="M125" s="1"/>
      <c r="N125" s="1"/>
      <c r="P125" s="1"/>
      <c r="Q125" s="21">
        <v>3</v>
      </c>
      <c r="R125" s="26"/>
      <c r="S125" s="1"/>
      <c r="U125" s="23"/>
      <c r="V125" s="26"/>
      <c r="AD125" s="3"/>
      <c r="AE125" s="3"/>
      <c r="AM125" s="3"/>
      <c r="AN125" s="3"/>
    </row>
    <row r="126" spans="1:40" ht="12.75" customHeight="1">
      <c r="A126" s="31" t="s">
        <v>45</v>
      </c>
      <c r="K126" s="25">
        <v>1</v>
      </c>
      <c r="L126" s="165"/>
      <c r="M126" s="1"/>
      <c r="N126" s="1"/>
      <c r="P126" s="1"/>
      <c r="Q126" s="21">
        <v>2</v>
      </c>
      <c r="R126" s="26"/>
      <c r="S126" s="1"/>
      <c r="U126" s="23"/>
      <c r="V126" s="26"/>
      <c r="AD126" s="3"/>
      <c r="AE126" s="3"/>
      <c r="AM126" s="3"/>
      <c r="AN126" s="3"/>
    </row>
    <row r="127" spans="1:40" ht="12.75" customHeight="1">
      <c r="A127" s="20" t="s">
        <v>52</v>
      </c>
      <c r="K127" s="25">
        <v>1</v>
      </c>
      <c r="L127" s="165"/>
      <c r="M127" s="1"/>
      <c r="N127" s="1"/>
      <c r="P127" s="1"/>
      <c r="Q127" s="21">
        <v>1</v>
      </c>
      <c r="R127" s="26"/>
      <c r="S127" s="1"/>
      <c r="U127" s="23"/>
      <c r="V127" s="26"/>
      <c r="AD127" s="3"/>
      <c r="AE127" s="3"/>
      <c r="AM127" s="3"/>
      <c r="AN127" s="3"/>
    </row>
    <row r="128" spans="1:40" ht="12.75" customHeight="1">
      <c r="A128" s="31" t="s">
        <v>53</v>
      </c>
      <c r="K128" s="25">
        <v>1</v>
      </c>
      <c r="L128" s="165"/>
      <c r="M128" s="1"/>
      <c r="N128" s="1"/>
      <c r="P128" s="1"/>
      <c r="Q128" s="21">
        <v>1</v>
      </c>
      <c r="R128" s="26"/>
      <c r="S128" s="1"/>
      <c r="U128" s="23"/>
      <c r="V128" s="26"/>
      <c r="AD128" s="3"/>
      <c r="AE128" s="3"/>
      <c r="AM128" s="3"/>
      <c r="AN128" s="3"/>
    </row>
    <row r="129" spans="1:40" ht="12.75" customHeight="1">
      <c r="A129" s="31"/>
      <c r="L129" s="166">
        <f>SUM(L123:L125)</f>
        <v>8</v>
      </c>
      <c r="M129" s="1">
        <f>L123/B114</f>
        <v>0.27272727272727271</v>
      </c>
      <c r="N129" s="1">
        <f>L123/B114</f>
        <v>0.27272727272727271</v>
      </c>
      <c r="O129" s="1">
        <f>N129-M129</f>
        <v>0</v>
      </c>
      <c r="P129" s="1"/>
      <c r="Q129" s="2"/>
      <c r="R129" s="26"/>
      <c r="S129" s="1"/>
      <c r="U129" s="23"/>
      <c r="V129" s="26"/>
      <c r="AD129" s="3"/>
      <c r="AE129" s="3"/>
      <c r="AM129" s="3"/>
      <c r="AN129" s="3"/>
    </row>
    <row r="130" spans="1:40" ht="12.75" customHeight="1">
      <c r="A130" s="4" t="s">
        <v>47</v>
      </c>
      <c r="M130" s="1"/>
      <c r="N130" s="1"/>
      <c r="P130" s="1"/>
      <c r="Q130" s="2"/>
      <c r="R130" s="2"/>
      <c r="S130" s="1"/>
      <c r="U130" s="20"/>
      <c r="V130" s="26"/>
      <c r="AD130" s="3"/>
      <c r="AE130" s="3"/>
      <c r="AM130" s="3"/>
      <c r="AN130" s="3"/>
    </row>
    <row r="131" spans="1:40" ht="25.5" customHeight="1">
      <c r="B131" s="6" t="s">
        <v>1</v>
      </c>
      <c r="C131" s="6"/>
      <c r="D131" s="6"/>
      <c r="E131" s="6"/>
      <c r="F131" s="6"/>
      <c r="G131" s="6"/>
      <c r="H131" s="6"/>
      <c r="I131" s="6"/>
      <c r="J131" s="6"/>
      <c r="K131" s="6"/>
      <c r="M131" s="7" t="s">
        <v>2</v>
      </c>
      <c r="N131" s="7" t="s">
        <v>3</v>
      </c>
      <c r="O131" s="8" t="s">
        <v>4</v>
      </c>
      <c r="P131" s="7" t="s">
        <v>5</v>
      </c>
      <c r="Q131" s="9" t="s">
        <v>6</v>
      </c>
      <c r="R131" s="9" t="s">
        <v>7</v>
      </c>
      <c r="S131" s="10" t="s">
        <v>8</v>
      </c>
      <c r="U131" s="36"/>
      <c r="V131" s="3"/>
      <c r="AD131" s="3"/>
      <c r="AE131" s="3"/>
      <c r="AM131" s="3"/>
      <c r="AN131" s="3"/>
    </row>
    <row r="132" spans="1:40" ht="12.75" customHeight="1">
      <c r="A132" s="12" t="s">
        <v>9</v>
      </c>
      <c r="B132" s="13">
        <v>1</v>
      </c>
      <c r="C132" s="13">
        <v>2</v>
      </c>
      <c r="D132" s="13">
        <v>3</v>
      </c>
      <c r="E132" s="13">
        <v>4</v>
      </c>
      <c r="F132" s="13">
        <v>5</v>
      </c>
      <c r="G132" s="13">
        <v>6</v>
      </c>
      <c r="H132" s="13">
        <v>7</v>
      </c>
      <c r="I132" s="13">
        <v>8</v>
      </c>
      <c r="J132" s="13">
        <v>9</v>
      </c>
      <c r="K132" s="13">
        <v>10</v>
      </c>
      <c r="L132" s="163" t="s">
        <v>10</v>
      </c>
      <c r="M132" s="15"/>
      <c r="N132" s="16"/>
      <c r="O132" s="17"/>
      <c r="P132" s="18"/>
      <c r="Q132" s="2"/>
      <c r="R132" s="2"/>
      <c r="S132" s="1"/>
      <c r="U132" s="31"/>
      <c r="V132" s="3"/>
      <c r="AD132" s="3"/>
      <c r="AE132" s="3"/>
      <c r="AM132" s="3"/>
      <c r="AN132" s="3"/>
    </row>
    <row r="133" spans="1:40" ht="12.75" customHeight="1">
      <c r="A133" s="20" t="s">
        <v>23</v>
      </c>
      <c r="B133" s="25">
        <v>25</v>
      </c>
      <c r="L133" s="165"/>
      <c r="M133" s="1"/>
      <c r="N133" s="1"/>
      <c r="P133" s="1"/>
      <c r="Q133" s="21">
        <f>B133</f>
        <v>25</v>
      </c>
      <c r="R133" s="2"/>
      <c r="S133" s="1"/>
      <c r="U133" s="31"/>
      <c r="V133" s="3"/>
      <c r="AD133" s="3"/>
      <c r="AE133" s="3"/>
      <c r="AM133" s="3"/>
      <c r="AN133" s="3"/>
    </row>
    <row r="134" spans="1:40" ht="12.75" customHeight="1">
      <c r="A134" s="20" t="s">
        <v>24</v>
      </c>
      <c r="C134" s="25">
        <v>20</v>
      </c>
      <c r="L134" s="165"/>
      <c r="M134" s="1"/>
      <c r="N134" s="1"/>
      <c r="P134" s="1">
        <f>C134/B133</f>
        <v>0.8</v>
      </c>
      <c r="Q134" s="21">
        <v>20</v>
      </c>
      <c r="R134" s="26">
        <f t="shared" ref="R134:R142" si="17">Q134/Q133</f>
        <v>0.8</v>
      </c>
      <c r="S134" s="1">
        <f t="shared" ref="S134:S142" si="18">100%-R134</f>
        <v>0.19999999999999996</v>
      </c>
      <c r="U134" s="25"/>
      <c r="V134" s="11" t="s">
        <v>48</v>
      </c>
      <c r="AD134" s="3"/>
      <c r="AE134" s="3"/>
      <c r="AM134" s="3"/>
      <c r="AN134" s="3"/>
    </row>
    <row r="135" spans="1:40" ht="12.75" customHeight="1">
      <c r="A135" s="20" t="s">
        <v>25</v>
      </c>
      <c r="D135" s="25">
        <v>17</v>
      </c>
      <c r="L135" s="165"/>
      <c r="M135" s="1"/>
      <c r="N135" s="1"/>
      <c r="P135" s="1">
        <f>D135/C134</f>
        <v>0.85</v>
      </c>
      <c r="Q135" s="21">
        <v>19</v>
      </c>
      <c r="R135" s="26">
        <f t="shared" si="17"/>
        <v>0.95</v>
      </c>
      <c r="S135" s="1">
        <f t="shared" si="18"/>
        <v>5.0000000000000044E-2</v>
      </c>
      <c r="U135" s="37" t="s">
        <v>13</v>
      </c>
      <c r="V135" s="38" t="s">
        <v>12</v>
      </c>
      <c r="W135" s="38" t="s">
        <v>14</v>
      </c>
      <c r="X135" s="38" t="s">
        <v>16</v>
      </c>
      <c r="Y135" s="38" t="s">
        <v>18</v>
      </c>
      <c r="Z135" s="38" t="s">
        <v>20</v>
      </c>
      <c r="AA135" s="38" t="s">
        <v>21</v>
      </c>
      <c r="AB135" s="38" t="s">
        <v>23</v>
      </c>
      <c r="AC135" s="38" t="s">
        <v>24</v>
      </c>
      <c r="AD135" s="38" t="s">
        <v>25</v>
      </c>
      <c r="AE135" s="38" t="s">
        <v>26</v>
      </c>
      <c r="AF135" s="38" t="s">
        <v>27</v>
      </c>
      <c r="AG135" s="38" t="s">
        <v>28</v>
      </c>
      <c r="AH135" s="38" t="s">
        <v>29</v>
      </c>
      <c r="AI135" s="38" t="s">
        <v>42</v>
      </c>
      <c r="AJ135" s="38" t="s">
        <v>43</v>
      </c>
      <c r="AM135" s="3"/>
      <c r="AN135" s="3"/>
    </row>
    <row r="136" spans="1:40" ht="12.75" customHeight="1">
      <c r="A136" s="20" t="s">
        <v>26</v>
      </c>
      <c r="E136" s="25">
        <v>14</v>
      </c>
      <c r="L136" s="165"/>
      <c r="M136" s="1"/>
      <c r="N136" s="1"/>
      <c r="P136" s="1">
        <f>E136/D135</f>
        <v>0.82352941176470584</v>
      </c>
      <c r="Q136" s="21">
        <v>18</v>
      </c>
      <c r="R136" s="26">
        <f t="shared" si="17"/>
        <v>0.94736842105263153</v>
      </c>
      <c r="S136" s="1">
        <f t="shared" si="18"/>
        <v>5.2631578947368474E-2</v>
      </c>
      <c r="U136" s="39" t="s">
        <v>15</v>
      </c>
      <c r="V136" s="40">
        <f>Q20/Q18</f>
        <v>0.85416666666666663</v>
      </c>
      <c r="W136" s="40">
        <f>Q39/Q37</f>
        <v>0.66666666666666663</v>
      </c>
      <c r="X136" s="40">
        <f>Q59/Q57</f>
        <v>0.78048780487804881</v>
      </c>
      <c r="Y136" s="40">
        <f>Q79/Q77</f>
        <v>0.66666666666666663</v>
      </c>
      <c r="Z136" s="40">
        <f>Q97/Q95</f>
        <v>0.66666666666666663</v>
      </c>
      <c r="AA136" s="40">
        <f>Q116/Q114</f>
        <v>0.77272727272727271</v>
      </c>
      <c r="AB136" s="40">
        <f>Q135/Q133</f>
        <v>0.76</v>
      </c>
      <c r="AC136" s="40">
        <f>Q153/Q151</f>
        <v>0.76</v>
      </c>
      <c r="AD136" s="40">
        <f>Q175/Q173</f>
        <v>0.82352941176470584</v>
      </c>
      <c r="AE136" s="40">
        <f>Q194/Q192</f>
        <v>0.90476190476190477</v>
      </c>
      <c r="AF136" s="40">
        <f>Q213/Q211</f>
        <v>0.93333333333333335</v>
      </c>
      <c r="AG136" s="40">
        <f>Q232/Q230</f>
        <v>0.9</v>
      </c>
      <c r="AH136" s="40">
        <f>Q251/Q249</f>
        <v>1</v>
      </c>
      <c r="AI136" s="40">
        <f>Q270/Q268</f>
        <v>0.91666666666666663</v>
      </c>
      <c r="AJ136" s="40" t="e">
        <f>#REF!/#REF!</f>
        <v>#REF!</v>
      </c>
      <c r="AM136" s="3"/>
      <c r="AN136" s="3"/>
    </row>
    <row r="137" spans="1:40" ht="12.75" customHeight="1">
      <c r="A137" s="20" t="s">
        <v>27</v>
      </c>
      <c r="F137" s="25">
        <v>12</v>
      </c>
      <c r="L137" s="165"/>
      <c r="M137" s="1"/>
      <c r="N137" s="1"/>
      <c r="P137" s="1">
        <f>F137/E136</f>
        <v>0.8571428571428571</v>
      </c>
      <c r="Q137" s="21">
        <v>16</v>
      </c>
      <c r="R137" s="26">
        <f t="shared" si="17"/>
        <v>0.88888888888888884</v>
      </c>
      <c r="S137" s="1">
        <f t="shared" si="18"/>
        <v>0.11111111111111116</v>
      </c>
      <c r="U137" s="39"/>
      <c r="V137" s="40"/>
      <c r="W137" s="40"/>
      <c r="X137" s="40"/>
      <c r="Y137" s="40"/>
      <c r="Z137" s="40"/>
      <c r="AA137" s="40"/>
      <c r="AB137" s="40"/>
      <c r="AC137" s="40"/>
      <c r="AD137" s="3"/>
      <c r="AE137" s="3"/>
      <c r="AM137" s="3"/>
      <c r="AN137" s="3"/>
    </row>
    <row r="138" spans="1:40" ht="12.75" customHeight="1">
      <c r="A138" s="20" t="s">
        <v>28</v>
      </c>
      <c r="G138" s="25">
        <v>12</v>
      </c>
      <c r="L138" s="165"/>
      <c r="M138" s="1"/>
      <c r="N138" s="1"/>
      <c r="P138" s="1">
        <f>G138/F137</f>
        <v>1</v>
      </c>
      <c r="Q138" s="21">
        <v>16</v>
      </c>
      <c r="R138" s="26">
        <f t="shared" si="17"/>
        <v>1</v>
      </c>
      <c r="S138" s="1">
        <f t="shared" si="18"/>
        <v>0</v>
      </c>
      <c r="U138" s="39"/>
      <c r="V138" s="40"/>
      <c r="W138" s="40"/>
      <c r="X138" s="40"/>
      <c r="Y138" s="40"/>
      <c r="Z138" s="40"/>
      <c r="AA138" s="40"/>
      <c r="AB138" s="40"/>
      <c r="AC138" s="40"/>
      <c r="AD138" s="3"/>
      <c r="AE138" s="3"/>
      <c r="AM138" s="3"/>
      <c r="AN138" s="3"/>
    </row>
    <row r="139" spans="1:40" ht="12.75" customHeight="1">
      <c r="A139" s="20" t="s">
        <v>29</v>
      </c>
      <c r="H139" s="25">
        <v>11</v>
      </c>
      <c r="L139" s="165"/>
      <c r="M139" s="1"/>
      <c r="N139" s="1"/>
      <c r="P139" s="1">
        <f>H139/G138</f>
        <v>0.91666666666666663</v>
      </c>
      <c r="Q139" s="21">
        <v>15</v>
      </c>
      <c r="R139" s="26">
        <f t="shared" si="17"/>
        <v>0.9375</v>
      </c>
      <c r="S139" s="1">
        <f t="shared" si="18"/>
        <v>6.25E-2</v>
      </c>
      <c r="U139" s="39"/>
      <c r="V139" s="40"/>
      <c r="W139" s="40"/>
      <c r="X139" s="40"/>
      <c r="Y139" s="40"/>
      <c r="Z139" s="40"/>
      <c r="AA139" s="40"/>
      <c r="AB139" s="40"/>
      <c r="AC139" s="40"/>
      <c r="AD139" s="3"/>
      <c r="AE139" s="3"/>
      <c r="AM139" s="3"/>
      <c r="AN139" s="3"/>
    </row>
    <row r="140" spans="1:40" ht="12.75" customHeight="1">
      <c r="A140" s="20" t="s">
        <v>39</v>
      </c>
      <c r="I140" s="25">
        <v>9</v>
      </c>
      <c r="L140" s="165"/>
      <c r="M140" s="1"/>
      <c r="N140" s="1"/>
      <c r="P140" s="1">
        <f>I140/H139</f>
        <v>0.81818181818181823</v>
      </c>
      <c r="Q140" s="21">
        <v>12</v>
      </c>
      <c r="R140" s="26">
        <f t="shared" si="17"/>
        <v>0.8</v>
      </c>
      <c r="S140" s="1">
        <f t="shared" si="18"/>
        <v>0.19999999999999996</v>
      </c>
      <c r="U140" s="39"/>
      <c r="V140" s="40"/>
      <c r="W140" s="40"/>
      <c r="X140" s="40"/>
      <c r="Y140" s="40"/>
      <c r="Z140" s="40"/>
      <c r="AA140" s="40"/>
      <c r="AB140" s="40"/>
      <c r="AC140" s="40"/>
      <c r="AD140" s="3"/>
      <c r="AE140" s="3"/>
      <c r="AM140" s="3"/>
      <c r="AN140" s="3"/>
    </row>
    <row r="141" spans="1:40" ht="12.75" customHeight="1">
      <c r="A141" s="20" t="s">
        <v>42</v>
      </c>
      <c r="J141" s="25">
        <v>7</v>
      </c>
      <c r="L141" s="165"/>
      <c r="M141" s="1"/>
      <c r="N141" s="1"/>
      <c r="P141" s="1">
        <f>J141/I140</f>
        <v>0.77777777777777779</v>
      </c>
      <c r="Q141" s="21">
        <v>13</v>
      </c>
      <c r="R141" s="26">
        <f t="shared" si="17"/>
        <v>1.0833333333333333</v>
      </c>
      <c r="S141" s="1">
        <f t="shared" si="18"/>
        <v>-8.3333333333333259E-2</v>
      </c>
      <c r="U141" s="39"/>
      <c r="V141" s="40"/>
      <c r="W141" s="40"/>
      <c r="X141" s="40"/>
      <c r="Y141" s="40"/>
      <c r="Z141" s="40"/>
      <c r="AA141" s="40"/>
      <c r="AB141" s="40"/>
      <c r="AC141" s="40"/>
      <c r="AD141" s="3"/>
      <c r="AE141" s="3"/>
      <c r="AM141" s="3"/>
      <c r="AN141" s="3"/>
    </row>
    <row r="142" spans="1:40" ht="12.75" customHeight="1">
      <c r="A142" s="31" t="s">
        <v>43</v>
      </c>
      <c r="K142" s="25">
        <v>7</v>
      </c>
      <c r="L142" s="165">
        <v>6</v>
      </c>
      <c r="M142" s="1"/>
      <c r="N142" s="1"/>
      <c r="P142" s="1">
        <f>K142/J141</f>
        <v>1</v>
      </c>
      <c r="Q142" s="21">
        <v>10</v>
      </c>
      <c r="R142" s="26">
        <f t="shared" si="17"/>
        <v>0.76923076923076927</v>
      </c>
      <c r="S142" s="1">
        <f t="shared" si="18"/>
        <v>0.23076923076923073</v>
      </c>
      <c r="U142" s="39"/>
      <c r="V142" s="40"/>
      <c r="W142" s="40"/>
      <c r="X142" s="40"/>
      <c r="Y142" s="40"/>
      <c r="Z142" s="40"/>
      <c r="AA142" s="40"/>
      <c r="AB142" s="40"/>
      <c r="AC142" s="40"/>
      <c r="AD142" s="3"/>
      <c r="AE142" s="3"/>
      <c r="AM142" s="3"/>
      <c r="AN142" s="3"/>
    </row>
    <row r="143" spans="1:40" ht="12.75" customHeight="1">
      <c r="A143" s="31" t="s">
        <v>44</v>
      </c>
      <c r="K143" s="25">
        <v>2</v>
      </c>
      <c r="L143" s="165">
        <v>1</v>
      </c>
      <c r="M143" s="1"/>
      <c r="N143" s="1"/>
      <c r="P143" s="1"/>
      <c r="Q143" s="21">
        <v>5</v>
      </c>
      <c r="R143" s="26"/>
      <c r="S143" s="1"/>
      <c r="U143" s="39"/>
      <c r="V143" s="40"/>
      <c r="W143" s="40"/>
      <c r="X143" s="40"/>
      <c r="Y143" s="40"/>
      <c r="Z143" s="40"/>
      <c r="AA143" s="40"/>
      <c r="AB143" s="40"/>
      <c r="AC143" s="40"/>
      <c r="AD143" s="3"/>
      <c r="AE143" s="3"/>
      <c r="AM143" s="3"/>
      <c r="AN143" s="3"/>
    </row>
    <row r="144" spans="1:40" ht="12.75" customHeight="1">
      <c r="A144" s="31" t="s">
        <v>45</v>
      </c>
      <c r="K144" s="25">
        <v>1</v>
      </c>
      <c r="L144" s="165"/>
      <c r="M144" s="1"/>
      <c r="N144" s="1"/>
      <c r="P144" s="1"/>
      <c r="Q144" s="21">
        <v>4</v>
      </c>
      <c r="R144" s="26"/>
      <c r="S144" s="1"/>
      <c r="U144" s="39"/>
      <c r="V144" s="40"/>
      <c r="W144" s="40"/>
      <c r="X144" s="40"/>
      <c r="Y144" s="40"/>
      <c r="Z144" s="40"/>
      <c r="AA144" s="40"/>
      <c r="AB144" s="40"/>
      <c r="AC144" s="40"/>
      <c r="AD144" s="3"/>
      <c r="AE144" s="3"/>
      <c r="AM144" s="3"/>
      <c r="AN144" s="3"/>
    </row>
    <row r="145" spans="1:40" ht="12.75" customHeight="1">
      <c r="A145" s="20" t="s">
        <v>52</v>
      </c>
      <c r="K145" s="25">
        <v>1</v>
      </c>
      <c r="L145" s="165"/>
      <c r="M145" s="1"/>
      <c r="N145" s="1"/>
      <c r="P145" s="1"/>
      <c r="Q145" s="21">
        <v>2</v>
      </c>
      <c r="R145" s="26"/>
      <c r="S145" s="1"/>
      <c r="U145" s="39"/>
      <c r="V145" s="40"/>
      <c r="W145" s="40"/>
      <c r="X145" s="40"/>
      <c r="Y145" s="40"/>
      <c r="Z145" s="40"/>
      <c r="AA145" s="40"/>
      <c r="AB145" s="40"/>
      <c r="AC145" s="40"/>
      <c r="AD145" s="3"/>
      <c r="AE145" s="3"/>
      <c r="AM145" s="3"/>
      <c r="AN145" s="3"/>
    </row>
    <row r="146" spans="1:40" ht="12.75" customHeight="1">
      <c r="A146" s="31" t="s">
        <v>53</v>
      </c>
      <c r="K146" s="25">
        <v>1</v>
      </c>
      <c r="L146" s="165"/>
      <c r="M146" s="1"/>
      <c r="N146" s="1"/>
      <c r="P146" s="1"/>
      <c r="Q146" s="21">
        <v>1</v>
      </c>
      <c r="R146" s="26"/>
      <c r="S146" s="1"/>
      <c r="U146" s="39"/>
      <c r="V146" s="40"/>
      <c r="W146" s="40"/>
      <c r="X146" s="40"/>
      <c r="Y146" s="40"/>
      <c r="Z146" s="40"/>
      <c r="AA146" s="40"/>
      <c r="AB146" s="40"/>
      <c r="AC146" s="40"/>
      <c r="AD146" s="3"/>
      <c r="AE146" s="3"/>
      <c r="AM146" s="3"/>
      <c r="AN146" s="3"/>
    </row>
    <row r="147" spans="1:40" ht="12.75" customHeight="1">
      <c r="L147" s="166">
        <f>SUM(L142:L143)</f>
        <v>7</v>
      </c>
      <c r="M147" s="1">
        <f>L142/B133</f>
        <v>0.24</v>
      </c>
      <c r="N147" s="1">
        <f>L147/B133</f>
        <v>0.28000000000000003</v>
      </c>
      <c r="O147" s="1">
        <f>N147-M147</f>
        <v>4.0000000000000036E-2</v>
      </c>
      <c r="P147" s="1"/>
      <c r="Q147" s="2"/>
      <c r="R147" s="2"/>
      <c r="S147" s="1"/>
      <c r="U147" s="34" t="s">
        <v>49</v>
      </c>
      <c r="AD147" s="3"/>
      <c r="AE147" s="3"/>
      <c r="AM147" s="3"/>
      <c r="AN147" s="3"/>
    </row>
    <row r="148" spans="1:40" ht="12.75" customHeight="1">
      <c r="A148" s="4" t="s">
        <v>50</v>
      </c>
      <c r="M148" s="1"/>
      <c r="N148" s="1"/>
      <c r="P148" s="1"/>
      <c r="Q148" s="2"/>
      <c r="R148" s="2"/>
      <c r="S148" s="1"/>
      <c r="U148" s="34"/>
      <c r="V148" s="11"/>
      <c r="AD148" s="3"/>
      <c r="AE148" s="3"/>
      <c r="AM148" s="3"/>
      <c r="AN148" s="3"/>
    </row>
    <row r="149" spans="1:40" ht="25.5" customHeight="1">
      <c r="B149" s="6" t="s">
        <v>1</v>
      </c>
      <c r="C149" s="6"/>
      <c r="D149" s="6"/>
      <c r="E149" s="6"/>
      <c r="F149" s="6"/>
      <c r="G149" s="6"/>
      <c r="H149" s="6"/>
      <c r="I149" s="6"/>
      <c r="J149" s="6"/>
      <c r="K149" s="6"/>
      <c r="M149" s="7" t="s">
        <v>2</v>
      </c>
      <c r="N149" s="7" t="s">
        <v>3</v>
      </c>
      <c r="O149" s="8" t="s">
        <v>4</v>
      </c>
      <c r="P149" s="7" t="s">
        <v>5</v>
      </c>
      <c r="Q149" s="9" t="s">
        <v>6</v>
      </c>
      <c r="R149" s="9" t="s">
        <v>7</v>
      </c>
      <c r="S149" s="10" t="s">
        <v>8</v>
      </c>
      <c r="U149" s="25"/>
      <c r="V149" s="3"/>
      <c r="AD149" s="3"/>
      <c r="AE149" s="3"/>
      <c r="AM149" s="3"/>
      <c r="AN149" s="3"/>
    </row>
    <row r="150" spans="1:40" ht="12.75" customHeight="1">
      <c r="A150" s="12" t="s">
        <v>9</v>
      </c>
      <c r="B150" s="13">
        <v>1</v>
      </c>
      <c r="C150" s="13">
        <v>2</v>
      </c>
      <c r="D150" s="13">
        <v>3</v>
      </c>
      <c r="E150" s="13">
        <v>4</v>
      </c>
      <c r="F150" s="13">
        <v>5</v>
      </c>
      <c r="G150" s="13">
        <v>6</v>
      </c>
      <c r="H150" s="13">
        <v>7</v>
      </c>
      <c r="I150" s="13">
        <v>8</v>
      </c>
      <c r="J150" s="13">
        <v>9</v>
      </c>
      <c r="K150" s="13">
        <v>10</v>
      </c>
      <c r="L150" s="163" t="s">
        <v>10</v>
      </c>
      <c r="M150" s="15"/>
      <c r="N150" s="16"/>
      <c r="O150" s="17"/>
      <c r="P150" s="18"/>
      <c r="Q150" s="2"/>
      <c r="R150" s="2"/>
      <c r="S150" s="1"/>
      <c r="U150" s="25"/>
      <c r="AD150" s="3"/>
      <c r="AE150" s="3"/>
      <c r="AM150" s="3"/>
      <c r="AN150" s="3"/>
    </row>
    <row r="151" spans="1:40" ht="12.75" customHeight="1">
      <c r="A151" s="20" t="s">
        <v>24</v>
      </c>
      <c r="B151" s="25">
        <v>25</v>
      </c>
      <c r="L151" s="165"/>
      <c r="M151" s="1"/>
      <c r="N151" s="1"/>
      <c r="P151" s="1"/>
      <c r="Q151" s="21">
        <f>B151</f>
        <v>25</v>
      </c>
      <c r="R151" s="2"/>
      <c r="S151" s="1"/>
      <c r="U151" s="25"/>
      <c r="AD151" s="3"/>
      <c r="AE151" s="3"/>
      <c r="AM151" s="3"/>
      <c r="AN151" s="3"/>
    </row>
    <row r="152" spans="1:40" ht="12.75" customHeight="1">
      <c r="A152" s="20" t="s">
        <v>25</v>
      </c>
      <c r="C152" s="25">
        <v>22</v>
      </c>
      <c r="L152" s="165"/>
      <c r="M152" s="1"/>
      <c r="N152" s="1"/>
      <c r="P152" s="1">
        <f>C152/B151</f>
        <v>0.88</v>
      </c>
      <c r="Q152" s="21">
        <v>22</v>
      </c>
      <c r="R152" s="26">
        <f t="shared" ref="R152:R160" si="19">Q152/Q151</f>
        <v>0.88</v>
      </c>
      <c r="S152" s="1">
        <f t="shared" ref="S152:S160" si="20">100%-R152</f>
        <v>0.12</v>
      </c>
      <c r="U152" s="31"/>
      <c r="AD152" s="3"/>
      <c r="AE152" s="3"/>
      <c r="AM152" s="3"/>
      <c r="AN152" s="3"/>
    </row>
    <row r="153" spans="1:40" ht="12.75" customHeight="1">
      <c r="A153" s="20" t="s">
        <v>26</v>
      </c>
      <c r="D153" s="25">
        <v>19</v>
      </c>
      <c r="L153" s="165"/>
      <c r="M153" s="1"/>
      <c r="N153" s="1"/>
      <c r="P153" s="1">
        <f>D153/C152</f>
        <v>0.86363636363636365</v>
      </c>
      <c r="Q153" s="21">
        <v>19</v>
      </c>
      <c r="R153" s="26">
        <f t="shared" si="19"/>
        <v>0.86363636363636365</v>
      </c>
      <c r="S153" s="1">
        <f t="shared" si="20"/>
        <v>0.13636363636363635</v>
      </c>
      <c r="AD153" s="3"/>
      <c r="AE153" s="3"/>
      <c r="AM153" s="3"/>
      <c r="AN153" s="3"/>
    </row>
    <row r="154" spans="1:40" ht="12.75" customHeight="1">
      <c r="A154" s="20" t="s">
        <v>27</v>
      </c>
      <c r="E154" s="25">
        <v>18</v>
      </c>
      <c r="L154" s="165"/>
      <c r="M154" s="1"/>
      <c r="N154" s="1"/>
      <c r="P154" s="1">
        <f>E154/D153</f>
        <v>0.94736842105263153</v>
      </c>
      <c r="Q154" s="21">
        <v>20</v>
      </c>
      <c r="R154" s="26">
        <f t="shared" si="19"/>
        <v>1.0526315789473684</v>
      </c>
      <c r="S154" s="1">
        <f t="shared" si="20"/>
        <v>-5.2631578947368363E-2</v>
      </c>
      <c r="AD154" s="3"/>
      <c r="AE154" s="3"/>
      <c r="AM154" s="3"/>
      <c r="AN154" s="3"/>
    </row>
    <row r="155" spans="1:40" ht="12.75" customHeight="1">
      <c r="A155" s="20" t="s">
        <v>28</v>
      </c>
      <c r="F155" s="25">
        <v>17</v>
      </c>
      <c r="L155" s="165"/>
      <c r="M155" s="1"/>
      <c r="N155" s="1"/>
      <c r="P155" s="1">
        <f>F155/E154</f>
        <v>0.94444444444444442</v>
      </c>
      <c r="Q155" s="21">
        <v>20</v>
      </c>
      <c r="R155" s="26">
        <f t="shared" si="19"/>
        <v>1</v>
      </c>
      <c r="S155" s="1">
        <f t="shared" si="20"/>
        <v>0</v>
      </c>
      <c r="AD155" s="3"/>
      <c r="AE155" s="3"/>
      <c r="AM155" s="3"/>
      <c r="AN155" s="3"/>
    </row>
    <row r="156" spans="1:40" ht="12.75" customHeight="1">
      <c r="A156" s="20" t="s">
        <v>29</v>
      </c>
      <c r="G156" s="25">
        <v>13</v>
      </c>
      <c r="L156" s="165"/>
      <c r="M156" s="1"/>
      <c r="N156" s="1"/>
      <c r="P156" s="1">
        <f>G156/F155</f>
        <v>0.76470588235294112</v>
      </c>
      <c r="Q156" s="21">
        <v>15</v>
      </c>
      <c r="R156" s="26">
        <f t="shared" si="19"/>
        <v>0.75</v>
      </c>
      <c r="S156" s="1">
        <f t="shared" si="20"/>
        <v>0.25</v>
      </c>
      <c r="AD156" s="3"/>
      <c r="AE156" s="3"/>
      <c r="AM156" s="3"/>
      <c r="AN156" s="3"/>
    </row>
    <row r="157" spans="1:40" ht="12.75" customHeight="1">
      <c r="A157" s="20" t="s">
        <v>39</v>
      </c>
      <c r="H157" s="25">
        <v>11</v>
      </c>
      <c r="L157" s="165"/>
      <c r="M157" s="1"/>
      <c r="N157" s="1"/>
      <c r="P157" s="1">
        <f>H157/G156</f>
        <v>0.84615384615384615</v>
      </c>
      <c r="Q157" s="21">
        <v>14</v>
      </c>
      <c r="R157" s="26">
        <f t="shared" si="19"/>
        <v>0.93333333333333335</v>
      </c>
      <c r="S157" s="1">
        <f t="shared" si="20"/>
        <v>6.6666666666666652E-2</v>
      </c>
      <c r="AD157" s="3"/>
      <c r="AE157" s="3"/>
      <c r="AM157" s="3"/>
      <c r="AN157" s="3"/>
    </row>
    <row r="158" spans="1:40" ht="12.75" customHeight="1">
      <c r="A158" s="20" t="s">
        <v>42</v>
      </c>
      <c r="I158" s="25">
        <v>8</v>
      </c>
      <c r="L158" s="165"/>
      <c r="M158" s="1"/>
      <c r="N158" s="1"/>
      <c r="P158" s="1">
        <f>I158/H157</f>
        <v>0.72727272727272729</v>
      </c>
      <c r="Q158" s="21">
        <v>14</v>
      </c>
      <c r="R158" s="26">
        <f t="shared" si="19"/>
        <v>1</v>
      </c>
      <c r="S158" s="1">
        <f t="shared" si="20"/>
        <v>0</v>
      </c>
      <c r="AD158" s="3"/>
      <c r="AE158" s="3"/>
      <c r="AM158" s="3"/>
      <c r="AN158" s="3"/>
    </row>
    <row r="159" spans="1:40" ht="12.75" customHeight="1">
      <c r="A159" s="31" t="s">
        <v>43</v>
      </c>
      <c r="J159" s="25">
        <v>6</v>
      </c>
      <c r="L159" s="165"/>
      <c r="M159" s="1"/>
      <c r="N159" s="1"/>
      <c r="P159" s="1">
        <f>J159/I158</f>
        <v>0.75</v>
      </c>
      <c r="Q159" s="21">
        <v>13</v>
      </c>
      <c r="R159" s="26">
        <f t="shared" si="19"/>
        <v>0.9285714285714286</v>
      </c>
      <c r="S159" s="1">
        <f t="shared" si="20"/>
        <v>7.1428571428571397E-2</v>
      </c>
      <c r="AD159" s="3"/>
      <c r="AE159" s="3"/>
      <c r="AM159" s="3"/>
      <c r="AN159" s="3"/>
    </row>
    <row r="160" spans="1:40" ht="12.75" customHeight="1">
      <c r="A160" s="31" t="s">
        <v>44</v>
      </c>
      <c r="K160" s="25">
        <v>6</v>
      </c>
      <c r="L160" s="165">
        <v>2</v>
      </c>
      <c r="M160" s="1"/>
      <c r="N160" s="1"/>
      <c r="P160" s="1">
        <f>K160/J159</f>
        <v>1</v>
      </c>
      <c r="Q160" s="21">
        <v>13</v>
      </c>
      <c r="R160" s="26">
        <f t="shared" si="19"/>
        <v>1</v>
      </c>
      <c r="S160" s="1">
        <f t="shared" si="20"/>
        <v>0</v>
      </c>
      <c r="AD160" s="3"/>
      <c r="AE160" s="3"/>
      <c r="AM160" s="3"/>
      <c r="AN160" s="3"/>
    </row>
    <row r="161" spans="1:40" ht="12.75" customHeight="1">
      <c r="A161" s="31" t="s">
        <v>45</v>
      </c>
      <c r="K161" s="25">
        <v>6</v>
      </c>
      <c r="L161" s="165">
        <v>2</v>
      </c>
      <c r="M161" s="1"/>
      <c r="N161" s="1"/>
      <c r="P161" s="1"/>
      <c r="Q161" s="21">
        <v>8</v>
      </c>
      <c r="R161" s="26"/>
      <c r="S161" s="1"/>
      <c r="AD161" s="3"/>
      <c r="AE161" s="3"/>
      <c r="AM161" s="3"/>
      <c r="AN161" s="3"/>
    </row>
    <row r="162" spans="1:40" ht="12.75" customHeight="1">
      <c r="A162" s="20" t="s">
        <v>52</v>
      </c>
      <c r="K162" s="25">
        <v>3</v>
      </c>
      <c r="L162" s="165"/>
      <c r="M162" s="1"/>
      <c r="N162" s="1"/>
      <c r="P162" s="1"/>
      <c r="Q162" s="21">
        <v>5</v>
      </c>
      <c r="R162" s="26"/>
      <c r="S162" s="1"/>
      <c r="AD162" s="3"/>
      <c r="AE162" s="3"/>
      <c r="AM162" s="3"/>
      <c r="AN162" s="3"/>
    </row>
    <row r="163" spans="1:40" ht="12.75" customHeight="1">
      <c r="A163" s="31" t="s">
        <v>53</v>
      </c>
      <c r="K163" s="25">
        <v>2</v>
      </c>
      <c r="L163" s="165"/>
      <c r="M163" s="1"/>
      <c r="N163" s="1"/>
      <c r="P163" s="1"/>
      <c r="Q163" s="21">
        <v>4</v>
      </c>
      <c r="R163" s="26"/>
      <c r="S163" s="1"/>
      <c r="AD163" s="3"/>
      <c r="AE163" s="3"/>
      <c r="AM163" s="3"/>
      <c r="AN163" s="3"/>
    </row>
    <row r="164" spans="1:40" ht="12.75" customHeight="1">
      <c r="A164" s="31" t="s">
        <v>62</v>
      </c>
      <c r="K164" s="25">
        <v>2</v>
      </c>
      <c r="L164" s="165"/>
      <c r="M164" s="1"/>
      <c r="N164" s="1"/>
      <c r="P164" s="1"/>
      <c r="Q164" s="21">
        <v>3</v>
      </c>
      <c r="R164" s="26"/>
      <c r="S164" s="1"/>
      <c r="AD164" s="3"/>
      <c r="AE164" s="3"/>
      <c r="AM164" s="3"/>
      <c r="AN164" s="3"/>
    </row>
    <row r="165" spans="1:40" ht="12.75" customHeight="1">
      <c r="A165" s="31" t="s">
        <v>63</v>
      </c>
      <c r="K165" s="25">
        <v>2</v>
      </c>
      <c r="L165" s="165"/>
      <c r="M165" s="1"/>
      <c r="N165" s="1"/>
      <c r="P165" s="1"/>
      <c r="Q165" s="21">
        <v>2</v>
      </c>
      <c r="R165" s="26"/>
      <c r="S165" s="1"/>
      <c r="AD165" s="3"/>
      <c r="AE165" s="3"/>
      <c r="AM165" s="3"/>
      <c r="AN165" s="3"/>
    </row>
    <row r="166" spans="1:40" ht="12.75" customHeight="1">
      <c r="A166" s="31" t="s">
        <v>64</v>
      </c>
      <c r="K166" s="25">
        <v>1</v>
      </c>
      <c r="L166" s="165"/>
      <c r="M166" s="1"/>
      <c r="N166" s="1"/>
      <c r="P166" s="1"/>
      <c r="Q166" s="21">
        <v>1</v>
      </c>
      <c r="R166" s="26"/>
      <c r="S166" s="1"/>
      <c r="AD166" s="3"/>
      <c r="AE166" s="3"/>
      <c r="AM166" s="3"/>
      <c r="AN166" s="3"/>
    </row>
    <row r="167" spans="1:40" ht="12.75" customHeight="1">
      <c r="A167" s="31" t="s">
        <v>65</v>
      </c>
      <c r="K167" s="25">
        <v>1</v>
      </c>
      <c r="L167" s="165"/>
      <c r="M167" s="1"/>
      <c r="N167" s="1"/>
      <c r="P167" s="1"/>
      <c r="Q167" s="21">
        <v>1</v>
      </c>
      <c r="R167" s="26"/>
      <c r="S167" s="1"/>
      <c r="AD167" s="3"/>
      <c r="AE167" s="3"/>
      <c r="AM167" s="3"/>
      <c r="AN167" s="3"/>
    </row>
    <row r="168" spans="1:40" ht="12.75" customHeight="1">
      <c r="A168" s="31" t="s">
        <v>80</v>
      </c>
      <c r="K168" s="25">
        <v>1</v>
      </c>
      <c r="L168" s="165">
        <v>1</v>
      </c>
      <c r="M168" s="1"/>
      <c r="N168" s="1"/>
      <c r="P168" s="1"/>
      <c r="Q168" s="21"/>
      <c r="R168" s="26"/>
      <c r="S168" s="1"/>
      <c r="AD168" s="3"/>
      <c r="AE168" s="3"/>
      <c r="AM168" s="3"/>
      <c r="AN168" s="3"/>
    </row>
    <row r="169" spans="1:40" ht="12.75" customHeight="1">
      <c r="L169" s="166">
        <f>SUM(L160:L168)</f>
        <v>5</v>
      </c>
      <c r="M169" s="1">
        <f>L160/B151</f>
        <v>0.08</v>
      </c>
      <c r="N169" s="1">
        <f>L169/B151</f>
        <v>0.2</v>
      </c>
      <c r="O169" s="1">
        <f>N169-M169</f>
        <v>0.12000000000000001</v>
      </c>
      <c r="P169" s="1"/>
      <c r="Q169" s="2"/>
      <c r="R169" s="2"/>
      <c r="S169" s="1"/>
      <c r="AD169" s="3"/>
      <c r="AE169" s="3"/>
      <c r="AM169" s="3"/>
      <c r="AN169" s="3"/>
    </row>
    <row r="170" spans="1:40" ht="12.75" customHeight="1">
      <c r="A170" s="4" t="s">
        <v>51</v>
      </c>
      <c r="M170" s="1"/>
      <c r="N170" s="1"/>
      <c r="P170" s="1"/>
      <c r="Q170" s="2"/>
      <c r="R170" s="2"/>
      <c r="S170" s="1"/>
      <c r="AD170" s="3"/>
      <c r="AE170" s="3"/>
      <c r="AM170" s="3"/>
      <c r="AN170" s="3"/>
    </row>
    <row r="171" spans="1:40" ht="25.5" customHeight="1">
      <c r="B171" s="6" t="s">
        <v>1</v>
      </c>
      <c r="C171" s="6"/>
      <c r="D171" s="6"/>
      <c r="E171" s="6"/>
      <c r="F171" s="6"/>
      <c r="G171" s="6"/>
      <c r="H171" s="6"/>
      <c r="I171" s="6"/>
      <c r="J171" s="6"/>
      <c r="K171" s="6"/>
      <c r="M171" s="7" t="s">
        <v>2</v>
      </c>
      <c r="N171" s="7" t="s">
        <v>3</v>
      </c>
      <c r="O171" s="8" t="s">
        <v>4</v>
      </c>
      <c r="P171" s="7" t="s">
        <v>5</v>
      </c>
      <c r="Q171" s="9" t="s">
        <v>6</v>
      </c>
      <c r="R171" s="9" t="s">
        <v>7</v>
      </c>
      <c r="S171" s="10" t="s">
        <v>8</v>
      </c>
      <c r="AD171" s="3"/>
      <c r="AE171" s="3"/>
      <c r="AM171" s="3"/>
      <c r="AN171" s="3"/>
    </row>
    <row r="172" spans="1:40" ht="12.75" customHeight="1">
      <c r="A172" s="12" t="s">
        <v>9</v>
      </c>
      <c r="B172" s="13">
        <v>1</v>
      </c>
      <c r="C172" s="13">
        <v>2</v>
      </c>
      <c r="D172" s="13">
        <v>3</v>
      </c>
      <c r="E172" s="13">
        <v>4</v>
      </c>
      <c r="F172" s="13">
        <v>5</v>
      </c>
      <c r="G172" s="13">
        <v>6</v>
      </c>
      <c r="H172" s="13">
        <v>7</v>
      </c>
      <c r="I172" s="13">
        <v>8</v>
      </c>
      <c r="J172" s="13">
        <v>9</v>
      </c>
      <c r="K172" s="13">
        <v>10</v>
      </c>
      <c r="L172" s="163" t="s">
        <v>10</v>
      </c>
      <c r="M172" s="15"/>
      <c r="N172" s="16"/>
      <c r="O172" s="17"/>
      <c r="P172" s="18"/>
      <c r="Q172" s="2"/>
      <c r="R172" s="2"/>
      <c r="S172" s="1"/>
      <c r="AD172" s="3"/>
      <c r="AE172" s="3"/>
      <c r="AM172" s="3"/>
      <c r="AN172" s="3"/>
    </row>
    <row r="173" spans="1:40" ht="12.75" customHeight="1">
      <c r="A173" s="20" t="s">
        <v>25</v>
      </c>
      <c r="B173" s="25">
        <v>17</v>
      </c>
      <c r="L173" s="165"/>
      <c r="M173" s="1"/>
      <c r="N173" s="1"/>
      <c r="P173" s="1"/>
      <c r="Q173" s="21">
        <f>B173</f>
        <v>17</v>
      </c>
      <c r="R173" s="2"/>
      <c r="S173" s="1"/>
      <c r="AD173" s="3"/>
      <c r="AE173" s="3"/>
      <c r="AM173" s="3"/>
      <c r="AN173" s="3"/>
    </row>
    <row r="174" spans="1:40" ht="12.75" customHeight="1">
      <c r="A174" s="20" t="s">
        <v>26</v>
      </c>
      <c r="C174" s="25">
        <v>16</v>
      </c>
      <c r="L174" s="165"/>
      <c r="M174" s="1"/>
      <c r="N174" s="1"/>
      <c r="P174" s="1">
        <f>C174/B173</f>
        <v>0.94117647058823528</v>
      </c>
      <c r="Q174" s="21">
        <v>16</v>
      </c>
      <c r="R174" s="26">
        <f t="shared" ref="R174:R182" si="21">Q174/Q173</f>
        <v>0.94117647058823528</v>
      </c>
      <c r="S174" s="1">
        <f t="shared" ref="S174:S182" si="22">100%-R174</f>
        <v>5.8823529411764719E-2</v>
      </c>
      <c r="AD174" s="3"/>
      <c r="AE174" s="3"/>
      <c r="AM174" s="3"/>
      <c r="AN174" s="3"/>
    </row>
    <row r="175" spans="1:40" ht="12.75" customHeight="1">
      <c r="A175" s="20" t="s">
        <v>27</v>
      </c>
      <c r="D175" s="25">
        <v>12</v>
      </c>
      <c r="L175" s="165"/>
      <c r="M175" s="1"/>
      <c r="N175" s="1"/>
      <c r="P175" s="1">
        <f>D175/C174</f>
        <v>0.75</v>
      </c>
      <c r="Q175" s="21">
        <v>14</v>
      </c>
      <c r="R175" s="26">
        <f t="shared" si="21"/>
        <v>0.875</v>
      </c>
      <c r="S175" s="1">
        <f t="shared" si="22"/>
        <v>0.125</v>
      </c>
      <c r="AD175" s="3"/>
      <c r="AE175" s="3"/>
      <c r="AM175" s="3"/>
      <c r="AN175" s="3"/>
    </row>
    <row r="176" spans="1:40" ht="12.75" customHeight="1">
      <c r="A176" s="20" t="s">
        <v>28</v>
      </c>
      <c r="E176" s="25">
        <v>12</v>
      </c>
      <c r="L176" s="165"/>
      <c r="M176" s="1"/>
      <c r="N176" s="1"/>
      <c r="P176" s="1">
        <f>E176/D175</f>
        <v>1</v>
      </c>
      <c r="Q176" s="21">
        <v>13</v>
      </c>
      <c r="R176" s="26">
        <f t="shared" si="21"/>
        <v>0.9285714285714286</v>
      </c>
      <c r="S176" s="1">
        <f t="shared" si="22"/>
        <v>7.1428571428571397E-2</v>
      </c>
      <c r="AD176" s="3"/>
      <c r="AE176" s="3"/>
      <c r="AM176" s="3"/>
      <c r="AN176" s="3"/>
    </row>
    <row r="177" spans="1:40" ht="12.75" customHeight="1">
      <c r="A177" s="20" t="s">
        <v>29</v>
      </c>
      <c r="F177" s="25">
        <v>10</v>
      </c>
      <c r="L177" s="165"/>
      <c r="M177" s="1"/>
      <c r="N177" s="1"/>
      <c r="P177" s="1">
        <f>F177/E176</f>
        <v>0.83333333333333337</v>
      </c>
      <c r="Q177" s="21">
        <v>12</v>
      </c>
      <c r="R177" s="26">
        <f t="shared" si="21"/>
        <v>0.92307692307692313</v>
      </c>
      <c r="S177" s="1">
        <f t="shared" si="22"/>
        <v>7.6923076923076872E-2</v>
      </c>
      <c r="AD177" s="3"/>
      <c r="AE177" s="3"/>
      <c r="AM177" s="3"/>
      <c r="AN177" s="3"/>
    </row>
    <row r="178" spans="1:40" ht="12.75" customHeight="1">
      <c r="A178" s="20" t="s">
        <v>39</v>
      </c>
      <c r="G178" s="25">
        <v>10</v>
      </c>
      <c r="L178" s="165"/>
      <c r="M178" s="1"/>
      <c r="N178" s="1"/>
      <c r="P178" s="1">
        <f>G178/F177</f>
        <v>1</v>
      </c>
      <c r="Q178" s="21">
        <v>11</v>
      </c>
      <c r="R178" s="26">
        <f t="shared" si="21"/>
        <v>0.91666666666666663</v>
      </c>
      <c r="S178" s="1">
        <f t="shared" si="22"/>
        <v>8.333333333333337E-2</v>
      </c>
      <c r="AD178" s="3"/>
      <c r="AE178" s="3"/>
      <c r="AM178" s="3"/>
      <c r="AN178" s="3"/>
    </row>
    <row r="179" spans="1:40" ht="12.75" customHeight="1">
      <c r="A179" s="20" t="s">
        <v>42</v>
      </c>
      <c r="H179" s="25">
        <v>8</v>
      </c>
      <c r="L179" s="165"/>
      <c r="M179" s="1"/>
      <c r="N179" s="1"/>
      <c r="P179" s="1">
        <f>H179/G178</f>
        <v>0.8</v>
      </c>
      <c r="Q179" s="21">
        <v>10</v>
      </c>
      <c r="R179" s="26">
        <f t="shared" si="21"/>
        <v>0.90909090909090906</v>
      </c>
      <c r="S179" s="1">
        <f t="shared" si="22"/>
        <v>9.0909090909090939E-2</v>
      </c>
      <c r="AD179" s="3"/>
      <c r="AE179" s="3"/>
      <c r="AM179" s="3"/>
      <c r="AN179" s="3"/>
    </row>
    <row r="180" spans="1:40" ht="12.75" customHeight="1">
      <c r="A180" s="31" t="s">
        <v>43</v>
      </c>
      <c r="I180" s="25">
        <v>8</v>
      </c>
      <c r="L180" s="165"/>
      <c r="M180" s="1"/>
      <c r="N180" s="1"/>
      <c r="P180" s="1">
        <f>I180/H179</f>
        <v>1</v>
      </c>
      <c r="Q180" s="21">
        <v>9</v>
      </c>
      <c r="R180" s="26">
        <f t="shared" si="21"/>
        <v>0.9</v>
      </c>
      <c r="S180" s="1">
        <f t="shared" si="22"/>
        <v>9.9999999999999978E-2</v>
      </c>
      <c r="AD180" s="3"/>
      <c r="AE180" s="3"/>
      <c r="AM180" s="3"/>
      <c r="AN180" s="3"/>
    </row>
    <row r="181" spans="1:40" ht="12.75" customHeight="1">
      <c r="A181" s="31" t="s">
        <v>44</v>
      </c>
      <c r="J181" s="25">
        <v>8</v>
      </c>
      <c r="L181" s="165"/>
      <c r="M181" s="1"/>
      <c r="N181" s="1"/>
      <c r="P181" s="1">
        <f>J181/I180</f>
        <v>1</v>
      </c>
      <c r="Q181" s="21">
        <v>8</v>
      </c>
      <c r="R181" s="26">
        <f t="shared" si="21"/>
        <v>0.88888888888888884</v>
      </c>
      <c r="S181" s="1">
        <f t="shared" si="22"/>
        <v>0.11111111111111116</v>
      </c>
      <c r="AD181" s="3"/>
      <c r="AE181" s="3"/>
      <c r="AM181" s="3"/>
      <c r="AN181" s="3"/>
    </row>
    <row r="182" spans="1:40" ht="12.75" customHeight="1">
      <c r="A182" s="31" t="s">
        <v>45</v>
      </c>
      <c r="K182" s="25">
        <v>4</v>
      </c>
      <c r="L182" s="165">
        <v>3</v>
      </c>
      <c r="M182" s="1"/>
      <c r="N182" s="1"/>
      <c r="P182" s="1">
        <f>K182/J181</f>
        <v>0.5</v>
      </c>
      <c r="Q182" s="21">
        <v>8</v>
      </c>
      <c r="R182" s="26">
        <f t="shared" si="21"/>
        <v>1</v>
      </c>
      <c r="S182" s="1">
        <f t="shared" si="22"/>
        <v>0</v>
      </c>
      <c r="AD182" s="3"/>
      <c r="AE182" s="3"/>
      <c r="AM182" s="3"/>
      <c r="AN182" s="3"/>
    </row>
    <row r="183" spans="1:40" ht="12.75" customHeight="1">
      <c r="A183" s="20" t="s">
        <v>52</v>
      </c>
      <c r="K183" s="25">
        <v>4</v>
      </c>
      <c r="L183" s="165"/>
      <c r="M183" s="1"/>
      <c r="N183" s="1"/>
      <c r="P183" s="1"/>
      <c r="Q183" s="21">
        <v>6</v>
      </c>
      <c r="R183" s="26"/>
      <c r="S183" s="1"/>
      <c r="AD183" s="3"/>
      <c r="AE183" s="3"/>
      <c r="AM183" s="3"/>
      <c r="AN183" s="3"/>
    </row>
    <row r="184" spans="1:40" ht="12.75" customHeight="1">
      <c r="A184" s="31" t="s">
        <v>53</v>
      </c>
      <c r="K184" s="25">
        <v>4</v>
      </c>
      <c r="L184" s="165"/>
      <c r="M184" s="1"/>
      <c r="N184" s="1"/>
      <c r="P184" s="1"/>
      <c r="Q184" s="21">
        <v>7</v>
      </c>
      <c r="R184" s="26"/>
      <c r="S184" s="1"/>
      <c r="AD184" s="3"/>
      <c r="AE184" s="3"/>
      <c r="AM184" s="3"/>
      <c r="AN184" s="3"/>
    </row>
    <row r="185" spans="1:40" ht="12.75" customHeight="1">
      <c r="A185" s="31" t="s">
        <v>62</v>
      </c>
      <c r="K185" s="25">
        <v>1</v>
      </c>
      <c r="L185" s="165"/>
      <c r="M185" s="1"/>
      <c r="N185" s="1"/>
      <c r="P185" s="1"/>
      <c r="Q185" s="21">
        <v>2</v>
      </c>
      <c r="R185" s="26"/>
      <c r="S185" s="1"/>
      <c r="T185" s="43" t="s">
        <v>56</v>
      </c>
      <c r="U185" s="43">
        <v>3</v>
      </c>
      <c r="V185" s="43">
        <f>SUM(L182:L184)</f>
        <v>3</v>
      </c>
      <c r="W185" s="43" t="s">
        <v>10</v>
      </c>
      <c r="AD185" s="3"/>
      <c r="AE185" s="3"/>
      <c r="AM185" s="3"/>
      <c r="AN185" s="3"/>
    </row>
    <row r="186" spans="1:40" ht="12.75" customHeight="1">
      <c r="A186" s="31" t="s">
        <v>63</v>
      </c>
      <c r="K186" s="25">
        <v>1</v>
      </c>
      <c r="L186" s="165"/>
      <c r="M186" s="1"/>
      <c r="N186" s="1"/>
      <c r="P186" s="1"/>
      <c r="Q186" s="21">
        <v>1</v>
      </c>
      <c r="R186" s="26"/>
      <c r="S186" s="1"/>
      <c r="T186" s="43" t="s">
        <v>57</v>
      </c>
      <c r="U186" s="44">
        <f>U185/B173</f>
        <v>0.17647058823529413</v>
      </c>
      <c r="V186" s="44">
        <f>U185/V185</f>
        <v>1</v>
      </c>
      <c r="W186" s="43" t="s">
        <v>58</v>
      </c>
      <c r="AD186" s="3"/>
      <c r="AE186" s="3"/>
      <c r="AM186" s="3"/>
      <c r="AN186" s="3"/>
    </row>
    <row r="187" spans="1:40" ht="12.75" customHeight="1">
      <c r="A187" s="31" t="s">
        <v>64</v>
      </c>
      <c r="L187" s="165"/>
      <c r="M187" s="1"/>
      <c r="N187" s="1"/>
      <c r="P187" s="1"/>
      <c r="Q187" s="21"/>
      <c r="R187" s="26"/>
      <c r="S187" s="1"/>
      <c r="AD187" s="3"/>
      <c r="AE187" s="3"/>
      <c r="AM187" s="3"/>
      <c r="AN187" s="3"/>
    </row>
    <row r="188" spans="1:40" ht="12.75" customHeight="1">
      <c r="L188" s="166">
        <f>SUM(L182)</f>
        <v>3</v>
      </c>
      <c r="M188" s="1">
        <f>L182/B173</f>
        <v>0.17647058823529413</v>
      </c>
      <c r="N188" s="1">
        <f>L188/B173</f>
        <v>0.17647058823529413</v>
      </c>
      <c r="O188" s="1">
        <f>N188-M188</f>
        <v>0</v>
      </c>
      <c r="P188" s="1"/>
      <c r="Q188" s="2"/>
      <c r="R188" s="2"/>
      <c r="S188" s="1"/>
      <c r="AD188" s="3"/>
      <c r="AE188" s="3"/>
      <c r="AM188" s="3"/>
      <c r="AN188" s="3"/>
    </row>
    <row r="189" spans="1:40" ht="12.75" customHeight="1">
      <c r="A189" s="4" t="s">
        <v>54</v>
      </c>
      <c r="M189" s="1"/>
      <c r="N189" s="1"/>
      <c r="P189" s="1"/>
      <c r="Q189" s="2"/>
      <c r="R189" s="2"/>
      <c r="S189" s="1"/>
      <c r="AD189" s="3"/>
      <c r="AE189" s="3"/>
      <c r="AM189" s="3"/>
      <c r="AN189" s="3"/>
    </row>
    <row r="190" spans="1:40" ht="25.5" customHeight="1">
      <c r="B190" s="6" t="s">
        <v>1</v>
      </c>
      <c r="C190" s="6"/>
      <c r="D190" s="6"/>
      <c r="E190" s="6"/>
      <c r="F190" s="6"/>
      <c r="G190" s="6"/>
      <c r="H190" s="6"/>
      <c r="I190" s="6"/>
      <c r="J190" s="6"/>
      <c r="K190" s="6"/>
      <c r="M190" s="7" t="s">
        <v>2</v>
      </c>
      <c r="N190" s="7" t="s">
        <v>3</v>
      </c>
      <c r="O190" s="8" t="s">
        <v>4</v>
      </c>
      <c r="P190" s="7" t="s">
        <v>5</v>
      </c>
      <c r="Q190" s="9" t="s">
        <v>6</v>
      </c>
      <c r="R190" s="9" t="s">
        <v>7</v>
      </c>
      <c r="S190" s="10" t="s">
        <v>8</v>
      </c>
      <c r="AD190" s="3"/>
      <c r="AE190" s="3"/>
      <c r="AM190" s="3"/>
      <c r="AN190" s="3"/>
    </row>
    <row r="191" spans="1:40" ht="12.75" customHeight="1">
      <c r="A191" s="12" t="s">
        <v>9</v>
      </c>
      <c r="B191" s="13">
        <v>1</v>
      </c>
      <c r="C191" s="13">
        <v>2</v>
      </c>
      <c r="D191" s="13">
        <v>3</v>
      </c>
      <c r="E191" s="13">
        <v>4</v>
      </c>
      <c r="F191" s="13">
        <v>5</v>
      </c>
      <c r="G191" s="13">
        <v>6</v>
      </c>
      <c r="H191" s="13">
        <v>7</v>
      </c>
      <c r="I191" s="13">
        <v>8</v>
      </c>
      <c r="J191" s="13">
        <v>9</v>
      </c>
      <c r="K191" s="13">
        <v>10</v>
      </c>
      <c r="L191" s="163" t="s">
        <v>10</v>
      </c>
      <c r="M191" s="15"/>
      <c r="N191" s="16"/>
      <c r="O191" s="17"/>
      <c r="P191" s="18"/>
      <c r="Q191" s="2"/>
      <c r="R191" s="2"/>
      <c r="S191" s="1"/>
      <c r="AD191" s="3"/>
      <c r="AE191" s="3"/>
      <c r="AM191" s="3"/>
      <c r="AN191" s="3"/>
    </row>
    <row r="192" spans="1:40" ht="12.75" customHeight="1">
      <c r="A192" s="20" t="s">
        <v>26</v>
      </c>
      <c r="B192" s="25">
        <v>21</v>
      </c>
      <c r="L192" s="165"/>
      <c r="M192" s="1"/>
      <c r="N192" s="1"/>
      <c r="P192" s="1"/>
      <c r="Q192" s="21">
        <f>B192</f>
        <v>21</v>
      </c>
      <c r="R192" s="2"/>
      <c r="S192" s="1"/>
      <c r="AD192" s="3"/>
      <c r="AE192" s="3"/>
      <c r="AM192" s="3"/>
      <c r="AN192" s="3"/>
    </row>
    <row r="193" spans="1:40" ht="12.75" customHeight="1">
      <c r="A193" s="20" t="s">
        <v>27</v>
      </c>
      <c r="C193" s="25">
        <v>20</v>
      </c>
      <c r="L193" s="165"/>
      <c r="M193" s="1"/>
      <c r="N193" s="1"/>
      <c r="P193" s="1">
        <f>C193/B192</f>
        <v>0.95238095238095233</v>
      </c>
      <c r="Q193" s="21">
        <v>20</v>
      </c>
      <c r="R193" s="26">
        <f t="shared" ref="R193:R201" si="23">Q193/Q192</f>
        <v>0.95238095238095233</v>
      </c>
      <c r="S193" s="1">
        <f t="shared" ref="S193:S201" si="24">100%-R193</f>
        <v>4.7619047619047672E-2</v>
      </c>
      <c r="AM193" s="3"/>
      <c r="AN193" s="3"/>
    </row>
    <row r="194" spans="1:40" ht="12.75" customHeight="1">
      <c r="A194" s="20" t="s">
        <v>28</v>
      </c>
      <c r="D194" s="25">
        <v>19</v>
      </c>
      <c r="L194" s="165"/>
      <c r="M194" s="1"/>
      <c r="N194" s="1"/>
      <c r="P194" s="1">
        <f>D194/C193</f>
        <v>0.95</v>
      </c>
      <c r="Q194" s="21">
        <v>19</v>
      </c>
      <c r="R194" s="26">
        <f t="shared" si="23"/>
        <v>0.95</v>
      </c>
      <c r="S194" s="1">
        <f t="shared" si="24"/>
        <v>5.0000000000000044E-2</v>
      </c>
      <c r="AM194" s="3"/>
      <c r="AN194" s="3"/>
    </row>
    <row r="195" spans="1:40" ht="12.75" customHeight="1">
      <c r="A195" s="20" t="s">
        <v>29</v>
      </c>
      <c r="E195" s="25">
        <v>18</v>
      </c>
      <c r="L195" s="165"/>
      <c r="M195" s="1"/>
      <c r="N195" s="1"/>
      <c r="P195" s="1">
        <f>E195/D194</f>
        <v>0.94736842105263153</v>
      </c>
      <c r="Q195" s="21">
        <v>18</v>
      </c>
      <c r="R195" s="26">
        <f t="shared" si="23"/>
        <v>0.94736842105263153</v>
      </c>
      <c r="S195" s="1">
        <f t="shared" si="24"/>
        <v>5.2631578947368474E-2</v>
      </c>
      <c r="AM195" s="3"/>
      <c r="AN195" s="3"/>
    </row>
    <row r="196" spans="1:40" ht="12.75" customHeight="1">
      <c r="A196" s="20" t="s">
        <v>39</v>
      </c>
      <c r="F196" s="25">
        <v>14</v>
      </c>
      <c r="L196" s="165"/>
      <c r="M196" s="1"/>
      <c r="N196" s="1"/>
      <c r="P196" s="1">
        <f>F196/E195</f>
        <v>0.77777777777777779</v>
      </c>
      <c r="Q196" s="21">
        <v>17</v>
      </c>
      <c r="R196" s="26">
        <f t="shared" si="23"/>
        <v>0.94444444444444442</v>
      </c>
      <c r="S196" s="1">
        <f t="shared" si="24"/>
        <v>5.555555555555558E-2</v>
      </c>
      <c r="AM196" s="3"/>
      <c r="AN196" s="3"/>
    </row>
    <row r="197" spans="1:40" ht="12.75" customHeight="1">
      <c r="A197" s="20" t="s">
        <v>42</v>
      </c>
      <c r="G197" s="25">
        <v>9</v>
      </c>
      <c r="L197" s="165"/>
      <c r="M197" s="1"/>
      <c r="N197" s="1"/>
      <c r="P197" s="1">
        <f>G197/F196</f>
        <v>0.6428571428571429</v>
      </c>
      <c r="Q197" s="21">
        <v>14</v>
      </c>
      <c r="R197" s="26">
        <f t="shared" si="23"/>
        <v>0.82352941176470584</v>
      </c>
      <c r="S197" s="1">
        <f t="shared" si="24"/>
        <v>0.17647058823529416</v>
      </c>
      <c r="AM197" s="3"/>
      <c r="AN197" s="3"/>
    </row>
    <row r="198" spans="1:40" ht="12.75" customHeight="1">
      <c r="A198" s="31" t="s">
        <v>43</v>
      </c>
      <c r="H198" s="25">
        <v>8</v>
      </c>
      <c r="L198" s="165"/>
      <c r="M198" s="1"/>
      <c r="N198" s="1"/>
      <c r="P198" s="1">
        <f>H198/G197</f>
        <v>0.88888888888888884</v>
      </c>
      <c r="Q198" s="21">
        <v>13</v>
      </c>
      <c r="R198" s="26">
        <f t="shared" si="23"/>
        <v>0.9285714285714286</v>
      </c>
      <c r="S198" s="1">
        <f t="shared" si="24"/>
        <v>7.1428571428571397E-2</v>
      </c>
      <c r="AM198" s="3"/>
      <c r="AN198" s="3"/>
    </row>
    <row r="199" spans="1:40" ht="12.75" customHeight="1">
      <c r="A199" s="31" t="s">
        <v>44</v>
      </c>
      <c r="I199" s="25">
        <v>8</v>
      </c>
      <c r="L199" s="165"/>
      <c r="M199" s="1"/>
      <c r="N199" s="1"/>
      <c r="P199" s="1">
        <f>I199/H198</f>
        <v>1</v>
      </c>
      <c r="Q199" s="21">
        <v>13</v>
      </c>
      <c r="R199" s="26">
        <f t="shared" si="23"/>
        <v>1</v>
      </c>
      <c r="S199" s="1">
        <f t="shared" si="24"/>
        <v>0</v>
      </c>
      <c r="AM199" s="3"/>
      <c r="AN199" s="3"/>
    </row>
    <row r="200" spans="1:40" ht="12.75" customHeight="1">
      <c r="A200" s="31" t="s">
        <v>45</v>
      </c>
      <c r="J200" s="25">
        <v>6</v>
      </c>
      <c r="L200" s="165"/>
      <c r="M200" s="1"/>
      <c r="N200" s="1"/>
      <c r="P200" s="1">
        <f>J200/I199</f>
        <v>0.75</v>
      </c>
      <c r="Q200" s="21">
        <v>12</v>
      </c>
      <c r="R200" s="26">
        <f t="shared" si="23"/>
        <v>0.92307692307692313</v>
      </c>
      <c r="S200" s="1">
        <f t="shared" si="24"/>
        <v>7.6923076923076872E-2</v>
      </c>
      <c r="AM200" s="3"/>
      <c r="AN200" s="3"/>
    </row>
    <row r="201" spans="1:40" ht="12.75" customHeight="1">
      <c r="A201" s="20" t="s">
        <v>52</v>
      </c>
      <c r="K201" s="25">
        <v>3</v>
      </c>
      <c r="L201" s="165">
        <v>2</v>
      </c>
      <c r="M201" s="1"/>
      <c r="N201" s="1"/>
      <c r="P201" s="1">
        <f>K201/J200</f>
        <v>0.5</v>
      </c>
      <c r="Q201" s="21">
        <v>12</v>
      </c>
      <c r="R201" s="26">
        <f t="shared" si="23"/>
        <v>1</v>
      </c>
      <c r="S201" s="1">
        <f t="shared" si="24"/>
        <v>0</v>
      </c>
      <c r="AM201" s="3"/>
      <c r="AN201" s="3"/>
    </row>
    <row r="202" spans="1:40" ht="12.75" customHeight="1">
      <c r="A202" s="31" t="s">
        <v>53</v>
      </c>
      <c r="K202" s="25">
        <v>4</v>
      </c>
      <c r="L202" s="165">
        <v>1</v>
      </c>
      <c r="M202" s="1"/>
      <c r="N202" s="1"/>
      <c r="P202" s="1"/>
      <c r="Q202" s="21">
        <v>7</v>
      </c>
      <c r="R202" s="26"/>
      <c r="S202" s="1"/>
      <c r="AM202" s="3"/>
      <c r="AN202" s="3"/>
    </row>
    <row r="203" spans="1:40" ht="12.75" customHeight="1">
      <c r="A203" s="31" t="s">
        <v>62</v>
      </c>
      <c r="K203" s="25">
        <v>6</v>
      </c>
      <c r="L203" s="165"/>
      <c r="M203" s="1"/>
      <c r="N203" s="1"/>
      <c r="P203" s="1"/>
      <c r="Q203" s="21">
        <v>6</v>
      </c>
      <c r="R203" s="26"/>
      <c r="S203" s="1"/>
      <c r="AM203" s="3"/>
      <c r="AN203" s="3"/>
    </row>
    <row r="204" spans="1:40" ht="12.75" customHeight="1">
      <c r="A204" s="31" t="s">
        <v>63</v>
      </c>
      <c r="K204" s="25">
        <v>2</v>
      </c>
      <c r="L204" s="165"/>
      <c r="M204" s="1"/>
      <c r="N204" s="1"/>
      <c r="P204" s="1"/>
      <c r="Q204" s="21">
        <v>3</v>
      </c>
      <c r="R204" s="26"/>
      <c r="S204" s="1"/>
      <c r="T204" s="43" t="s">
        <v>56</v>
      </c>
      <c r="U204" s="43">
        <v>3</v>
      </c>
      <c r="V204" s="43">
        <f>SUM(L201:L203)</f>
        <v>3</v>
      </c>
      <c r="W204" s="43" t="s">
        <v>10</v>
      </c>
      <c r="AM204" s="3"/>
      <c r="AN204" s="3"/>
    </row>
    <row r="205" spans="1:40" ht="12.75" customHeight="1">
      <c r="A205" s="31" t="s">
        <v>64</v>
      </c>
      <c r="K205" s="25">
        <v>1</v>
      </c>
      <c r="L205" s="165"/>
      <c r="M205" s="1"/>
      <c r="N205" s="1"/>
      <c r="P205" s="1"/>
      <c r="Q205" s="21">
        <v>1</v>
      </c>
      <c r="R205" s="26"/>
      <c r="S205" s="1"/>
      <c r="T205" s="43" t="s">
        <v>57</v>
      </c>
      <c r="U205" s="44">
        <f>U204/B192</f>
        <v>0.14285714285714285</v>
      </c>
      <c r="V205" s="44">
        <f>U204/V204</f>
        <v>1</v>
      </c>
      <c r="W205" s="43" t="s">
        <v>58</v>
      </c>
      <c r="AM205" s="3"/>
      <c r="AN205" s="3"/>
    </row>
    <row r="206" spans="1:40" ht="12.75" customHeight="1">
      <c r="A206" s="31"/>
      <c r="L206" s="166">
        <f>SUM(L201:L202)</f>
        <v>3</v>
      </c>
      <c r="M206" s="1">
        <f>L201/B192</f>
        <v>9.5238095238095233E-2</v>
      </c>
      <c r="N206" s="1">
        <f>L206/B192</f>
        <v>0.14285714285714285</v>
      </c>
      <c r="O206" s="1">
        <f>N206-M206</f>
        <v>4.7619047619047616E-2</v>
      </c>
      <c r="P206" s="1"/>
      <c r="Q206" s="21"/>
      <c r="R206" s="26"/>
      <c r="S206" s="1"/>
      <c r="AM206" s="3"/>
      <c r="AN206" s="3"/>
    </row>
    <row r="207" spans="1:40" ht="12.75" customHeight="1">
      <c r="M207" s="1"/>
      <c r="N207" s="1"/>
      <c r="P207" s="1"/>
      <c r="Q207" s="2"/>
      <c r="R207" s="2"/>
      <c r="S207" s="1"/>
      <c r="AM207" s="3"/>
      <c r="AN207" s="3"/>
    </row>
    <row r="208" spans="1:40" ht="12.75" customHeight="1">
      <c r="A208" s="4" t="s">
        <v>55</v>
      </c>
      <c r="M208" s="1"/>
      <c r="N208" s="1"/>
      <c r="P208" s="1"/>
      <c r="Q208" s="2"/>
      <c r="R208" s="2"/>
      <c r="S208" s="1"/>
      <c r="AM208" s="3"/>
      <c r="AN208" s="3"/>
    </row>
    <row r="209" spans="1:40" ht="25.5" customHeight="1">
      <c r="B209" s="6" t="s">
        <v>1</v>
      </c>
      <c r="C209" s="6"/>
      <c r="D209" s="6"/>
      <c r="E209" s="6"/>
      <c r="F209" s="6"/>
      <c r="G209" s="6"/>
      <c r="H209" s="6"/>
      <c r="I209" s="6"/>
      <c r="J209" s="6"/>
      <c r="K209" s="6"/>
      <c r="M209" s="7" t="s">
        <v>2</v>
      </c>
      <c r="N209" s="7" t="s">
        <v>3</v>
      </c>
      <c r="O209" s="8" t="s">
        <v>4</v>
      </c>
      <c r="P209" s="7" t="s">
        <v>5</v>
      </c>
      <c r="Q209" s="9" t="s">
        <v>6</v>
      </c>
      <c r="R209" s="9" t="s">
        <v>7</v>
      </c>
      <c r="S209" s="10" t="s">
        <v>8</v>
      </c>
      <c r="AM209" s="3"/>
      <c r="AN209" s="3"/>
    </row>
    <row r="210" spans="1:40" ht="12.75" customHeight="1">
      <c r="A210" s="12" t="s">
        <v>9</v>
      </c>
      <c r="B210" s="13">
        <v>1</v>
      </c>
      <c r="C210" s="13">
        <v>2</v>
      </c>
      <c r="D210" s="13">
        <v>3</v>
      </c>
      <c r="E210" s="13">
        <v>4</v>
      </c>
      <c r="F210" s="13">
        <v>5</v>
      </c>
      <c r="G210" s="13">
        <v>6</v>
      </c>
      <c r="H210" s="13">
        <v>7</v>
      </c>
      <c r="I210" s="13">
        <v>8</v>
      </c>
      <c r="J210" s="13">
        <v>9</v>
      </c>
      <c r="K210" s="13">
        <v>10</v>
      </c>
      <c r="L210" s="163" t="s">
        <v>10</v>
      </c>
      <c r="M210" s="15"/>
      <c r="N210" s="16"/>
      <c r="O210" s="17"/>
      <c r="P210" s="18"/>
      <c r="Q210" s="2"/>
      <c r="R210" s="2"/>
      <c r="S210" s="1"/>
      <c r="AM210" s="3"/>
      <c r="AN210" s="3"/>
    </row>
    <row r="211" spans="1:40" ht="12.75" customHeight="1">
      <c r="A211" s="20" t="s">
        <v>27</v>
      </c>
      <c r="B211" s="25">
        <v>30</v>
      </c>
      <c r="L211" s="165"/>
      <c r="M211" s="1"/>
      <c r="N211" s="1"/>
      <c r="P211" s="1"/>
      <c r="Q211" s="21">
        <f>B211</f>
        <v>30</v>
      </c>
      <c r="R211" s="2"/>
      <c r="S211" s="1"/>
      <c r="AM211" s="3"/>
      <c r="AN211" s="3"/>
    </row>
    <row r="212" spans="1:40" ht="12.75" customHeight="1">
      <c r="A212" s="20" t="s">
        <v>28</v>
      </c>
      <c r="C212" s="25">
        <v>29</v>
      </c>
      <c r="L212" s="165"/>
      <c r="M212" s="1"/>
      <c r="N212" s="1"/>
      <c r="P212" s="1">
        <f>C212/B211</f>
        <v>0.96666666666666667</v>
      </c>
      <c r="Q212" s="21">
        <v>29</v>
      </c>
      <c r="R212" s="26">
        <f t="shared" ref="R212:R220" si="25">Q212/Q211</f>
        <v>0.96666666666666667</v>
      </c>
      <c r="S212" s="1">
        <f t="shared" ref="S212:S220" si="26">100%-R212</f>
        <v>3.3333333333333326E-2</v>
      </c>
      <c r="AM212" s="3"/>
      <c r="AN212" s="3"/>
    </row>
    <row r="213" spans="1:40" ht="12.75" customHeight="1">
      <c r="A213" s="20" t="s">
        <v>29</v>
      </c>
      <c r="D213" s="25">
        <v>27</v>
      </c>
      <c r="L213" s="165"/>
      <c r="M213" s="1"/>
      <c r="N213" s="1"/>
      <c r="P213" s="1">
        <f>D213/C212</f>
        <v>0.93103448275862066</v>
      </c>
      <c r="Q213" s="21">
        <v>28</v>
      </c>
      <c r="R213" s="26">
        <f t="shared" si="25"/>
        <v>0.96551724137931039</v>
      </c>
      <c r="S213" s="1">
        <f t="shared" si="26"/>
        <v>3.4482758620689613E-2</v>
      </c>
      <c r="AM213" s="3"/>
      <c r="AN213" s="3"/>
    </row>
    <row r="214" spans="1:40" ht="12.75" customHeight="1">
      <c r="A214" s="20" t="s">
        <v>39</v>
      </c>
      <c r="E214" s="25">
        <v>23</v>
      </c>
      <c r="L214" s="165"/>
      <c r="M214" s="1"/>
      <c r="N214" s="1"/>
      <c r="P214" s="1">
        <f>E214/D213</f>
        <v>0.85185185185185186</v>
      </c>
      <c r="Q214" s="21">
        <v>25</v>
      </c>
      <c r="R214" s="26">
        <f t="shared" si="25"/>
        <v>0.8928571428571429</v>
      </c>
      <c r="S214" s="1">
        <f t="shared" si="26"/>
        <v>0.1071428571428571</v>
      </c>
      <c r="AM214" s="3"/>
      <c r="AN214" s="3"/>
    </row>
    <row r="215" spans="1:40" ht="12.75" customHeight="1">
      <c r="A215" s="20" t="s">
        <v>42</v>
      </c>
      <c r="F215" s="25">
        <v>21</v>
      </c>
      <c r="L215" s="165"/>
      <c r="M215" s="1"/>
      <c r="N215" s="1"/>
      <c r="P215" s="1">
        <f>F215/E214</f>
        <v>0.91304347826086951</v>
      </c>
      <c r="Q215" s="21">
        <v>22</v>
      </c>
      <c r="R215" s="26">
        <f t="shared" si="25"/>
        <v>0.88</v>
      </c>
      <c r="S215" s="1">
        <f t="shared" si="26"/>
        <v>0.12</v>
      </c>
      <c r="AM215" s="3"/>
      <c r="AN215" s="3"/>
    </row>
    <row r="216" spans="1:40" ht="12.75" customHeight="1">
      <c r="A216" s="31" t="s">
        <v>43</v>
      </c>
      <c r="G216" s="25">
        <v>20</v>
      </c>
      <c r="L216" s="165"/>
      <c r="M216" s="1"/>
      <c r="N216" s="1"/>
      <c r="P216" s="1">
        <f>G216/F215</f>
        <v>0.95238095238095233</v>
      </c>
      <c r="Q216" s="21">
        <v>22</v>
      </c>
      <c r="R216" s="26">
        <f t="shared" si="25"/>
        <v>1</v>
      </c>
      <c r="S216" s="1">
        <f t="shared" si="26"/>
        <v>0</v>
      </c>
      <c r="AM216" s="3"/>
      <c r="AN216" s="3"/>
    </row>
    <row r="217" spans="1:40" ht="12.75" customHeight="1">
      <c r="A217" s="25">
        <v>1002</v>
      </c>
      <c r="H217" s="25">
        <v>16</v>
      </c>
      <c r="L217" s="165"/>
      <c r="M217" s="1"/>
      <c r="N217" s="1"/>
      <c r="P217" s="1">
        <f>H217/G216</f>
        <v>0.8</v>
      </c>
      <c r="Q217" s="21">
        <v>20</v>
      </c>
      <c r="R217" s="26">
        <f t="shared" si="25"/>
        <v>0.90909090909090906</v>
      </c>
      <c r="S217" s="1">
        <f t="shared" si="26"/>
        <v>9.0909090909090939E-2</v>
      </c>
      <c r="AM217" s="3"/>
      <c r="AN217" s="3"/>
    </row>
    <row r="218" spans="1:40" ht="12.75" customHeight="1">
      <c r="A218" s="25">
        <v>1101</v>
      </c>
      <c r="I218" s="25">
        <v>15</v>
      </c>
      <c r="L218" s="165"/>
      <c r="M218" s="1"/>
      <c r="N218" s="1"/>
      <c r="P218" s="1">
        <f>I218/H217</f>
        <v>0.9375</v>
      </c>
      <c r="Q218" s="21">
        <v>20</v>
      </c>
      <c r="R218" s="26">
        <f t="shared" si="25"/>
        <v>1</v>
      </c>
      <c r="S218" s="1">
        <f t="shared" si="26"/>
        <v>0</v>
      </c>
      <c r="AM218" s="3"/>
      <c r="AN218" s="3"/>
    </row>
    <row r="219" spans="1:40" ht="12.75" customHeight="1">
      <c r="A219" s="20" t="s">
        <v>52</v>
      </c>
      <c r="J219" s="25">
        <v>9</v>
      </c>
      <c r="L219" s="165"/>
      <c r="M219" s="1"/>
      <c r="N219" s="1"/>
      <c r="P219" s="1">
        <f>J219/I218</f>
        <v>0.6</v>
      </c>
      <c r="Q219" s="21">
        <v>19</v>
      </c>
      <c r="R219" s="26">
        <f t="shared" si="25"/>
        <v>0.95</v>
      </c>
      <c r="S219" s="1">
        <f t="shared" si="26"/>
        <v>5.0000000000000044E-2</v>
      </c>
      <c r="AM219" s="3"/>
      <c r="AN219" s="3"/>
    </row>
    <row r="220" spans="1:40" ht="12.75" customHeight="1">
      <c r="A220" s="31" t="s">
        <v>53</v>
      </c>
      <c r="K220" s="25">
        <v>9</v>
      </c>
      <c r="L220" s="165">
        <v>5</v>
      </c>
      <c r="M220" s="1"/>
      <c r="N220" s="1"/>
      <c r="P220" s="1">
        <f>K220/J219</f>
        <v>1</v>
      </c>
      <c r="Q220" s="21">
        <v>18</v>
      </c>
      <c r="R220" s="26">
        <f t="shared" si="25"/>
        <v>0.94736842105263153</v>
      </c>
      <c r="S220" s="1">
        <f t="shared" si="26"/>
        <v>5.2631578947368474E-2</v>
      </c>
      <c r="AM220" s="3"/>
      <c r="AN220" s="3"/>
    </row>
    <row r="221" spans="1:40" ht="12.75" customHeight="1">
      <c r="A221" s="31" t="s">
        <v>62</v>
      </c>
      <c r="K221" s="25">
        <v>9</v>
      </c>
      <c r="L221" s="165">
        <v>1</v>
      </c>
      <c r="M221" s="1"/>
      <c r="N221" s="1"/>
      <c r="P221" s="1"/>
      <c r="Q221" s="21">
        <v>14</v>
      </c>
      <c r="R221" s="26"/>
      <c r="S221" s="1"/>
      <c r="AM221" s="3"/>
      <c r="AN221" s="3"/>
    </row>
    <row r="222" spans="1:40" ht="12.75" customHeight="1">
      <c r="A222" s="31" t="s">
        <v>63</v>
      </c>
      <c r="K222" s="25">
        <v>3</v>
      </c>
      <c r="L222" s="165"/>
      <c r="M222" s="1"/>
      <c r="N222" s="1"/>
      <c r="P222" s="1"/>
      <c r="Q222" s="21">
        <v>7</v>
      </c>
      <c r="R222" s="26"/>
      <c r="S222" s="1"/>
      <c r="AM222" s="3"/>
      <c r="AN222" s="3"/>
    </row>
    <row r="223" spans="1:40" ht="12.75" customHeight="1">
      <c r="A223" s="31" t="s">
        <v>64</v>
      </c>
      <c r="K223" s="25">
        <v>1</v>
      </c>
      <c r="L223" s="165"/>
      <c r="M223" s="1"/>
      <c r="N223" s="1"/>
      <c r="P223" s="1"/>
      <c r="Q223" s="21">
        <v>7</v>
      </c>
      <c r="R223" s="26"/>
      <c r="S223" s="1"/>
      <c r="T223" s="43" t="s">
        <v>56</v>
      </c>
      <c r="U223" s="43">
        <v>8</v>
      </c>
      <c r="V223" s="43">
        <f>L226</f>
        <v>8</v>
      </c>
      <c r="W223" s="43" t="s">
        <v>10</v>
      </c>
      <c r="AM223" s="3"/>
      <c r="AN223" s="3"/>
    </row>
    <row r="224" spans="1:40" ht="12.75" customHeight="1">
      <c r="A224" s="31" t="s">
        <v>65</v>
      </c>
      <c r="K224" s="25">
        <v>2</v>
      </c>
      <c r="L224" s="165">
        <v>1</v>
      </c>
      <c r="M224" s="1"/>
      <c r="N224" s="1"/>
      <c r="P224" s="1"/>
      <c r="Q224" s="21">
        <v>3</v>
      </c>
      <c r="R224" s="26"/>
      <c r="S224" s="1"/>
      <c r="T224" s="43" t="s">
        <v>57</v>
      </c>
      <c r="U224" s="44">
        <f>U223/B211</f>
        <v>0.26666666666666666</v>
      </c>
      <c r="V224" s="44">
        <f>U223/V223</f>
        <v>1</v>
      </c>
      <c r="W224" s="43" t="s">
        <v>58</v>
      </c>
      <c r="AM224" s="3"/>
      <c r="AN224" s="3"/>
    </row>
    <row r="225" spans="1:40" ht="12.75" customHeight="1">
      <c r="A225" s="31" t="s">
        <v>80</v>
      </c>
      <c r="K225" s="25">
        <v>1</v>
      </c>
      <c r="L225" s="165">
        <v>1</v>
      </c>
      <c r="M225" s="1"/>
      <c r="N225" s="1"/>
      <c r="P225" s="1"/>
      <c r="Q225" s="21">
        <v>2</v>
      </c>
      <c r="R225" s="26"/>
      <c r="S225" s="1"/>
      <c r="AM225" s="3"/>
      <c r="AN225" s="3"/>
    </row>
    <row r="226" spans="1:40" ht="12.75" customHeight="1">
      <c r="L226" s="166">
        <f>SUM(L220:L225)</f>
        <v>8</v>
      </c>
      <c r="M226" s="1">
        <f>L220/B211</f>
        <v>0.16666666666666666</v>
      </c>
      <c r="N226" s="1">
        <f>L226/B211</f>
        <v>0.26666666666666666</v>
      </c>
      <c r="O226" s="1">
        <f>N226-M226</f>
        <v>0.1</v>
      </c>
      <c r="P226" s="1"/>
      <c r="Q226" s="2"/>
      <c r="R226" s="2"/>
      <c r="S226" s="1"/>
      <c r="AM226" s="3"/>
      <c r="AN226" s="3"/>
    </row>
    <row r="227" spans="1:40" ht="12.75" customHeight="1">
      <c r="A227" s="4" t="s">
        <v>59</v>
      </c>
      <c r="M227" s="1"/>
      <c r="N227" s="1"/>
      <c r="P227" s="1"/>
      <c r="Q227" s="2"/>
      <c r="R227" s="2"/>
      <c r="S227" s="1"/>
      <c r="AM227" s="3"/>
      <c r="AN227" s="3"/>
    </row>
    <row r="228" spans="1:40" ht="25.5" customHeight="1">
      <c r="B228" s="6" t="s">
        <v>1</v>
      </c>
      <c r="C228" s="6"/>
      <c r="D228" s="6"/>
      <c r="E228" s="6"/>
      <c r="F228" s="6"/>
      <c r="G228" s="6"/>
      <c r="H228" s="6"/>
      <c r="I228" s="6"/>
      <c r="J228" s="6"/>
      <c r="K228" s="6"/>
      <c r="M228" s="7" t="s">
        <v>2</v>
      </c>
      <c r="N228" s="7" t="s">
        <v>3</v>
      </c>
      <c r="O228" s="8" t="s">
        <v>4</v>
      </c>
      <c r="P228" s="7" t="s">
        <v>5</v>
      </c>
      <c r="Q228" s="9" t="s">
        <v>6</v>
      </c>
      <c r="R228" s="9" t="s">
        <v>7</v>
      </c>
      <c r="S228" s="10" t="s">
        <v>8</v>
      </c>
      <c r="AM228" s="3"/>
      <c r="AN228" s="3"/>
    </row>
    <row r="229" spans="1:40" ht="12.75" customHeight="1">
      <c r="A229" s="12" t="s">
        <v>9</v>
      </c>
      <c r="B229" s="13">
        <v>1</v>
      </c>
      <c r="C229" s="13">
        <v>2</v>
      </c>
      <c r="D229" s="13">
        <v>3</v>
      </c>
      <c r="E229" s="13">
        <v>4</v>
      </c>
      <c r="F229" s="13">
        <v>5</v>
      </c>
      <c r="G229" s="13">
        <v>6</v>
      </c>
      <c r="H229" s="13">
        <v>7</v>
      </c>
      <c r="I229" s="13">
        <v>8</v>
      </c>
      <c r="J229" s="13">
        <v>9</v>
      </c>
      <c r="K229" s="13">
        <v>10</v>
      </c>
      <c r="L229" s="163" t="s">
        <v>10</v>
      </c>
      <c r="M229" s="15"/>
      <c r="N229" s="16"/>
      <c r="O229" s="17"/>
      <c r="P229" s="18"/>
      <c r="Q229" s="2"/>
      <c r="R229" s="2"/>
      <c r="S229" s="1"/>
      <c r="AM229" s="3"/>
      <c r="AN229" s="3"/>
    </row>
    <row r="230" spans="1:40" ht="12.75" customHeight="1">
      <c r="A230" s="20" t="s">
        <v>28</v>
      </c>
      <c r="B230" s="25">
        <v>30</v>
      </c>
      <c r="L230" s="165"/>
      <c r="M230" s="1"/>
      <c r="N230" s="1"/>
      <c r="P230" s="1"/>
      <c r="Q230" s="21">
        <f>B230</f>
        <v>30</v>
      </c>
      <c r="R230" s="2"/>
      <c r="S230" s="1"/>
      <c r="AM230" s="3"/>
      <c r="AN230" s="3"/>
    </row>
    <row r="231" spans="1:40" ht="12.75" customHeight="1">
      <c r="A231" s="20" t="s">
        <v>29</v>
      </c>
      <c r="C231" s="25">
        <v>28</v>
      </c>
      <c r="L231" s="165"/>
      <c r="M231" s="1"/>
      <c r="N231" s="1"/>
      <c r="P231" s="1">
        <f>C231/B230</f>
        <v>0.93333333333333335</v>
      </c>
      <c r="Q231" s="21">
        <v>28</v>
      </c>
      <c r="R231" s="26">
        <f t="shared" ref="R231:R239" si="27">Q231/Q230</f>
        <v>0.93333333333333335</v>
      </c>
      <c r="S231" s="1">
        <f t="shared" ref="S231:S239" si="28">100%-R231</f>
        <v>6.6666666666666652E-2</v>
      </c>
      <c r="AM231" s="3"/>
      <c r="AN231" s="3"/>
    </row>
    <row r="232" spans="1:40" ht="12.75" customHeight="1">
      <c r="A232" s="20" t="s">
        <v>39</v>
      </c>
      <c r="D232" s="25">
        <v>23</v>
      </c>
      <c r="L232" s="165"/>
      <c r="M232" s="1"/>
      <c r="N232" s="1"/>
      <c r="P232" s="1">
        <f>D232/C231</f>
        <v>0.8214285714285714</v>
      </c>
      <c r="Q232" s="21">
        <v>27</v>
      </c>
      <c r="R232" s="26">
        <f t="shared" si="27"/>
        <v>0.9642857142857143</v>
      </c>
      <c r="S232" s="1">
        <f t="shared" si="28"/>
        <v>3.5714285714285698E-2</v>
      </c>
      <c r="AM232" s="3"/>
      <c r="AN232" s="3"/>
    </row>
    <row r="233" spans="1:40" ht="12.75" customHeight="1">
      <c r="A233" s="20" t="s">
        <v>42</v>
      </c>
      <c r="E233" s="25">
        <v>17</v>
      </c>
      <c r="L233" s="165"/>
      <c r="M233" s="1"/>
      <c r="N233" s="1"/>
      <c r="P233" s="1">
        <f>E233/D232</f>
        <v>0.73913043478260865</v>
      </c>
      <c r="Q233" s="21">
        <v>21</v>
      </c>
      <c r="R233" s="26">
        <f t="shared" si="27"/>
        <v>0.77777777777777779</v>
      </c>
      <c r="S233" s="1">
        <f t="shared" si="28"/>
        <v>0.22222222222222221</v>
      </c>
      <c r="AM233" s="3"/>
      <c r="AN233" s="3"/>
    </row>
    <row r="234" spans="1:40" ht="12.75" customHeight="1">
      <c r="A234" s="31" t="s">
        <v>43</v>
      </c>
      <c r="F234" s="25">
        <v>16</v>
      </c>
      <c r="L234" s="165"/>
      <c r="M234" s="1"/>
      <c r="N234" s="1"/>
      <c r="P234" s="1">
        <f>F234/E233</f>
        <v>0.94117647058823528</v>
      </c>
      <c r="Q234" s="21">
        <v>17</v>
      </c>
      <c r="R234" s="26">
        <f t="shared" si="27"/>
        <v>0.80952380952380953</v>
      </c>
      <c r="S234" s="1">
        <f t="shared" si="28"/>
        <v>0.19047619047619047</v>
      </c>
      <c r="AM234" s="3"/>
      <c r="AN234" s="3"/>
    </row>
    <row r="235" spans="1:40" ht="12.75" customHeight="1">
      <c r="A235" s="31" t="s">
        <v>44</v>
      </c>
      <c r="G235" s="25">
        <v>14</v>
      </c>
      <c r="L235" s="165"/>
      <c r="M235" s="1"/>
      <c r="N235" s="1"/>
      <c r="P235" s="1">
        <f>G235/F234</f>
        <v>0.875</v>
      </c>
      <c r="Q235" s="21">
        <v>18</v>
      </c>
      <c r="R235" s="26">
        <f t="shared" si="27"/>
        <v>1.0588235294117647</v>
      </c>
      <c r="S235" s="1">
        <f t="shared" si="28"/>
        <v>-5.8823529411764719E-2</v>
      </c>
      <c r="AM235" s="3"/>
      <c r="AN235" s="3"/>
    </row>
    <row r="236" spans="1:40" ht="12.75" customHeight="1">
      <c r="A236" s="31" t="s">
        <v>45</v>
      </c>
      <c r="H236" s="25">
        <v>12</v>
      </c>
      <c r="L236" s="165"/>
      <c r="M236" s="1"/>
      <c r="N236" s="1"/>
      <c r="P236" s="1">
        <f>H236/G235</f>
        <v>0.8571428571428571</v>
      </c>
      <c r="Q236" s="21">
        <v>17</v>
      </c>
      <c r="R236" s="26">
        <f t="shared" si="27"/>
        <v>0.94444444444444442</v>
      </c>
      <c r="S236" s="1">
        <f t="shared" si="28"/>
        <v>5.555555555555558E-2</v>
      </c>
      <c r="AM236" s="3"/>
      <c r="AN236" s="3"/>
    </row>
    <row r="237" spans="1:40" ht="12.75" customHeight="1">
      <c r="A237" s="20" t="s">
        <v>52</v>
      </c>
      <c r="I237" s="25">
        <v>12</v>
      </c>
      <c r="L237" s="165"/>
      <c r="M237" s="1"/>
      <c r="N237" s="1"/>
      <c r="P237" s="1">
        <f>I237/H236</f>
        <v>1</v>
      </c>
      <c r="Q237" s="21">
        <v>15</v>
      </c>
      <c r="R237" s="26">
        <f t="shared" si="27"/>
        <v>0.88235294117647056</v>
      </c>
      <c r="S237" s="1">
        <f t="shared" si="28"/>
        <v>0.11764705882352944</v>
      </c>
      <c r="AM237" s="3"/>
      <c r="AN237" s="3"/>
    </row>
    <row r="238" spans="1:40" ht="12.75" customHeight="1">
      <c r="A238" s="31" t="s">
        <v>53</v>
      </c>
      <c r="J238" s="25">
        <v>9</v>
      </c>
      <c r="L238" s="165"/>
      <c r="M238" s="1"/>
      <c r="N238" s="1"/>
      <c r="P238" s="1">
        <f>J238/I237</f>
        <v>0.75</v>
      </c>
      <c r="Q238" s="21">
        <v>15</v>
      </c>
      <c r="R238" s="26">
        <f t="shared" si="27"/>
        <v>1</v>
      </c>
      <c r="S238" s="1">
        <f t="shared" si="28"/>
        <v>0</v>
      </c>
      <c r="AM238" s="3"/>
      <c r="AN238" s="3"/>
    </row>
    <row r="239" spans="1:40" ht="12.75" customHeight="1">
      <c r="A239" s="31" t="s">
        <v>62</v>
      </c>
      <c r="K239" s="25">
        <v>9</v>
      </c>
      <c r="L239" s="165">
        <v>3</v>
      </c>
      <c r="M239" s="1"/>
      <c r="N239" s="1"/>
      <c r="P239" s="1">
        <f>K239/J238</f>
        <v>1</v>
      </c>
      <c r="Q239" s="21">
        <v>14</v>
      </c>
      <c r="R239" s="26">
        <f t="shared" si="27"/>
        <v>0.93333333333333335</v>
      </c>
      <c r="S239" s="1">
        <f t="shared" si="28"/>
        <v>6.6666666666666652E-2</v>
      </c>
      <c r="AM239" s="3"/>
      <c r="AN239" s="3"/>
    </row>
    <row r="240" spans="1:40" ht="12.75" customHeight="1">
      <c r="A240" s="31" t="s">
        <v>63</v>
      </c>
      <c r="K240" s="25">
        <v>9</v>
      </c>
      <c r="L240" s="165"/>
      <c r="M240" s="1"/>
      <c r="N240" s="1"/>
      <c r="P240" s="1"/>
      <c r="Q240" s="21">
        <v>10</v>
      </c>
      <c r="R240" s="26"/>
      <c r="S240" s="1"/>
      <c r="AM240" s="3"/>
      <c r="AN240" s="3"/>
    </row>
    <row r="241" spans="1:40" ht="12.75" customHeight="1">
      <c r="A241" s="31" t="s">
        <v>64</v>
      </c>
      <c r="K241" s="25">
        <v>8</v>
      </c>
      <c r="L241" s="165">
        <v>1</v>
      </c>
      <c r="M241" s="1"/>
      <c r="N241" s="1"/>
      <c r="P241" s="1"/>
      <c r="Q241" s="21">
        <v>10</v>
      </c>
      <c r="R241" s="26"/>
      <c r="S241" s="1"/>
      <c r="AM241" s="3"/>
      <c r="AN241" s="3"/>
    </row>
    <row r="242" spans="1:40" ht="12.75" customHeight="1">
      <c r="A242" s="31" t="s">
        <v>65</v>
      </c>
      <c r="K242" s="25">
        <v>2</v>
      </c>
      <c r="L242" s="165"/>
      <c r="M242" s="1"/>
      <c r="N242" s="1"/>
      <c r="P242" s="1"/>
      <c r="Q242" s="21">
        <v>2</v>
      </c>
      <c r="R242" s="26"/>
      <c r="S242" s="1"/>
      <c r="T242" s="43" t="s">
        <v>56</v>
      </c>
      <c r="U242" s="43">
        <v>6</v>
      </c>
      <c r="V242" s="43">
        <f>L245</f>
        <v>6</v>
      </c>
      <c r="W242" s="43" t="s">
        <v>10</v>
      </c>
      <c r="AM242" s="3"/>
      <c r="AN242" s="3"/>
    </row>
    <row r="243" spans="1:40" ht="12.75" customHeight="1">
      <c r="A243" s="31" t="s">
        <v>80</v>
      </c>
      <c r="K243" s="25">
        <v>2</v>
      </c>
      <c r="L243" s="165">
        <v>1</v>
      </c>
      <c r="M243" s="1"/>
      <c r="N243" s="1"/>
      <c r="P243" s="1"/>
      <c r="Q243" s="21">
        <v>2</v>
      </c>
      <c r="R243" s="26"/>
      <c r="S243" s="1"/>
      <c r="T243" s="43" t="s">
        <v>57</v>
      </c>
      <c r="U243" s="44">
        <f>U242/B230</f>
        <v>0.2</v>
      </c>
      <c r="V243" s="44">
        <f>U242/V242</f>
        <v>1</v>
      </c>
      <c r="W243" s="43" t="s">
        <v>58</v>
      </c>
      <c r="AM243" s="3"/>
      <c r="AN243" s="3"/>
    </row>
    <row r="244" spans="1:40" ht="12.75" customHeight="1">
      <c r="A244" s="31"/>
      <c r="L244" s="165">
        <v>1</v>
      </c>
      <c r="M244" s="1"/>
      <c r="N244" s="1"/>
      <c r="P244" s="1"/>
      <c r="Q244" s="21"/>
      <c r="R244" s="26"/>
      <c r="S244" s="1"/>
      <c r="AM244" s="3"/>
      <c r="AN244" s="3"/>
    </row>
    <row r="245" spans="1:40" ht="12.75" customHeight="1">
      <c r="L245" s="166">
        <f>SUM(L239:L244)</f>
        <v>6</v>
      </c>
      <c r="M245" s="1">
        <f>L239/B230</f>
        <v>0.1</v>
      </c>
      <c r="N245" s="1">
        <f>L245/B230</f>
        <v>0.2</v>
      </c>
      <c r="O245" s="1">
        <f>N245-M245</f>
        <v>0.1</v>
      </c>
      <c r="P245" s="1"/>
      <c r="Q245" s="2"/>
      <c r="R245" s="2"/>
      <c r="S245" s="1"/>
      <c r="AM245" s="3"/>
      <c r="AN245" s="3"/>
    </row>
    <row r="246" spans="1:40" ht="12.75" customHeight="1">
      <c r="A246" s="4" t="s">
        <v>66</v>
      </c>
      <c r="M246" s="1"/>
      <c r="N246" s="1"/>
      <c r="P246" s="1"/>
      <c r="Q246" s="2"/>
      <c r="R246" s="2"/>
      <c r="S246" s="1"/>
      <c r="AM246" s="3"/>
      <c r="AN246" s="3"/>
    </row>
    <row r="247" spans="1:40" ht="25.5" customHeight="1">
      <c r="B247" s="6" t="s">
        <v>1</v>
      </c>
      <c r="C247" s="6"/>
      <c r="D247" s="6"/>
      <c r="E247" s="6"/>
      <c r="F247" s="6"/>
      <c r="G247" s="6"/>
      <c r="H247" s="6"/>
      <c r="I247" s="6"/>
      <c r="J247" s="6"/>
      <c r="K247" s="6"/>
      <c r="M247" s="7" t="s">
        <v>2</v>
      </c>
      <c r="N247" s="7" t="s">
        <v>3</v>
      </c>
      <c r="O247" s="8" t="s">
        <v>4</v>
      </c>
      <c r="P247" s="7" t="s">
        <v>5</v>
      </c>
      <c r="Q247" s="9" t="s">
        <v>6</v>
      </c>
      <c r="R247" s="9" t="s">
        <v>7</v>
      </c>
      <c r="S247" s="10" t="s">
        <v>8</v>
      </c>
      <c r="AM247" s="3"/>
      <c r="AN247" s="3"/>
    </row>
    <row r="248" spans="1:40" ht="12.75" customHeight="1">
      <c r="A248" s="12" t="s">
        <v>9</v>
      </c>
      <c r="B248" s="13">
        <v>1</v>
      </c>
      <c r="C248" s="13">
        <v>2</v>
      </c>
      <c r="D248" s="13">
        <v>3</v>
      </c>
      <c r="E248" s="13">
        <v>4</v>
      </c>
      <c r="F248" s="13">
        <v>5</v>
      </c>
      <c r="G248" s="13">
        <v>6</v>
      </c>
      <c r="H248" s="13">
        <v>7</v>
      </c>
      <c r="I248" s="13">
        <v>8</v>
      </c>
      <c r="J248" s="13">
        <v>9</v>
      </c>
      <c r="K248" s="13">
        <v>10</v>
      </c>
      <c r="L248" s="163" t="s">
        <v>10</v>
      </c>
      <c r="M248" s="15"/>
      <c r="N248" s="16"/>
      <c r="O248" s="17"/>
      <c r="P248" s="18"/>
      <c r="Q248" s="2"/>
      <c r="R248" s="2"/>
      <c r="S248" s="1"/>
      <c r="AM248" s="3"/>
      <c r="AN248" s="3"/>
    </row>
    <row r="249" spans="1:40" ht="12.75" customHeight="1">
      <c r="A249" s="20" t="s">
        <v>29</v>
      </c>
      <c r="B249" s="25">
        <v>19</v>
      </c>
      <c r="L249" s="165"/>
      <c r="M249" s="1"/>
      <c r="N249" s="1"/>
      <c r="P249" s="1"/>
      <c r="Q249" s="21">
        <f>B249</f>
        <v>19</v>
      </c>
      <c r="R249" s="2"/>
      <c r="S249" s="1"/>
      <c r="AM249" s="3"/>
      <c r="AN249" s="3"/>
    </row>
    <row r="250" spans="1:40" ht="12.75" customHeight="1">
      <c r="A250" s="20" t="s">
        <v>39</v>
      </c>
      <c r="C250" s="25">
        <v>19</v>
      </c>
      <c r="L250" s="165"/>
      <c r="M250" s="1"/>
      <c r="N250" s="1"/>
      <c r="P250" s="1">
        <f>C250/B249</f>
        <v>1</v>
      </c>
      <c r="Q250" s="21">
        <v>19</v>
      </c>
      <c r="R250" s="26">
        <f t="shared" ref="R250:R258" si="29">Q250/Q249</f>
        <v>1</v>
      </c>
      <c r="S250" s="1">
        <f t="shared" ref="S250:S258" si="30">100%-R250</f>
        <v>0</v>
      </c>
      <c r="AM250" s="3"/>
      <c r="AN250" s="3"/>
    </row>
    <row r="251" spans="1:40" ht="12.75" customHeight="1">
      <c r="A251" s="20" t="s">
        <v>42</v>
      </c>
      <c r="D251" s="25">
        <v>19</v>
      </c>
      <c r="L251" s="165"/>
      <c r="M251" s="1"/>
      <c r="N251" s="1"/>
      <c r="P251" s="1">
        <f>D251/C250</f>
        <v>1</v>
      </c>
      <c r="Q251" s="21">
        <v>19</v>
      </c>
      <c r="R251" s="26">
        <f t="shared" si="29"/>
        <v>1</v>
      </c>
      <c r="S251" s="1">
        <f t="shared" si="30"/>
        <v>0</v>
      </c>
      <c r="AM251" s="3"/>
      <c r="AN251" s="3"/>
    </row>
    <row r="252" spans="1:40" ht="12.75" customHeight="1">
      <c r="A252" s="25">
        <v>1001</v>
      </c>
      <c r="E252" s="25">
        <v>18</v>
      </c>
      <c r="L252" s="165"/>
      <c r="M252" s="1"/>
      <c r="N252" s="1"/>
      <c r="P252" s="1">
        <f>E252/D251</f>
        <v>0.94736842105263153</v>
      </c>
      <c r="Q252" s="21">
        <v>19</v>
      </c>
      <c r="R252" s="26">
        <f t="shared" si="29"/>
        <v>1</v>
      </c>
      <c r="S252" s="1">
        <f t="shared" si="30"/>
        <v>0</v>
      </c>
      <c r="AM252" s="3"/>
      <c r="AN252" s="3"/>
    </row>
    <row r="253" spans="1:40" ht="12.75" customHeight="1">
      <c r="A253" s="25">
        <v>1002</v>
      </c>
      <c r="F253" s="25">
        <v>14</v>
      </c>
      <c r="L253" s="165"/>
      <c r="M253" s="1"/>
      <c r="N253" s="1"/>
      <c r="P253" s="1">
        <f>F253/E252</f>
        <v>0.77777777777777779</v>
      </c>
      <c r="Q253" s="21">
        <v>18</v>
      </c>
      <c r="R253" s="26">
        <f t="shared" si="29"/>
        <v>0.94736842105263153</v>
      </c>
      <c r="S253" s="1">
        <f t="shared" si="30"/>
        <v>5.2631578947368474E-2</v>
      </c>
      <c r="AM253" s="3"/>
      <c r="AN253" s="3"/>
    </row>
    <row r="254" spans="1:40" ht="12.75" customHeight="1">
      <c r="A254" s="25">
        <v>1101</v>
      </c>
      <c r="G254" s="25">
        <v>12</v>
      </c>
      <c r="L254" s="165"/>
      <c r="M254" s="1"/>
      <c r="N254" s="1"/>
      <c r="P254" s="1">
        <f>G254/F253</f>
        <v>0.8571428571428571</v>
      </c>
      <c r="Q254" s="21">
        <v>17</v>
      </c>
      <c r="R254" s="26">
        <f t="shared" si="29"/>
        <v>0.94444444444444442</v>
      </c>
      <c r="S254" s="1">
        <f t="shared" si="30"/>
        <v>5.555555555555558E-2</v>
      </c>
      <c r="AM254" s="3"/>
      <c r="AN254" s="3"/>
    </row>
    <row r="255" spans="1:40" ht="12.75" customHeight="1">
      <c r="A255" s="20" t="s">
        <v>52</v>
      </c>
      <c r="H255" s="25">
        <v>11</v>
      </c>
      <c r="L255" s="165"/>
      <c r="M255" s="1"/>
      <c r="N255" s="1"/>
      <c r="P255" s="1">
        <f>H255/G254</f>
        <v>0.91666666666666663</v>
      </c>
      <c r="Q255" s="21">
        <v>15</v>
      </c>
      <c r="R255" s="26">
        <f t="shared" si="29"/>
        <v>0.88235294117647056</v>
      </c>
      <c r="S255" s="1">
        <f t="shared" si="30"/>
        <v>0.11764705882352944</v>
      </c>
      <c r="AM255" s="3"/>
      <c r="AN255" s="3"/>
    </row>
    <row r="256" spans="1:40" ht="12.75" customHeight="1">
      <c r="A256" s="31" t="s">
        <v>53</v>
      </c>
      <c r="I256" s="25">
        <v>11</v>
      </c>
      <c r="L256" s="165"/>
      <c r="M256" s="1"/>
      <c r="N256" s="1"/>
      <c r="P256" s="1">
        <f>I256/H255</f>
        <v>1</v>
      </c>
      <c r="Q256" s="21">
        <v>14</v>
      </c>
      <c r="R256" s="26">
        <f t="shared" si="29"/>
        <v>0.93333333333333335</v>
      </c>
      <c r="S256" s="1">
        <f t="shared" si="30"/>
        <v>6.6666666666666652E-2</v>
      </c>
      <c r="AM256" s="3"/>
      <c r="AN256" s="3"/>
    </row>
    <row r="257" spans="1:40" ht="12.75" customHeight="1">
      <c r="A257" s="31" t="s">
        <v>62</v>
      </c>
      <c r="J257" s="25">
        <v>9</v>
      </c>
      <c r="L257" s="165"/>
      <c r="M257" s="1"/>
      <c r="N257" s="1"/>
      <c r="P257" s="1">
        <f>J257/I256</f>
        <v>0.81818181818181823</v>
      </c>
      <c r="Q257" s="21">
        <v>14</v>
      </c>
      <c r="R257" s="26">
        <f t="shared" si="29"/>
        <v>1</v>
      </c>
      <c r="S257" s="1">
        <f t="shared" si="30"/>
        <v>0</v>
      </c>
      <c r="AM257" s="3"/>
      <c r="AN257" s="3"/>
    </row>
    <row r="258" spans="1:40" ht="12.75" customHeight="1">
      <c r="A258" s="31" t="s">
        <v>63</v>
      </c>
      <c r="K258" s="25">
        <v>9</v>
      </c>
      <c r="L258" s="165">
        <v>2</v>
      </c>
      <c r="M258" s="1"/>
      <c r="N258" s="1"/>
      <c r="P258" s="1">
        <f>K258/J257</f>
        <v>1</v>
      </c>
      <c r="Q258" s="21">
        <v>13</v>
      </c>
      <c r="R258" s="26">
        <f t="shared" si="29"/>
        <v>0.9285714285714286</v>
      </c>
      <c r="S258" s="1">
        <f t="shared" si="30"/>
        <v>7.1428571428571397E-2</v>
      </c>
      <c r="AM258" s="3"/>
      <c r="AN258" s="3"/>
    </row>
    <row r="259" spans="1:40" ht="12.75" customHeight="1">
      <c r="A259" s="31" t="s">
        <v>64</v>
      </c>
      <c r="K259" s="25">
        <v>5</v>
      </c>
      <c r="L259" s="165">
        <v>1</v>
      </c>
      <c r="M259" s="1"/>
      <c r="N259" s="1"/>
      <c r="P259" s="1"/>
      <c r="Q259" s="21">
        <v>9</v>
      </c>
      <c r="R259" s="26"/>
      <c r="S259" s="1"/>
      <c r="AM259" s="3"/>
      <c r="AN259" s="3"/>
    </row>
    <row r="260" spans="1:40" ht="12.75" customHeight="1">
      <c r="A260" s="31" t="s">
        <v>65</v>
      </c>
      <c r="K260" s="25">
        <v>4</v>
      </c>
      <c r="L260" s="165">
        <v>2</v>
      </c>
      <c r="M260" s="1"/>
      <c r="N260" s="1"/>
      <c r="P260" s="1"/>
      <c r="Q260" s="21">
        <v>5</v>
      </c>
      <c r="R260" s="26"/>
      <c r="S260" s="1"/>
      <c r="AM260" s="3"/>
      <c r="AN260" s="3"/>
    </row>
    <row r="261" spans="1:40" ht="12.75" customHeight="1">
      <c r="A261" s="31" t="s">
        <v>80</v>
      </c>
      <c r="K261" s="25">
        <v>2</v>
      </c>
      <c r="L261" s="165">
        <v>1</v>
      </c>
      <c r="M261" s="1"/>
      <c r="N261" s="1"/>
      <c r="P261" s="1"/>
      <c r="Q261" s="21">
        <v>3</v>
      </c>
      <c r="R261" s="26"/>
      <c r="S261" s="1"/>
      <c r="T261" s="43" t="s">
        <v>56</v>
      </c>
      <c r="U261" s="43">
        <v>7</v>
      </c>
      <c r="V261" s="43">
        <f>L263</f>
        <v>7</v>
      </c>
      <c r="W261" s="43" t="s">
        <v>10</v>
      </c>
      <c r="AM261" s="3"/>
      <c r="AN261" s="3"/>
    </row>
    <row r="262" spans="1:40" ht="12.75" customHeight="1">
      <c r="A262" s="31" t="s">
        <v>81</v>
      </c>
      <c r="K262" s="25">
        <v>1</v>
      </c>
      <c r="L262" s="165">
        <v>1</v>
      </c>
      <c r="M262" s="1"/>
      <c r="N262" s="1"/>
      <c r="P262" s="1"/>
      <c r="Q262" s="21">
        <v>2</v>
      </c>
      <c r="R262" s="26"/>
      <c r="S262" s="1"/>
      <c r="T262" s="43" t="s">
        <v>57</v>
      </c>
      <c r="U262" s="44">
        <f>U261/B249</f>
        <v>0.36842105263157893</v>
      </c>
      <c r="V262" s="44">
        <f>U261/V261</f>
        <v>1</v>
      </c>
      <c r="W262" s="43" t="s">
        <v>58</v>
      </c>
      <c r="AM262" s="3"/>
      <c r="AN262" s="3"/>
    </row>
    <row r="263" spans="1:40" ht="12.75" customHeight="1">
      <c r="L263" s="166">
        <f>SUM(L258:L262)</f>
        <v>7</v>
      </c>
      <c r="M263" s="1">
        <f>L258/B249</f>
        <v>0.10526315789473684</v>
      </c>
      <c r="N263" s="1">
        <f>L263/B249</f>
        <v>0.36842105263157893</v>
      </c>
      <c r="O263" s="26">
        <f>N263/M263</f>
        <v>3.5</v>
      </c>
      <c r="P263" s="1"/>
      <c r="Q263" s="2"/>
      <c r="R263" s="2"/>
      <c r="S263" s="1"/>
      <c r="AM263" s="3"/>
      <c r="AN263" s="3"/>
    </row>
    <row r="264" spans="1:40" ht="12.75" customHeight="1">
      <c r="M264" s="1"/>
      <c r="N264" s="1"/>
      <c r="O264" s="26"/>
      <c r="P264" s="1"/>
      <c r="Q264" s="2"/>
      <c r="R264" s="2"/>
      <c r="S264" s="1"/>
      <c r="AM264" s="3"/>
      <c r="AN264" s="3"/>
    </row>
    <row r="265" spans="1:40" ht="12.75" customHeight="1">
      <c r="A265" s="4" t="s">
        <v>68</v>
      </c>
      <c r="M265" s="1"/>
      <c r="N265" s="1"/>
      <c r="P265" s="1"/>
      <c r="Q265" s="2"/>
      <c r="R265" s="2"/>
      <c r="S265" s="1"/>
      <c r="AM265" s="3"/>
      <c r="AN265" s="3"/>
    </row>
    <row r="266" spans="1:40" ht="25.5" customHeight="1">
      <c r="B266" s="6" t="s">
        <v>1</v>
      </c>
      <c r="C266" s="6"/>
      <c r="D266" s="6"/>
      <c r="E266" s="6"/>
      <c r="F266" s="6"/>
      <c r="G266" s="6"/>
      <c r="H266" s="6"/>
      <c r="I266" s="6"/>
      <c r="J266" s="6"/>
      <c r="K266" s="6"/>
      <c r="M266" s="7" t="s">
        <v>2</v>
      </c>
      <c r="N266" s="7" t="s">
        <v>3</v>
      </c>
      <c r="O266" s="8" t="s">
        <v>4</v>
      </c>
      <c r="P266" s="7" t="s">
        <v>5</v>
      </c>
      <c r="Q266" s="9" t="s">
        <v>6</v>
      </c>
      <c r="R266" s="9" t="s">
        <v>7</v>
      </c>
      <c r="S266" s="10" t="s">
        <v>8</v>
      </c>
      <c r="AM266" s="3"/>
      <c r="AN266" s="3"/>
    </row>
    <row r="267" spans="1:40" ht="12.75" customHeight="1">
      <c r="A267" s="12" t="s">
        <v>9</v>
      </c>
      <c r="B267" s="13">
        <v>1</v>
      </c>
      <c r="C267" s="13">
        <v>2</v>
      </c>
      <c r="D267" s="13">
        <v>3</v>
      </c>
      <c r="E267" s="13">
        <v>4</v>
      </c>
      <c r="F267" s="13">
        <v>5</v>
      </c>
      <c r="G267" s="13">
        <v>6</v>
      </c>
      <c r="H267" s="13">
        <v>7</v>
      </c>
      <c r="I267" s="13">
        <v>8</v>
      </c>
      <c r="J267" s="13">
        <v>9</v>
      </c>
      <c r="K267" s="13">
        <v>10</v>
      </c>
      <c r="L267" s="163" t="s">
        <v>10</v>
      </c>
      <c r="M267" s="15"/>
      <c r="N267" s="16"/>
      <c r="O267" s="17"/>
      <c r="P267" s="18"/>
      <c r="Q267" s="2"/>
      <c r="R267" s="2"/>
      <c r="S267" s="1"/>
      <c r="AM267" s="3"/>
      <c r="AN267" s="3"/>
    </row>
    <row r="268" spans="1:40" ht="12.75" customHeight="1">
      <c r="A268" s="20" t="s">
        <v>42</v>
      </c>
      <c r="B268" s="25">
        <v>24</v>
      </c>
      <c r="L268" s="165"/>
      <c r="M268" s="1"/>
      <c r="N268" s="1"/>
      <c r="P268" s="1"/>
      <c r="Q268" s="21">
        <f>B268</f>
        <v>24</v>
      </c>
      <c r="R268" s="2"/>
      <c r="S268" s="1"/>
      <c r="AM268" s="3"/>
      <c r="AN268" s="3"/>
    </row>
    <row r="269" spans="1:40" ht="12.75" customHeight="1">
      <c r="A269" s="20" t="s">
        <v>43</v>
      </c>
      <c r="C269" s="25">
        <v>22</v>
      </c>
      <c r="L269" s="165"/>
      <c r="M269" s="1"/>
      <c r="N269" s="1"/>
      <c r="P269" s="1">
        <f>C269/B268</f>
        <v>0.91666666666666663</v>
      </c>
      <c r="Q269" s="21">
        <v>22</v>
      </c>
      <c r="R269" s="26">
        <f t="shared" ref="R269:R277" si="31">Q269/Q268</f>
        <v>0.91666666666666663</v>
      </c>
      <c r="S269" s="1">
        <f t="shared" ref="S269:S277" si="32">100%-R269</f>
        <v>8.333333333333337E-2</v>
      </c>
      <c r="AM269" s="3"/>
      <c r="AN269" s="3"/>
    </row>
    <row r="270" spans="1:40" ht="12.75" customHeight="1">
      <c r="A270" s="25">
        <v>1002</v>
      </c>
      <c r="D270" s="25">
        <v>22</v>
      </c>
      <c r="L270" s="165"/>
      <c r="M270" s="1"/>
      <c r="N270" s="1"/>
      <c r="P270" s="1">
        <f>D270/C269</f>
        <v>1</v>
      </c>
      <c r="Q270" s="21">
        <v>22</v>
      </c>
      <c r="R270" s="26">
        <f t="shared" si="31"/>
        <v>1</v>
      </c>
      <c r="S270" s="1">
        <f t="shared" si="32"/>
        <v>0</v>
      </c>
      <c r="AM270" s="3"/>
      <c r="AN270" s="3"/>
    </row>
    <row r="271" spans="1:40" ht="12.75" customHeight="1">
      <c r="A271" s="25">
        <v>1101</v>
      </c>
      <c r="E271" s="25">
        <v>20</v>
      </c>
      <c r="L271" s="165"/>
      <c r="M271" s="1"/>
      <c r="N271" s="1"/>
      <c r="P271" s="1">
        <f>E271/D270</f>
        <v>0.90909090909090906</v>
      </c>
      <c r="Q271" s="21">
        <v>20</v>
      </c>
      <c r="R271" s="26">
        <f t="shared" si="31"/>
        <v>0.90909090909090906</v>
      </c>
      <c r="S271" s="1">
        <f t="shared" si="32"/>
        <v>9.0909090909090939E-2</v>
      </c>
      <c r="AM271" s="3"/>
      <c r="AN271" s="3"/>
    </row>
    <row r="272" spans="1:40" ht="12.75" customHeight="1">
      <c r="A272" s="20" t="s">
        <v>52</v>
      </c>
      <c r="F272" s="25">
        <v>18</v>
      </c>
      <c r="L272" s="165"/>
      <c r="M272" s="1"/>
      <c r="N272" s="1"/>
      <c r="P272" s="1">
        <f>F272/E271</f>
        <v>0.9</v>
      </c>
      <c r="Q272" s="21">
        <v>20</v>
      </c>
      <c r="R272" s="26">
        <f t="shared" si="31"/>
        <v>1</v>
      </c>
      <c r="S272" s="1">
        <f t="shared" si="32"/>
        <v>0</v>
      </c>
      <c r="AM272" s="3"/>
      <c r="AN272" s="3"/>
    </row>
    <row r="273" spans="1:40" ht="12.75" customHeight="1">
      <c r="A273" s="31" t="s">
        <v>53</v>
      </c>
      <c r="G273" s="25">
        <v>16</v>
      </c>
      <c r="L273" s="165"/>
      <c r="M273" s="1"/>
      <c r="N273" s="1"/>
      <c r="P273" s="1">
        <f>G273/F272</f>
        <v>0.88888888888888884</v>
      </c>
      <c r="Q273" s="21">
        <v>20</v>
      </c>
      <c r="R273" s="26">
        <f t="shared" si="31"/>
        <v>1</v>
      </c>
      <c r="S273" s="1">
        <f t="shared" si="32"/>
        <v>0</v>
      </c>
      <c r="AM273" s="3"/>
      <c r="AN273" s="3"/>
    </row>
    <row r="274" spans="1:40" ht="12.75" customHeight="1">
      <c r="A274" s="31" t="s">
        <v>62</v>
      </c>
      <c r="H274" s="25">
        <v>15</v>
      </c>
      <c r="L274" s="165"/>
      <c r="M274" s="1"/>
      <c r="N274" s="1"/>
      <c r="P274" s="1">
        <f>H274/G273</f>
        <v>0.9375</v>
      </c>
      <c r="Q274" s="21">
        <v>20</v>
      </c>
      <c r="R274" s="26">
        <f t="shared" si="31"/>
        <v>1</v>
      </c>
      <c r="S274" s="1">
        <f t="shared" si="32"/>
        <v>0</v>
      </c>
      <c r="AM274" s="3"/>
      <c r="AN274" s="3"/>
    </row>
    <row r="275" spans="1:40" ht="12.75" customHeight="1">
      <c r="A275" s="31" t="s">
        <v>63</v>
      </c>
      <c r="I275" s="25">
        <v>14</v>
      </c>
      <c r="L275" s="165"/>
      <c r="M275" s="1"/>
      <c r="N275" s="1"/>
      <c r="P275" s="1">
        <f>I275/H274</f>
        <v>0.93333333333333335</v>
      </c>
      <c r="Q275" s="21">
        <v>20</v>
      </c>
      <c r="R275" s="26">
        <f t="shared" si="31"/>
        <v>1</v>
      </c>
      <c r="S275" s="1">
        <f t="shared" si="32"/>
        <v>0</v>
      </c>
      <c r="AM275" s="3"/>
      <c r="AN275" s="3"/>
    </row>
    <row r="276" spans="1:40" ht="12.75" customHeight="1">
      <c r="A276" s="31" t="s">
        <v>64</v>
      </c>
      <c r="J276" s="25">
        <v>10</v>
      </c>
      <c r="L276" s="165"/>
      <c r="M276" s="1"/>
      <c r="N276" s="1"/>
      <c r="P276" s="1">
        <f>J276/I275</f>
        <v>0.7142857142857143</v>
      </c>
      <c r="Q276" s="21">
        <v>20</v>
      </c>
      <c r="R276" s="26">
        <f t="shared" si="31"/>
        <v>1</v>
      </c>
      <c r="S276" s="1">
        <f t="shared" si="32"/>
        <v>0</v>
      </c>
      <c r="V276" s="25"/>
      <c r="AM276" s="3"/>
      <c r="AN276" s="3"/>
    </row>
    <row r="277" spans="1:40" ht="12.75" customHeight="1">
      <c r="A277" s="31" t="s">
        <v>65</v>
      </c>
      <c r="K277" s="25">
        <v>10</v>
      </c>
      <c r="L277" s="165">
        <v>6</v>
      </c>
      <c r="M277" s="1"/>
      <c r="N277" s="1"/>
      <c r="P277" s="1">
        <f>K277/J276</f>
        <v>1</v>
      </c>
      <c r="Q277" s="21">
        <v>20</v>
      </c>
      <c r="R277" s="26">
        <f t="shared" si="31"/>
        <v>1</v>
      </c>
      <c r="S277" s="1">
        <f t="shared" si="32"/>
        <v>0</v>
      </c>
      <c r="T277" s="43" t="s">
        <v>56</v>
      </c>
      <c r="U277" s="43">
        <v>18</v>
      </c>
      <c r="V277" s="43">
        <f>L284</f>
        <v>20</v>
      </c>
      <c r="W277" s="43" t="s">
        <v>10</v>
      </c>
      <c r="AM277" s="3"/>
      <c r="AN277" s="3"/>
    </row>
    <row r="278" spans="1:40" ht="12.75" customHeight="1">
      <c r="A278" s="31" t="s">
        <v>80</v>
      </c>
      <c r="K278" s="25">
        <v>7</v>
      </c>
      <c r="L278" s="165">
        <v>2</v>
      </c>
      <c r="M278" s="1"/>
      <c r="N278" s="1"/>
      <c r="P278" s="1"/>
      <c r="Q278" s="21">
        <v>14</v>
      </c>
      <c r="R278" s="26"/>
      <c r="S278" s="1"/>
      <c r="T278" s="43" t="s">
        <v>57</v>
      </c>
      <c r="U278" s="44">
        <f>U277/B268</f>
        <v>0.75</v>
      </c>
      <c r="V278" s="44">
        <f>U277/V277</f>
        <v>0.9</v>
      </c>
      <c r="W278" s="43" t="s">
        <v>58</v>
      </c>
      <c r="AM278" s="3"/>
      <c r="AN278" s="3"/>
    </row>
    <row r="279" spans="1:40" ht="12.75" customHeight="1">
      <c r="A279" s="31" t="s">
        <v>81</v>
      </c>
      <c r="L279" s="165">
        <v>6</v>
      </c>
      <c r="M279" s="1"/>
      <c r="N279" s="1"/>
      <c r="P279" s="1"/>
      <c r="Q279" s="21">
        <v>10</v>
      </c>
      <c r="R279" s="26"/>
      <c r="S279" s="1"/>
    </row>
    <row r="280" spans="1:40" ht="12.75" customHeight="1">
      <c r="A280" s="31" t="s">
        <v>82</v>
      </c>
      <c r="K280" s="25">
        <v>4</v>
      </c>
      <c r="L280" s="165">
        <v>2</v>
      </c>
      <c r="M280" s="1"/>
      <c r="N280" s="1"/>
      <c r="P280" s="1"/>
      <c r="Q280" s="21">
        <v>6</v>
      </c>
      <c r="R280" s="26"/>
      <c r="S280" s="1"/>
    </row>
    <row r="281" spans="1:40" ht="12.75" customHeight="1">
      <c r="A281" s="31" t="s">
        <v>83</v>
      </c>
      <c r="K281" s="25">
        <v>4</v>
      </c>
      <c r="L281" s="165">
        <v>1</v>
      </c>
      <c r="M281" s="1"/>
      <c r="N281" s="1"/>
      <c r="P281" s="1"/>
      <c r="Q281" s="21">
        <v>5</v>
      </c>
      <c r="R281" s="26"/>
      <c r="S281" s="1"/>
    </row>
    <row r="282" spans="1:40" ht="12.75" customHeight="1">
      <c r="A282" s="25">
        <v>1602</v>
      </c>
      <c r="K282" s="25">
        <v>4</v>
      </c>
      <c r="L282" s="165">
        <v>1</v>
      </c>
      <c r="M282" s="1"/>
      <c r="N282" s="1"/>
      <c r="P282" s="1"/>
      <c r="Q282" s="21">
        <v>4</v>
      </c>
      <c r="R282" s="26"/>
      <c r="S282" s="1"/>
    </row>
    <row r="283" spans="1:40" ht="12.75" customHeight="1">
      <c r="A283" s="101">
        <v>1701</v>
      </c>
      <c r="K283" s="25">
        <v>2</v>
      </c>
      <c r="L283" s="165">
        <v>2</v>
      </c>
      <c r="M283" s="1"/>
      <c r="N283" s="1"/>
      <c r="P283" s="1"/>
      <c r="Q283" s="21"/>
      <c r="R283" s="26"/>
      <c r="S283" s="1"/>
    </row>
    <row r="284" spans="1:40" ht="12.75" customHeight="1">
      <c r="L284" s="166">
        <f>SUM(L277:L283)</f>
        <v>20</v>
      </c>
      <c r="M284" s="1">
        <f>L277/B268</f>
        <v>0.25</v>
      </c>
      <c r="N284" s="1">
        <f>L284/B268</f>
        <v>0.83333333333333337</v>
      </c>
      <c r="O284" s="1">
        <f>N284-M284</f>
        <v>0.58333333333333337</v>
      </c>
      <c r="P284" s="1"/>
      <c r="Q284" s="2"/>
      <c r="R284" s="2"/>
      <c r="S284" s="1"/>
    </row>
    <row r="285" spans="1:40" ht="12.75" customHeight="1">
      <c r="M285" s="1"/>
      <c r="N285" s="1"/>
      <c r="O285" s="1"/>
      <c r="P285" s="1"/>
      <c r="Q285" s="2"/>
      <c r="R285" s="2"/>
      <c r="S285" s="1"/>
    </row>
    <row r="286" spans="1:40" ht="12.75" customHeight="1">
      <c r="M286" s="1"/>
      <c r="N286" s="1"/>
      <c r="O286" s="1"/>
      <c r="P286" s="1"/>
      <c r="Q286" s="2"/>
      <c r="R286" s="2"/>
      <c r="S286" s="1"/>
      <c r="U286" s="3"/>
    </row>
    <row r="287" spans="1:40" ht="26.25">
      <c r="A287" s="139"/>
      <c r="B287" s="203" t="s">
        <v>69</v>
      </c>
      <c r="C287" s="203"/>
      <c r="D287" s="203"/>
      <c r="E287" s="203"/>
      <c r="F287" s="203"/>
      <c r="G287" s="203"/>
      <c r="H287" s="203"/>
      <c r="I287" s="203"/>
      <c r="J287" s="203"/>
      <c r="K287" s="203"/>
      <c r="L287" s="172" t="s">
        <v>43</v>
      </c>
      <c r="M287" s="1"/>
      <c r="N287" s="1"/>
      <c r="O287" s="25"/>
      <c r="P287" s="1"/>
      <c r="Q287" s="25"/>
      <c r="R287" s="25"/>
      <c r="S287" s="25"/>
      <c r="U287" s="3"/>
    </row>
    <row r="288" spans="1:40" ht="20.25">
      <c r="A288" s="192" t="s">
        <v>9</v>
      </c>
      <c r="B288" s="193" t="s">
        <v>70</v>
      </c>
      <c r="C288" s="194"/>
      <c r="D288" s="194"/>
      <c r="E288" s="194"/>
      <c r="F288" s="194"/>
      <c r="G288" s="194"/>
      <c r="H288" s="194"/>
      <c r="I288" s="194"/>
      <c r="J288" s="194"/>
      <c r="K288" s="195"/>
      <c r="L288" s="196" t="s">
        <v>10</v>
      </c>
      <c r="M288" s="189" t="s">
        <v>2</v>
      </c>
      <c r="N288" s="189" t="s">
        <v>3</v>
      </c>
      <c r="O288" s="198" t="s">
        <v>4</v>
      </c>
      <c r="P288" s="189" t="s">
        <v>5</v>
      </c>
      <c r="Q288" s="187" t="s">
        <v>6</v>
      </c>
      <c r="R288" s="187" t="s">
        <v>7</v>
      </c>
      <c r="S288" s="189" t="s">
        <v>8</v>
      </c>
      <c r="U288" s="3"/>
    </row>
    <row r="289" spans="1:21" ht="15.75">
      <c r="A289" s="188"/>
      <c r="B289" s="49" t="s">
        <v>71</v>
      </c>
      <c r="C289" s="49" t="s">
        <v>72</v>
      </c>
      <c r="D289" s="49" t="s">
        <v>73</v>
      </c>
      <c r="E289" s="49" t="s">
        <v>74</v>
      </c>
      <c r="F289" s="49" t="s">
        <v>75</v>
      </c>
      <c r="G289" s="49" t="s">
        <v>76</v>
      </c>
      <c r="H289" s="49" t="s">
        <v>77</v>
      </c>
      <c r="I289" s="49" t="s">
        <v>78</v>
      </c>
      <c r="J289" s="49" t="s">
        <v>106</v>
      </c>
      <c r="K289" s="49" t="s">
        <v>107</v>
      </c>
      <c r="L289" s="197"/>
      <c r="M289" s="188"/>
      <c r="N289" s="188"/>
      <c r="O289" s="188"/>
      <c r="P289" s="188"/>
      <c r="Q289" s="188"/>
      <c r="R289" s="188"/>
      <c r="S289" s="188"/>
      <c r="U289" s="3"/>
    </row>
    <row r="290" spans="1:21" ht="15.75">
      <c r="A290" s="49">
        <v>1001</v>
      </c>
      <c r="B290" s="50">
        <v>16</v>
      </c>
      <c r="C290" s="50"/>
      <c r="D290" s="50"/>
      <c r="E290" s="50"/>
      <c r="F290" s="50"/>
      <c r="G290" s="50"/>
      <c r="H290" s="50"/>
      <c r="I290" s="50"/>
      <c r="J290" s="50"/>
      <c r="K290" s="50"/>
      <c r="L290" s="87"/>
      <c r="M290" s="51"/>
      <c r="N290" s="52"/>
      <c r="O290" s="53"/>
      <c r="P290" s="54"/>
      <c r="Q290" s="55">
        <f>B290</f>
        <v>16</v>
      </c>
      <c r="R290" s="56"/>
      <c r="S290" s="54"/>
      <c r="U290" s="3"/>
    </row>
    <row r="291" spans="1:21" ht="15.75">
      <c r="A291" s="49">
        <v>1002</v>
      </c>
      <c r="B291" s="50"/>
      <c r="C291" s="50">
        <v>12</v>
      </c>
      <c r="D291" s="50"/>
      <c r="E291" s="50"/>
      <c r="F291" s="50"/>
      <c r="G291" s="50"/>
      <c r="H291" s="50"/>
      <c r="I291" s="50"/>
      <c r="J291" s="50"/>
      <c r="K291" s="50"/>
      <c r="L291" s="87"/>
      <c r="M291" s="57"/>
      <c r="N291" s="58"/>
      <c r="O291" s="59"/>
      <c r="P291" s="60">
        <f>IF(C291=0,"",C291/B290)</f>
        <v>0.75</v>
      </c>
      <c r="Q291" s="61">
        <v>12</v>
      </c>
      <c r="R291" s="62">
        <f t="shared" ref="R291:R299" si="33">IF(Q291=0,"",Q291/Q290)</f>
        <v>0.75</v>
      </c>
      <c r="S291" s="62">
        <f t="shared" ref="S291:S299" si="34">IF(Q291=0,"",100%-R291)</f>
        <v>0.25</v>
      </c>
      <c r="U291" s="3"/>
    </row>
    <row r="292" spans="1:21" ht="15.75" customHeight="1">
      <c r="A292" s="49">
        <v>1101</v>
      </c>
      <c r="B292" s="50"/>
      <c r="C292" s="50"/>
      <c r="D292" s="50">
        <v>12</v>
      </c>
      <c r="E292" s="50"/>
      <c r="F292" s="50"/>
      <c r="G292" s="50"/>
      <c r="H292" s="50"/>
      <c r="I292" s="50"/>
      <c r="J292" s="50"/>
      <c r="K292" s="50"/>
      <c r="L292" s="87"/>
      <c r="M292" s="57"/>
      <c r="N292" s="58"/>
      <c r="O292" s="59"/>
      <c r="P292" s="60">
        <f>IF(D292=0,"",D292/C291)</f>
        <v>1</v>
      </c>
      <c r="Q292" s="61">
        <v>12</v>
      </c>
      <c r="R292" s="62">
        <f t="shared" si="33"/>
        <v>1</v>
      </c>
      <c r="S292" s="62">
        <f t="shared" si="34"/>
        <v>0</v>
      </c>
      <c r="T292" s="63">
        <f>Q292/Q290</f>
        <v>0.75</v>
      </c>
      <c r="U292" s="3"/>
    </row>
    <row r="293" spans="1:21" ht="15.75" customHeight="1">
      <c r="A293" s="49">
        <v>1102</v>
      </c>
      <c r="B293" s="50"/>
      <c r="C293" s="50"/>
      <c r="D293" s="50"/>
      <c r="E293" s="50">
        <v>11</v>
      </c>
      <c r="F293" s="50"/>
      <c r="G293" s="50"/>
      <c r="H293" s="50"/>
      <c r="I293" s="50"/>
      <c r="J293" s="50"/>
      <c r="K293" s="50"/>
      <c r="L293" s="87"/>
      <c r="M293" s="57"/>
      <c r="N293" s="58"/>
      <c r="O293" s="59"/>
      <c r="P293" s="60">
        <f>IF(E293=0,"",E293/D292)</f>
        <v>0.91666666666666663</v>
      </c>
      <c r="Q293" s="61">
        <v>11</v>
      </c>
      <c r="R293" s="62">
        <f t="shared" si="33"/>
        <v>0.91666666666666663</v>
      </c>
      <c r="S293" s="62">
        <f t="shared" si="34"/>
        <v>8.333333333333337E-2</v>
      </c>
      <c r="U293" s="3"/>
    </row>
    <row r="294" spans="1:21" ht="15.75" customHeight="1">
      <c r="A294" s="49">
        <v>1201</v>
      </c>
      <c r="B294" s="50"/>
      <c r="C294" s="50"/>
      <c r="D294" s="50"/>
      <c r="E294" s="50"/>
      <c r="F294" s="50">
        <v>10</v>
      </c>
      <c r="G294" s="50"/>
      <c r="H294" s="50"/>
      <c r="I294" s="50"/>
      <c r="J294" s="50"/>
      <c r="K294" s="50"/>
      <c r="L294" s="87"/>
      <c r="M294" s="57"/>
      <c r="N294" s="58"/>
      <c r="O294" s="59"/>
      <c r="P294" s="60">
        <f>IF(F294=0,"",F294/E293)</f>
        <v>0.90909090909090906</v>
      </c>
      <c r="Q294" s="61">
        <v>11</v>
      </c>
      <c r="R294" s="62">
        <f t="shared" si="33"/>
        <v>1</v>
      </c>
      <c r="S294" s="62">
        <f t="shared" si="34"/>
        <v>0</v>
      </c>
      <c r="U294" s="3"/>
    </row>
    <row r="295" spans="1:21" ht="15.75" customHeight="1">
      <c r="A295" s="49">
        <v>1202</v>
      </c>
      <c r="B295" s="50"/>
      <c r="C295" s="50"/>
      <c r="D295" s="50"/>
      <c r="E295" s="50"/>
      <c r="F295" s="50"/>
      <c r="G295" s="50">
        <v>7</v>
      </c>
      <c r="H295" s="50"/>
      <c r="I295" s="50"/>
      <c r="J295" s="50"/>
      <c r="K295" s="50"/>
      <c r="L295" s="87"/>
      <c r="M295" s="57"/>
      <c r="N295" s="58"/>
      <c r="O295" s="59"/>
      <c r="P295" s="60">
        <f>IF(G295=0,"",G295/F294)</f>
        <v>0.7</v>
      </c>
      <c r="Q295" s="61">
        <v>11</v>
      </c>
      <c r="R295" s="62">
        <f t="shared" si="33"/>
        <v>1</v>
      </c>
      <c r="S295" s="62">
        <f t="shared" si="34"/>
        <v>0</v>
      </c>
      <c r="U295" s="3"/>
    </row>
    <row r="296" spans="1:21" ht="15.75" customHeight="1">
      <c r="A296" s="49">
        <v>1301</v>
      </c>
      <c r="B296" s="50"/>
      <c r="C296" s="50"/>
      <c r="D296" s="50"/>
      <c r="E296" s="50"/>
      <c r="F296" s="50"/>
      <c r="G296" s="50"/>
      <c r="H296" s="50">
        <v>5</v>
      </c>
      <c r="I296" s="50"/>
      <c r="J296" s="50"/>
      <c r="K296" s="50"/>
      <c r="L296" s="87"/>
      <c r="M296" s="57"/>
      <c r="N296" s="58"/>
      <c r="O296" s="59"/>
      <c r="P296" s="60">
        <f>IF(H296=0,"",H296/G295)</f>
        <v>0.7142857142857143</v>
      </c>
      <c r="Q296" s="61">
        <v>11</v>
      </c>
      <c r="R296" s="62">
        <f t="shared" si="33"/>
        <v>1</v>
      </c>
      <c r="S296" s="62">
        <f t="shared" si="34"/>
        <v>0</v>
      </c>
      <c r="U296" s="3"/>
    </row>
    <row r="297" spans="1:21" ht="15.75" customHeight="1">
      <c r="A297" s="49">
        <v>1302</v>
      </c>
      <c r="B297" s="50"/>
      <c r="C297" s="50"/>
      <c r="D297" s="50"/>
      <c r="E297" s="50"/>
      <c r="F297" s="50"/>
      <c r="G297" s="50"/>
      <c r="H297" s="50"/>
      <c r="I297" s="50">
        <v>5</v>
      </c>
      <c r="J297" s="50"/>
      <c r="K297" s="50"/>
      <c r="L297" s="87"/>
      <c r="M297" s="57"/>
      <c r="N297" s="58"/>
      <c r="O297" s="59"/>
      <c r="P297" s="60">
        <f>IF(I297=0,"",I297/H296)</f>
        <v>1</v>
      </c>
      <c r="Q297" s="61">
        <v>11</v>
      </c>
      <c r="R297" s="62">
        <f t="shared" si="33"/>
        <v>1</v>
      </c>
      <c r="S297" s="62">
        <f t="shared" si="34"/>
        <v>0</v>
      </c>
      <c r="U297" s="3"/>
    </row>
    <row r="298" spans="1:21" ht="15.75" customHeight="1">
      <c r="A298" s="49">
        <v>1401</v>
      </c>
      <c r="B298" s="50"/>
      <c r="C298" s="50"/>
      <c r="D298" s="50"/>
      <c r="E298" s="50"/>
      <c r="F298" s="50"/>
      <c r="G298" s="50"/>
      <c r="H298" s="50"/>
      <c r="I298" s="50"/>
      <c r="J298" s="50">
        <v>4</v>
      </c>
      <c r="K298" s="50"/>
      <c r="L298" s="87"/>
      <c r="M298" s="57"/>
      <c r="N298" s="58"/>
      <c r="O298" s="59"/>
      <c r="P298" s="60">
        <f>IF(J298=0,"",J298/I297)</f>
        <v>0.8</v>
      </c>
      <c r="Q298" s="61">
        <v>9</v>
      </c>
      <c r="R298" s="62">
        <f t="shared" si="33"/>
        <v>0.81818181818181823</v>
      </c>
      <c r="S298" s="62">
        <f t="shared" si="34"/>
        <v>0.18181818181818177</v>
      </c>
      <c r="U298" s="3"/>
    </row>
    <row r="299" spans="1:21" ht="15.75" customHeight="1">
      <c r="A299" s="49">
        <v>1402</v>
      </c>
      <c r="B299" s="50"/>
      <c r="C299" s="50"/>
      <c r="D299" s="50"/>
      <c r="E299" s="50"/>
      <c r="F299" s="50"/>
      <c r="G299" s="50"/>
      <c r="H299" s="50"/>
      <c r="I299" s="50"/>
      <c r="J299" s="50"/>
      <c r="K299" s="50">
        <v>4</v>
      </c>
      <c r="L299" s="87">
        <v>1</v>
      </c>
      <c r="M299" s="57"/>
      <c r="N299" s="58"/>
      <c r="O299" s="59"/>
      <c r="P299" s="60">
        <f>IF(K299=0,"",K299/J298)</f>
        <v>1</v>
      </c>
      <c r="Q299" s="61">
        <v>9</v>
      </c>
      <c r="R299" s="62">
        <f t="shared" si="33"/>
        <v>1</v>
      </c>
      <c r="S299" s="62">
        <f t="shared" si="34"/>
        <v>0</v>
      </c>
      <c r="U299" s="3"/>
    </row>
    <row r="300" spans="1:21" ht="15.75" customHeight="1">
      <c r="A300" s="49">
        <v>1501</v>
      </c>
      <c r="B300" s="50"/>
      <c r="C300" s="50"/>
      <c r="D300" s="50"/>
      <c r="E300" s="50"/>
      <c r="F300" s="50"/>
      <c r="G300" s="50"/>
      <c r="H300" s="50"/>
      <c r="I300" s="50"/>
      <c r="J300" s="50"/>
      <c r="K300" s="50">
        <v>4</v>
      </c>
      <c r="L300" s="87">
        <v>3</v>
      </c>
      <c r="M300" s="57"/>
      <c r="N300" s="58"/>
      <c r="O300" s="64"/>
      <c r="P300" s="65"/>
      <c r="Q300" s="66">
        <v>6</v>
      </c>
      <c r="R300" s="67"/>
      <c r="S300" s="65"/>
      <c r="U300" s="3"/>
    </row>
    <row r="301" spans="1:21" ht="15.75" customHeight="1">
      <c r="A301" s="49">
        <v>1502</v>
      </c>
      <c r="B301" s="50"/>
      <c r="C301" s="50"/>
      <c r="D301" s="50"/>
      <c r="E301" s="50"/>
      <c r="F301" s="50"/>
      <c r="G301" s="50"/>
      <c r="H301" s="50"/>
      <c r="I301" s="50"/>
      <c r="J301" s="50"/>
      <c r="K301" s="50">
        <v>2</v>
      </c>
      <c r="L301" s="87">
        <v>1</v>
      </c>
      <c r="M301" s="57"/>
      <c r="N301" s="58"/>
      <c r="O301" s="64"/>
      <c r="P301" s="68"/>
      <c r="Q301" s="66">
        <v>3</v>
      </c>
      <c r="R301" s="69"/>
      <c r="S301" s="68"/>
      <c r="U301" s="3"/>
    </row>
    <row r="302" spans="1:21" ht="15.75" customHeight="1">
      <c r="A302" s="49">
        <v>1601</v>
      </c>
      <c r="B302" s="50"/>
      <c r="C302" s="50"/>
      <c r="D302" s="50"/>
      <c r="E302" s="50"/>
      <c r="F302" s="50"/>
      <c r="G302" s="50"/>
      <c r="H302" s="50"/>
      <c r="I302" s="50"/>
      <c r="J302" s="50"/>
      <c r="K302" s="50">
        <v>2</v>
      </c>
      <c r="L302" s="87"/>
      <c r="M302" s="57"/>
      <c r="N302" s="58"/>
      <c r="O302" s="64"/>
      <c r="P302" s="68"/>
      <c r="Q302" s="66">
        <v>2</v>
      </c>
      <c r="R302" s="69"/>
      <c r="S302" s="68"/>
      <c r="U302" s="3"/>
    </row>
    <row r="303" spans="1:21" ht="15.75" customHeight="1">
      <c r="A303" s="49">
        <v>1602</v>
      </c>
      <c r="B303" s="50"/>
      <c r="C303" s="50"/>
      <c r="D303" s="50"/>
      <c r="E303" s="50"/>
      <c r="F303" s="50"/>
      <c r="G303" s="50"/>
      <c r="H303" s="50"/>
      <c r="I303" s="50"/>
      <c r="J303" s="50"/>
      <c r="K303" s="50">
        <v>2</v>
      </c>
      <c r="L303" s="87"/>
      <c r="M303" s="57"/>
      <c r="N303" s="58"/>
      <c r="O303" s="64"/>
      <c r="P303" s="68"/>
      <c r="Q303" s="66">
        <v>2</v>
      </c>
      <c r="R303" s="69"/>
      <c r="S303" s="68"/>
      <c r="U303" s="3"/>
    </row>
    <row r="304" spans="1:21" ht="15.75" customHeight="1">
      <c r="A304" s="49">
        <v>1701</v>
      </c>
      <c r="B304" s="50"/>
      <c r="C304" s="50"/>
      <c r="D304" s="50"/>
      <c r="E304" s="50"/>
      <c r="F304" s="50"/>
      <c r="G304" s="50"/>
      <c r="H304" s="50"/>
      <c r="I304" s="50"/>
      <c r="J304" s="50"/>
      <c r="K304" s="50">
        <v>2</v>
      </c>
      <c r="L304" s="87">
        <v>1</v>
      </c>
      <c r="M304" s="57"/>
      <c r="N304" s="58"/>
      <c r="O304" s="64"/>
      <c r="P304" s="68"/>
      <c r="Q304" s="66">
        <v>2</v>
      </c>
      <c r="R304" s="69"/>
      <c r="S304" s="68"/>
      <c r="U304" s="3"/>
    </row>
    <row r="305" spans="1:21" ht="15.75" customHeight="1">
      <c r="A305" s="49">
        <v>1702</v>
      </c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87"/>
      <c r="M305" s="57"/>
      <c r="N305" s="58"/>
      <c r="O305" s="64"/>
      <c r="P305" s="58"/>
      <c r="Q305" s="64"/>
      <c r="R305" s="102"/>
      <c r="S305" s="68"/>
      <c r="U305" s="3"/>
    </row>
    <row r="306" spans="1:21" ht="15.75" customHeight="1">
      <c r="A306" s="49">
        <v>1801</v>
      </c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87"/>
      <c r="M306" s="57"/>
      <c r="N306" s="58"/>
      <c r="O306" s="64"/>
      <c r="P306" s="140" t="s">
        <v>56</v>
      </c>
      <c r="Q306" s="71">
        <v>6</v>
      </c>
      <c r="R306" s="83">
        <f>L309</f>
        <v>6</v>
      </c>
      <c r="S306" s="142" t="s">
        <v>10</v>
      </c>
      <c r="U306" s="3"/>
    </row>
    <row r="307" spans="1:21" ht="15.75" customHeight="1">
      <c r="A307" s="49">
        <v>1802</v>
      </c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87"/>
      <c r="M307" s="57"/>
      <c r="N307" s="58"/>
      <c r="O307" s="64"/>
      <c r="P307" s="141" t="s">
        <v>57</v>
      </c>
      <c r="Q307" s="73">
        <f>IF(Q306/B290=0,"0%",Q306/B290)</f>
        <v>0.375</v>
      </c>
      <c r="R307" s="85">
        <f>IF(Q306/R306=0,"",Q306/R306)</f>
        <v>1</v>
      </c>
      <c r="S307" s="143" t="s">
        <v>58</v>
      </c>
      <c r="U307" s="3"/>
    </row>
    <row r="308" spans="1:21" ht="15.75" customHeight="1">
      <c r="A308" s="49">
        <v>1901</v>
      </c>
      <c r="B308" s="145"/>
      <c r="C308" s="145"/>
      <c r="D308" s="145"/>
      <c r="E308" s="145"/>
      <c r="F308" s="145"/>
      <c r="G308" s="145"/>
      <c r="H308" s="145"/>
      <c r="I308" s="145"/>
      <c r="J308" s="145"/>
      <c r="K308" s="145"/>
      <c r="L308" s="87"/>
      <c r="M308" s="75"/>
      <c r="N308" s="76"/>
      <c r="O308" s="77"/>
      <c r="P308" s="78"/>
      <c r="Q308" s="79"/>
      <c r="R308" s="79"/>
      <c r="S308" s="80"/>
      <c r="U308" s="3"/>
    </row>
    <row r="309" spans="1:21" ht="18" customHeight="1">
      <c r="A309" s="31"/>
      <c r="B309" s="190" t="s">
        <v>79</v>
      </c>
      <c r="C309" s="190"/>
      <c r="D309" s="190"/>
      <c r="E309" s="190"/>
      <c r="F309" s="190"/>
      <c r="G309" s="190"/>
      <c r="H309" s="190"/>
      <c r="I309" s="190"/>
      <c r="J309" s="190"/>
      <c r="K309" s="190"/>
      <c r="L309" s="144">
        <f>SUM(L299:L304)</f>
        <v>6</v>
      </c>
      <c r="M309" s="82">
        <f>IF(L299=0,"",L299/B290)</f>
        <v>6.25E-2</v>
      </c>
      <c r="N309" s="82">
        <f>IF(L309=0,"",L309/B290)</f>
        <v>0.375</v>
      </c>
      <c r="O309" s="82">
        <f>IF(L299=0,"",N309-M309)</f>
        <v>0.3125</v>
      </c>
      <c r="P309" s="1"/>
      <c r="Q309" s="25"/>
      <c r="R309" s="26"/>
      <c r="S309" s="1"/>
      <c r="U309" s="3"/>
    </row>
    <row r="310" spans="1:21" ht="12.75" customHeight="1">
      <c r="M310" s="1"/>
      <c r="N310" s="1"/>
      <c r="O310" s="1"/>
      <c r="P310" s="1"/>
      <c r="Q310" s="2"/>
      <c r="R310" s="2"/>
      <c r="S310" s="1"/>
      <c r="U310" s="3"/>
    </row>
    <row r="311" spans="1:21" ht="12.75" customHeight="1">
      <c r="M311" s="1"/>
      <c r="N311" s="1"/>
      <c r="P311" s="1"/>
      <c r="Q311" s="2"/>
      <c r="R311" s="2"/>
      <c r="S311" s="1"/>
      <c r="U311" s="3"/>
    </row>
    <row r="312" spans="1:21" ht="26.25" customHeight="1">
      <c r="B312" s="203" t="s">
        <v>69</v>
      </c>
      <c r="C312" s="203"/>
      <c r="D312" s="203"/>
      <c r="E312" s="203"/>
      <c r="F312" s="203"/>
      <c r="G312" s="203"/>
      <c r="H312" s="203"/>
      <c r="I312" s="203"/>
      <c r="J312" s="203"/>
      <c r="K312" s="203"/>
      <c r="L312" s="172" t="s">
        <v>44</v>
      </c>
      <c r="M312" s="1"/>
      <c r="N312" s="1"/>
      <c r="O312" s="25"/>
      <c r="P312" s="1"/>
      <c r="Q312" s="25"/>
      <c r="R312" s="25"/>
      <c r="S312" s="25"/>
      <c r="U312" s="3"/>
    </row>
    <row r="313" spans="1:21" ht="20.25">
      <c r="A313" s="192" t="s">
        <v>9</v>
      </c>
      <c r="B313" s="193" t="s">
        <v>70</v>
      </c>
      <c r="C313" s="194"/>
      <c r="D313" s="194"/>
      <c r="E313" s="194"/>
      <c r="F313" s="194"/>
      <c r="G313" s="194"/>
      <c r="H313" s="194"/>
      <c r="I313" s="194"/>
      <c r="J313" s="194"/>
      <c r="K313" s="195"/>
      <c r="L313" s="196" t="s">
        <v>10</v>
      </c>
      <c r="M313" s="189" t="s">
        <v>2</v>
      </c>
      <c r="N313" s="189" t="s">
        <v>3</v>
      </c>
      <c r="O313" s="198" t="s">
        <v>4</v>
      </c>
      <c r="P313" s="189" t="s">
        <v>5</v>
      </c>
      <c r="Q313" s="187" t="s">
        <v>6</v>
      </c>
      <c r="R313" s="187" t="s">
        <v>7</v>
      </c>
      <c r="S313" s="189" t="s">
        <v>8</v>
      </c>
      <c r="U313" s="3"/>
    </row>
    <row r="314" spans="1:21" ht="15.75" customHeight="1">
      <c r="A314" s="188"/>
      <c r="B314" s="49" t="s">
        <v>71</v>
      </c>
      <c r="C314" s="49" t="s">
        <v>72</v>
      </c>
      <c r="D314" s="49" t="s">
        <v>73</v>
      </c>
      <c r="E314" s="49" t="s">
        <v>74</v>
      </c>
      <c r="F314" s="49" t="s">
        <v>75</v>
      </c>
      <c r="G314" s="49" t="s">
        <v>76</v>
      </c>
      <c r="H314" s="49" t="s">
        <v>77</v>
      </c>
      <c r="I314" s="49" t="s">
        <v>78</v>
      </c>
      <c r="J314" s="49" t="s">
        <v>106</v>
      </c>
      <c r="K314" s="49" t="s">
        <v>107</v>
      </c>
      <c r="L314" s="197"/>
      <c r="M314" s="188"/>
      <c r="N314" s="188"/>
      <c r="O314" s="188"/>
      <c r="P314" s="188"/>
      <c r="Q314" s="188"/>
      <c r="R314" s="188"/>
      <c r="S314" s="188"/>
      <c r="U314" s="3"/>
    </row>
    <row r="315" spans="1:21" ht="15.75" customHeight="1">
      <c r="A315" s="49">
        <v>1002</v>
      </c>
      <c r="B315" s="50">
        <v>24</v>
      </c>
      <c r="C315" s="50"/>
      <c r="D315" s="50"/>
      <c r="E315" s="50"/>
      <c r="F315" s="50"/>
      <c r="G315" s="50"/>
      <c r="H315" s="50"/>
      <c r="I315" s="50"/>
      <c r="J315" s="50"/>
      <c r="K315" s="50"/>
      <c r="L315" s="87"/>
      <c r="M315" s="51"/>
      <c r="N315" s="52"/>
      <c r="O315" s="53"/>
      <c r="P315" s="54"/>
      <c r="Q315" s="55">
        <f>B315</f>
        <v>24</v>
      </c>
      <c r="R315" s="56"/>
      <c r="S315" s="54"/>
      <c r="U315" s="3"/>
    </row>
    <row r="316" spans="1:21" ht="15.75" customHeight="1">
      <c r="A316" s="49">
        <v>1101</v>
      </c>
      <c r="B316" s="50"/>
      <c r="C316" s="50">
        <v>22</v>
      </c>
      <c r="D316" s="50"/>
      <c r="E316" s="50"/>
      <c r="F316" s="50"/>
      <c r="G316" s="50"/>
      <c r="H316" s="50"/>
      <c r="I316" s="50"/>
      <c r="J316" s="50"/>
      <c r="K316" s="50"/>
      <c r="L316" s="87"/>
      <c r="M316" s="57"/>
      <c r="N316" s="58"/>
      <c r="O316" s="59"/>
      <c r="P316" s="60">
        <f>IF(C316=0,"",C316/B315)</f>
        <v>0.91666666666666663</v>
      </c>
      <c r="Q316" s="61">
        <v>22</v>
      </c>
      <c r="R316" s="62">
        <f t="shared" ref="R316:R324" si="35">IF(Q316=0,"",Q316/Q315)</f>
        <v>0.91666666666666663</v>
      </c>
      <c r="S316" s="62">
        <f t="shared" ref="S316:S324" si="36">IF(Q316=0,"",100%-R316)</f>
        <v>8.333333333333337E-2</v>
      </c>
      <c r="U316" s="3"/>
    </row>
    <row r="317" spans="1:21" ht="15.75" customHeight="1">
      <c r="A317" s="49">
        <v>1102</v>
      </c>
      <c r="B317" s="50"/>
      <c r="C317" s="50"/>
      <c r="D317" s="50">
        <v>21</v>
      </c>
      <c r="E317" s="50"/>
      <c r="F317" s="50"/>
      <c r="G317" s="50"/>
      <c r="H317" s="50"/>
      <c r="I317" s="50"/>
      <c r="J317" s="50"/>
      <c r="K317" s="50"/>
      <c r="L317" s="87"/>
      <c r="M317" s="57"/>
      <c r="N317" s="58"/>
      <c r="O317" s="59"/>
      <c r="P317" s="60">
        <f>IF(D317=0,"",D317/C316)</f>
        <v>0.95454545454545459</v>
      </c>
      <c r="Q317" s="61">
        <v>22</v>
      </c>
      <c r="R317" s="62">
        <f t="shared" si="35"/>
        <v>1</v>
      </c>
      <c r="S317" s="62">
        <f t="shared" si="36"/>
        <v>0</v>
      </c>
      <c r="T317" s="63">
        <f>Q317/Q315</f>
        <v>0.91666666666666663</v>
      </c>
      <c r="U317" s="3"/>
    </row>
    <row r="318" spans="1:21" ht="15.75" customHeight="1">
      <c r="A318" s="49">
        <v>1201</v>
      </c>
      <c r="B318" s="50"/>
      <c r="C318" s="50"/>
      <c r="D318" s="50"/>
      <c r="E318" s="50">
        <v>21</v>
      </c>
      <c r="F318" s="50"/>
      <c r="G318" s="50"/>
      <c r="H318" s="50"/>
      <c r="I318" s="50"/>
      <c r="J318" s="50"/>
      <c r="K318" s="50"/>
      <c r="L318" s="87"/>
      <c r="M318" s="57"/>
      <c r="N318" s="58"/>
      <c r="O318" s="59"/>
      <c r="P318" s="60">
        <f>IF(E318=0,"",E318/D317)</f>
        <v>1</v>
      </c>
      <c r="Q318" s="61">
        <v>22</v>
      </c>
      <c r="R318" s="62">
        <f t="shared" si="35"/>
        <v>1</v>
      </c>
      <c r="S318" s="62">
        <f t="shared" si="36"/>
        <v>0</v>
      </c>
      <c r="U318" s="3"/>
    </row>
    <row r="319" spans="1:21" ht="15.75" customHeight="1">
      <c r="A319" s="49">
        <v>1202</v>
      </c>
      <c r="B319" s="50"/>
      <c r="C319" s="50"/>
      <c r="D319" s="50"/>
      <c r="E319" s="50"/>
      <c r="F319" s="50">
        <v>16</v>
      </c>
      <c r="G319" s="50"/>
      <c r="H319" s="50"/>
      <c r="I319" s="50"/>
      <c r="J319" s="50"/>
      <c r="K319" s="50"/>
      <c r="L319" s="87"/>
      <c r="M319" s="57"/>
      <c r="N319" s="58"/>
      <c r="O319" s="59"/>
      <c r="P319" s="60">
        <f>IF(F319=0,"",F319/E318)</f>
        <v>0.76190476190476186</v>
      </c>
      <c r="Q319" s="61">
        <v>21</v>
      </c>
      <c r="R319" s="62">
        <f t="shared" si="35"/>
        <v>0.95454545454545459</v>
      </c>
      <c r="S319" s="62">
        <f t="shared" si="36"/>
        <v>4.5454545454545414E-2</v>
      </c>
      <c r="U319" s="3"/>
    </row>
    <row r="320" spans="1:21" ht="15.75" customHeight="1">
      <c r="A320" s="49">
        <v>1301</v>
      </c>
      <c r="B320" s="50"/>
      <c r="C320" s="50"/>
      <c r="D320" s="50"/>
      <c r="E320" s="50"/>
      <c r="F320" s="50"/>
      <c r="G320" s="50">
        <v>15</v>
      </c>
      <c r="H320" s="50"/>
      <c r="I320" s="50"/>
      <c r="J320" s="50"/>
      <c r="K320" s="50"/>
      <c r="L320" s="87"/>
      <c r="M320" s="57"/>
      <c r="N320" s="58"/>
      <c r="O320" s="59"/>
      <c r="P320" s="60">
        <f>IF(G320=0,"",G320/F319)</f>
        <v>0.9375</v>
      </c>
      <c r="Q320" s="61">
        <v>21</v>
      </c>
      <c r="R320" s="62">
        <f t="shared" si="35"/>
        <v>1</v>
      </c>
      <c r="S320" s="62">
        <f t="shared" si="36"/>
        <v>0</v>
      </c>
      <c r="U320" s="3"/>
    </row>
    <row r="321" spans="1:40" ht="15.75" customHeight="1">
      <c r="A321" s="49">
        <v>1302</v>
      </c>
      <c r="B321" s="50"/>
      <c r="C321" s="50"/>
      <c r="D321" s="50"/>
      <c r="E321" s="50"/>
      <c r="F321" s="50"/>
      <c r="G321" s="50"/>
      <c r="H321" s="50">
        <v>12</v>
      </c>
      <c r="I321" s="50"/>
      <c r="J321" s="50"/>
      <c r="K321" s="50"/>
      <c r="L321" s="87"/>
      <c r="M321" s="57"/>
      <c r="N321" s="58"/>
      <c r="O321" s="59"/>
      <c r="P321" s="60">
        <f>IF(H321=0,"",H321/G320)</f>
        <v>0.8</v>
      </c>
      <c r="Q321" s="61">
        <v>20</v>
      </c>
      <c r="R321" s="62">
        <f t="shared" si="35"/>
        <v>0.95238095238095233</v>
      </c>
      <c r="S321" s="62">
        <f t="shared" si="36"/>
        <v>4.7619047619047672E-2</v>
      </c>
      <c r="U321" s="3"/>
    </row>
    <row r="322" spans="1:40" ht="15.75" customHeight="1">
      <c r="A322" s="49">
        <v>1401</v>
      </c>
      <c r="B322" s="50"/>
      <c r="C322" s="50"/>
      <c r="D322" s="50"/>
      <c r="E322" s="50"/>
      <c r="F322" s="50"/>
      <c r="G322" s="50"/>
      <c r="H322" s="50"/>
      <c r="I322" s="50">
        <v>9</v>
      </c>
      <c r="J322" s="50"/>
      <c r="K322" s="50"/>
      <c r="L322" s="87"/>
      <c r="M322" s="57"/>
      <c r="N322" s="58"/>
      <c r="O322" s="59"/>
      <c r="P322" s="60">
        <f>IF(I322=0,"",I322/H321)</f>
        <v>0.75</v>
      </c>
      <c r="Q322" s="61">
        <v>18</v>
      </c>
      <c r="R322" s="62">
        <f t="shared" si="35"/>
        <v>0.9</v>
      </c>
      <c r="S322" s="62">
        <f t="shared" si="36"/>
        <v>9.9999999999999978E-2</v>
      </c>
      <c r="U322" s="3"/>
    </row>
    <row r="323" spans="1:40" ht="15.75" customHeight="1">
      <c r="A323" s="49">
        <v>1402</v>
      </c>
      <c r="B323" s="50"/>
      <c r="C323" s="50"/>
      <c r="D323" s="50"/>
      <c r="E323" s="50"/>
      <c r="F323" s="50"/>
      <c r="G323" s="50"/>
      <c r="H323" s="50"/>
      <c r="I323" s="50"/>
      <c r="J323" s="50">
        <v>7</v>
      </c>
      <c r="K323" s="50"/>
      <c r="L323" s="87"/>
      <c r="M323" s="57"/>
      <c r="N323" s="58"/>
      <c r="O323" s="59"/>
      <c r="P323" s="60">
        <f>IF(J323=0,"",J323/I322)</f>
        <v>0.77777777777777779</v>
      </c>
      <c r="Q323" s="61">
        <v>18</v>
      </c>
      <c r="R323" s="62">
        <f t="shared" si="35"/>
        <v>1</v>
      </c>
      <c r="S323" s="62">
        <f t="shared" si="36"/>
        <v>0</v>
      </c>
      <c r="U323" s="3"/>
    </row>
    <row r="324" spans="1:40" ht="15.75" customHeight="1">
      <c r="A324" s="49">
        <v>1501</v>
      </c>
      <c r="B324" s="50"/>
      <c r="C324" s="50"/>
      <c r="D324" s="50"/>
      <c r="E324" s="50"/>
      <c r="F324" s="50"/>
      <c r="G324" s="50"/>
      <c r="H324" s="50"/>
      <c r="I324" s="50"/>
      <c r="J324" s="50"/>
      <c r="K324" s="50">
        <v>6</v>
      </c>
      <c r="L324" s="87">
        <v>3</v>
      </c>
      <c r="M324" s="57"/>
      <c r="N324" s="58"/>
      <c r="O324" s="59"/>
      <c r="P324" s="60">
        <f>IF(K324=0,"",K324/J323)</f>
        <v>0.8571428571428571</v>
      </c>
      <c r="Q324" s="61">
        <v>18</v>
      </c>
      <c r="R324" s="62">
        <f t="shared" si="35"/>
        <v>1</v>
      </c>
      <c r="S324" s="62">
        <f t="shared" si="36"/>
        <v>0</v>
      </c>
      <c r="U324" s="3"/>
    </row>
    <row r="325" spans="1:40" ht="15.75" customHeight="1">
      <c r="A325" s="49">
        <v>1502</v>
      </c>
      <c r="B325" s="50"/>
      <c r="C325" s="50"/>
      <c r="D325" s="50"/>
      <c r="E325" s="50"/>
      <c r="F325" s="50"/>
      <c r="G325" s="50"/>
      <c r="H325" s="50"/>
      <c r="I325" s="50"/>
      <c r="J325" s="50"/>
      <c r="K325" s="50">
        <v>9</v>
      </c>
      <c r="L325" s="87">
        <v>1</v>
      </c>
      <c r="M325" s="57"/>
      <c r="N325" s="58"/>
      <c r="O325" s="64"/>
      <c r="P325" s="65"/>
      <c r="Q325" s="66">
        <v>16</v>
      </c>
      <c r="R325" s="67"/>
      <c r="S325" s="65"/>
      <c r="U325" s="3"/>
    </row>
    <row r="326" spans="1:40" ht="15.75" customHeight="1">
      <c r="A326" s="49">
        <v>1601</v>
      </c>
      <c r="B326" s="50"/>
      <c r="C326" s="50"/>
      <c r="D326" s="50"/>
      <c r="E326" s="50"/>
      <c r="F326" s="50"/>
      <c r="G326" s="50"/>
      <c r="H326" s="50"/>
      <c r="I326" s="50"/>
      <c r="J326" s="50"/>
      <c r="K326" s="50">
        <v>10</v>
      </c>
      <c r="L326" s="87">
        <v>4</v>
      </c>
      <c r="M326" s="57"/>
      <c r="N326" s="58"/>
      <c r="O326" s="64"/>
      <c r="P326" s="68"/>
      <c r="Q326" s="66">
        <v>13</v>
      </c>
      <c r="R326" s="69"/>
      <c r="S326" s="68"/>
      <c r="U326" s="3"/>
    </row>
    <row r="327" spans="1:40" ht="15.75" customHeight="1">
      <c r="A327" s="49">
        <v>1602</v>
      </c>
      <c r="B327" s="50"/>
      <c r="C327" s="50"/>
      <c r="D327" s="50"/>
      <c r="E327" s="50"/>
      <c r="F327" s="50"/>
      <c r="G327" s="50"/>
      <c r="H327" s="50"/>
      <c r="I327" s="50"/>
      <c r="J327" s="50"/>
      <c r="K327" s="50">
        <v>7</v>
      </c>
      <c r="L327" s="87">
        <v>2</v>
      </c>
      <c r="M327" s="57"/>
      <c r="N327" s="58"/>
      <c r="O327" s="64"/>
      <c r="P327" s="68"/>
      <c r="Q327" s="61">
        <v>10</v>
      </c>
      <c r="R327" s="69"/>
      <c r="S327" s="68"/>
      <c r="U327" s="3"/>
    </row>
    <row r="328" spans="1:40" ht="15.75" customHeight="1">
      <c r="A328" s="49">
        <v>1701</v>
      </c>
      <c r="B328" s="50"/>
      <c r="C328" s="50"/>
      <c r="D328" s="50"/>
      <c r="E328" s="50"/>
      <c r="F328" s="50"/>
      <c r="G328" s="50"/>
      <c r="H328" s="50"/>
      <c r="I328" s="50"/>
      <c r="J328" s="50"/>
      <c r="K328" s="50">
        <v>5</v>
      </c>
      <c r="L328" s="87">
        <v>1</v>
      </c>
      <c r="M328" s="57"/>
      <c r="N328" s="58"/>
      <c r="O328" s="64"/>
      <c r="P328" s="58"/>
      <c r="Q328" s="61">
        <v>6</v>
      </c>
      <c r="R328" s="102"/>
      <c r="S328" s="68"/>
      <c r="U328" s="3"/>
    </row>
    <row r="329" spans="1:40" ht="15.75" customHeight="1">
      <c r="A329" s="49">
        <v>1702</v>
      </c>
      <c r="B329" s="50"/>
      <c r="C329" s="50"/>
      <c r="D329" s="50"/>
      <c r="E329" s="50"/>
      <c r="F329" s="50"/>
      <c r="G329" s="50"/>
      <c r="H329" s="50"/>
      <c r="I329" s="50"/>
      <c r="J329" s="50"/>
      <c r="K329" s="50">
        <v>3</v>
      </c>
      <c r="L329" s="87">
        <v>3</v>
      </c>
      <c r="M329" s="57"/>
      <c r="N329" s="58"/>
      <c r="O329" s="64"/>
      <c r="P329" s="58"/>
      <c r="Q329" s="61">
        <v>4</v>
      </c>
      <c r="R329" s="102"/>
      <c r="S329" s="68"/>
      <c r="U329" s="3"/>
    </row>
    <row r="330" spans="1:40" ht="15.75" customHeight="1">
      <c r="A330" s="49">
        <v>1801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87"/>
      <c r="M330" s="57"/>
      <c r="N330" s="58"/>
      <c r="O330" s="64"/>
      <c r="P330" s="140" t="s">
        <v>56</v>
      </c>
      <c r="Q330" s="71">
        <v>12</v>
      </c>
      <c r="R330" s="83">
        <f>L333</f>
        <v>14</v>
      </c>
      <c r="S330" s="142" t="s">
        <v>10</v>
      </c>
      <c r="U330" s="3"/>
    </row>
    <row r="331" spans="1:40" ht="15.75" customHeight="1">
      <c r="A331" s="49">
        <v>1802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87"/>
      <c r="M331" s="57"/>
      <c r="N331" s="58"/>
      <c r="O331" s="64"/>
      <c r="P331" s="141" t="s">
        <v>57</v>
      </c>
      <c r="Q331" s="73">
        <f>IF(Q330/B315=0,"0%",Q330/B315)</f>
        <v>0.5</v>
      </c>
      <c r="R331" s="85">
        <f>IF(Q330/R330=0,"",Q330/R330)</f>
        <v>0.8571428571428571</v>
      </c>
      <c r="S331" s="143" t="s">
        <v>58</v>
      </c>
      <c r="U331" s="3"/>
    </row>
    <row r="332" spans="1:40" ht="15.75" customHeight="1">
      <c r="A332" s="49">
        <v>1901</v>
      </c>
      <c r="B332" s="145"/>
      <c r="C332" s="145"/>
      <c r="D332" s="145"/>
      <c r="E332" s="145"/>
      <c r="F332" s="145"/>
      <c r="G332" s="145"/>
      <c r="H332" s="145"/>
      <c r="I332" s="145"/>
      <c r="J332" s="145"/>
      <c r="K332" s="145"/>
      <c r="L332" s="87"/>
      <c r="M332" s="75"/>
      <c r="N332" s="76"/>
      <c r="O332" s="77"/>
      <c r="P332" s="78"/>
      <c r="Q332" s="79"/>
      <c r="R332" s="79"/>
      <c r="S332" s="80"/>
      <c r="U332" s="3"/>
    </row>
    <row r="333" spans="1:40" ht="18" customHeight="1">
      <c r="A333" s="31"/>
      <c r="B333" s="190" t="s">
        <v>79</v>
      </c>
      <c r="C333" s="190"/>
      <c r="D333" s="190"/>
      <c r="E333" s="190"/>
      <c r="F333" s="190"/>
      <c r="G333" s="190"/>
      <c r="H333" s="190"/>
      <c r="I333" s="190"/>
      <c r="J333" s="190"/>
      <c r="K333" s="190"/>
      <c r="L333" s="144">
        <f>SUM(L324:L329)</f>
        <v>14</v>
      </c>
      <c r="M333" s="82">
        <f>IF(L324=0,"",L324/B315)</f>
        <v>0.125</v>
      </c>
      <c r="N333" s="82">
        <f>IF(L333=0,"",L333/B315)</f>
        <v>0.58333333333333337</v>
      </c>
      <c r="O333" s="82">
        <f>IF(L324=0,"",N333-M333)</f>
        <v>0.45833333333333337</v>
      </c>
      <c r="P333" s="1"/>
      <c r="Q333" s="25"/>
      <c r="R333" s="26"/>
      <c r="S333" s="1"/>
      <c r="U333" s="3"/>
    </row>
    <row r="334" spans="1:40" ht="12.75" customHeight="1">
      <c r="M334" s="1"/>
      <c r="N334" s="1"/>
      <c r="P334" s="1"/>
      <c r="Q334" s="2"/>
      <c r="R334" s="2"/>
      <c r="S334" s="1"/>
      <c r="U334" s="3"/>
    </row>
    <row r="335" spans="1:40" ht="12.75" customHeight="1">
      <c r="M335" s="1"/>
      <c r="N335" s="1"/>
      <c r="P335" s="1"/>
      <c r="Q335" s="2"/>
      <c r="R335" s="2"/>
      <c r="S335" s="1"/>
      <c r="U335" s="3"/>
    </row>
    <row r="336" spans="1:40" ht="26.25" customHeight="1">
      <c r="B336" s="203" t="s">
        <v>69</v>
      </c>
      <c r="C336" s="203"/>
      <c r="D336" s="203"/>
      <c r="E336" s="203"/>
      <c r="F336" s="203"/>
      <c r="G336" s="203"/>
      <c r="H336" s="203"/>
      <c r="I336" s="203"/>
      <c r="J336" s="203"/>
      <c r="K336" s="203"/>
      <c r="L336" s="172" t="s">
        <v>45</v>
      </c>
      <c r="M336" s="1"/>
      <c r="N336" s="1"/>
      <c r="O336" s="25"/>
      <c r="P336" s="1"/>
      <c r="Q336" s="25"/>
      <c r="R336" s="25"/>
      <c r="S336" s="25"/>
      <c r="AM336" s="3"/>
      <c r="AN336" s="3"/>
    </row>
    <row r="337" spans="1:40" ht="20.25" customHeight="1">
      <c r="A337" s="192" t="s">
        <v>9</v>
      </c>
      <c r="B337" s="193" t="s">
        <v>70</v>
      </c>
      <c r="C337" s="194"/>
      <c r="D337" s="194"/>
      <c r="E337" s="194"/>
      <c r="F337" s="194"/>
      <c r="G337" s="194"/>
      <c r="H337" s="194"/>
      <c r="I337" s="194"/>
      <c r="J337" s="194"/>
      <c r="K337" s="195"/>
      <c r="L337" s="196" t="s">
        <v>10</v>
      </c>
      <c r="M337" s="189" t="s">
        <v>2</v>
      </c>
      <c r="N337" s="189" t="s">
        <v>3</v>
      </c>
      <c r="O337" s="198" t="s">
        <v>4</v>
      </c>
      <c r="P337" s="189" t="s">
        <v>5</v>
      </c>
      <c r="Q337" s="187" t="s">
        <v>6</v>
      </c>
      <c r="R337" s="187" t="s">
        <v>7</v>
      </c>
      <c r="S337" s="189" t="s">
        <v>8</v>
      </c>
      <c r="AM337" s="3"/>
      <c r="AN337" s="3"/>
    </row>
    <row r="338" spans="1:40" ht="15.75" customHeight="1">
      <c r="A338" s="188"/>
      <c r="B338" s="49" t="s">
        <v>71</v>
      </c>
      <c r="C338" s="49" t="s">
        <v>72</v>
      </c>
      <c r="D338" s="49" t="s">
        <v>73</v>
      </c>
      <c r="E338" s="49" t="s">
        <v>74</v>
      </c>
      <c r="F338" s="49" t="s">
        <v>75</v>
      </c>
      <c r="G338" s="49" t="s">
        <v>76</v>
      </c>
      <c r="H338" s="49" t="s">
        <v>77</v>
      </c>
      <c r="I338" s="49" t="s">
        <v>78</v>
      </c>
      <c r="J338" s="49" t="s">
        <v>106</v>
      </c>
      <c r="K338" s="49" t="s">
        <v>107</v>
      </c>
      <c r="L338" s="197"/>
      <c r="M338" s="188"/>
      <c r="N338" s="188"/>
      <c r="O338" s="188"/>
      <c r="P338" s="188"/>
      <c r="Q338" s="188"/>
      <c r="R338" s="188"/>
      <c r="S338" s="188"/>
      <c r="AM338" s="3"/>
      <c r="AN338" s="3"/>
    </row>
    <row r="339" spans="1:40" ht="15.75" customHeight="1">
      <c r="A339" s="49">
        <v>1101</v>
      </c>
      <c r="B339" s="50">
        <v>25</v>
      </c>
      <c r="C339" s="50"/>
      <c r="D339" s="50"/>
      <c r="E339" s="50"/>
      <c r="F339" s="50"/>
      <c r="G339" s="50"/>
      <c r="H339" s="50"/>
      <c r="I339" s="50"/>
      <c r="J339" s="50"/>
      <c r="K339" s="50"/>
      <c r="L339" s="87"/>
      <c r="M339" s="51"/>
      <c r="N339" s="52"/>
      <c r="O339" s="53"/>
      <c r="P339" s="54"/>
      <c r="Q339" s="55">
        <f>B339</f>
        <v>25</v>
      </c>
      <c r="R339" s="56"/>
      <c r="S339" s="54"/>
      <c r="AM339" s="3"/>
      <c r="AN339" s="3"/>
    </row>
    <row r="340" spans="1:40" ht="15.75" customHeight="1">
      <c r="A340" s="49">
        <v>1102</v>
      </c>
      <c r="B340" s="50"/>
      <c r="C340" s="50">
        <v>24</v>
      </c>
      <c r="D340" s="50"/>
      <c r="E340" s="50"/>
      <c r="F340" s="50"/>
      <c r="G340" s="50"/>
      <c r="H340" s="50"/>
      <c r="I340" s="50"/>
      <c r="J340" s="50"/>
      <c r="K340" s="50"/>
      <c r="L340" s="87"/>
      <c r="M340" s="57"/>
      <c r="N340" s="58"/>
      <c r="O340" s="59"/>
      <c r="P340" s="60">
        <f>IF(C340=0,"",C340/B339)</f>
        <v>0.96</v>
      </c>
      <c r="Q340" s="61">
        <v>24</v>
      </c>
      <c r="R340" s="62">
        <f t="shared" ref="R340:R348" si="37">IF(Q340=0,"",Q340/Q339)</f>
        <v>0.96</v>
      </c>
      <c r="S340" s="62">
        <f t="shared" ref="S340:S348" si="38">IF(Q340=0,"",100%-R340)</f>
        <v>4.0000000000000036E-2</v>
      </c>
      <c r="AM340" s="3"/>
      <c r="AN340" s="3"/>
    </row>
    <row r="341" spans="1:40" ht="15.75" customHeight="1">
      <c r="A341" s="49">
        <v>1201</v>
      </c>
      <c r="B341" s="50"/>
      <c r="C341" s="50"/>
      <c r="D341" s="50">
        <v>22</v>
      </c>
      <c r="E341" s="50"/>
      <c r="F341" s="50"/>
      <c r="G341" s="50"/>
      <c r="H341" s="50"/>
      <c r="I341" s="50"/>
      <c r="J341" s="50"/>
      <c r="K341" s="50"/>
      <c r="L341" s="87"/>
      <c r="M341" s="57"/>
      <c r="N341" s="58"/>
      <c r="O341" s="59"/>
      <c r="P341" s="60">
        <f>IF(D341=0,"",D341/C340)</f>
        <v>0.91666666666666663</v>
      </c>
      <c r="Q341" s="61">
        <v>22</v>
      </c>
      <c r="R341" s="62">
        <f t="shared" si="37"/>
        <v>0.91666666666666663</v>
      </c>
      <c r="S341" s="62">
        <f t="shared" si="38"/>
        <v>8.333333333333337E-2</v>
      </c>
      <c r="T341" s="63">
        <f>Q341/Q339</f>
        <v>0.88</v>
      </c>
      <c r="AM341" s="3"/>
      <c r="AN341" s="3"/>
    </row>
    <row r="342" spans="1:40" ht="15.75" customHeight="1">
      <c r="A342" s="49">
        <v>1202</v>
      </c>
      <c r="B342" s="50"/>
      <c r="C342" s="50"/>
      <c r="D342" s="50"/>
      <c r="E342" s="50">
        <v>20</v>
      </c>
      <c r="F342" s="50"/>
      <c r="G342" s="50"/>
      <c r="H342" s="50"/>
      <c r="I342" s="50"/>
      <c r="J342" s="50"/>
      <c r="K342" s="50"/>
      <c r="L342" s="87"/>
      <c r="M342" s="57"/>
      <c r="N342" s="58"/>
      <c r="O342" s="59"/>
      <c r="P342" s="60">
        <f>IF(E342=0,"",E342/D341)</f>
        <v>0.90909090909090906</v>
      </c>
      <c r="Q342" s="61">
        <v>22</v>
      </c>
      <c r="R342" s="62">
        <f t="shared" si="37"/>
        <v>1</v>
      </c>
      <c r="S342" s="62">
        <f t="shared" si="38"/>
        <v>0</v>
      </c>
      <c r="AM342" s="3"/>
      <c r="AN342" s="3"/>
    </row>
    <row r="343" spans="1:40" ht="15.75" customHeight="1">
      <c r="A343" s="49">
        <v>1301</v>
      </c>
      <c r="B343" s="50"/>
      <c r="C343" s="50"/>
      <c r="D343" s="50"/>
      <c r="E343" s="50"/>
      <c r="F343" s="50">
        <v>19</v>
      </c>
      <c r="G343" s="50"/>
      <c r="H343" s="50"/>
      <c r="I343" s="50"/>
      <c r="J343" s="50"/>
      <c r="K343" s="50"/>
      <c r="L343" s="87"/>
      <c r="M343" s="57"/>
      <c r="N343" s="58"/>
      <c r="O343" s="59"/>
      <c r="P343" s="60">
        <f>IF(F343=0,"",F343/E342)</f>
        <v>0.95</v>
      </c>
      <c r="Q343" s="61">
        <v>22</v>
      </c>
      <c r="R343" s="62">
        <f t="shared" si="37"/>
        <v>1</v>
      </c>
      <c r="S343" s="62">
        <f t="shared" si="38"/>
        <v>0</v>
      </c>
      <c r="AM343" s="3"/>
      <c r="AN343" s="3"/>
    </row>
    <row r="344" spans="1:40" ht="15.75" customHeight="1">
      <c r="A344" s="49">
        <v>1302</v>
      </c>
      <c r="B344" s="50"/>
      <c r="C344" s="50"/>
      <c r="D344" s="50"/>
      <c r="E344" s="50"/>
      <c r="F344" s="50"/>
      <c r="G344" s="50">
        <v>17</v>
      </c>
      <c r="H344" s="50"/>
      <c r="I344" s="50"/>
      <c r="J344" s="50"/>
      <c r="K344" s="50"/>
      <c r="L344" s="87"/>
      <c r="M344" s="57"/>
      <c r="N344" s="58"/>
      <c r="O344" s="59"/>
      <c r="P344" s="60">
        <f>IF(G344=0,"",G344/F343)</f>
        <v>0.89473684210526316</v>
      </c>
      <c r="Q344" s="61">
        <v>19</v>
      </c>
      <c r="R344" s="62">
        <f t="shared" si="37"/>
        <v>0.86363636363636365</v>
      </c>
      <c r="S344" s="62">
        <f t="shared" si="38"/>
        <v>0.13636363636363635</v>
      </c>
      <c r="AM344" s="3"/>
      <c r="AN344" s="3"/>
    </row>
    <row r="345" spans="1:40" ht="15.75" customHeight="1">
      <c r="A345" s="49">
        <v>1401</v>
      </c>
      <c r="B345" s="50"/>
      <c r="C345" s="50"/>
      <c r="D345" s="50"/>
      <c r="E345" s="50"/>
      <c r="F345" s="50"/>
      <c r="G345" s="50"/>
      <c r="H345" s="50">
        <v>16</v>
      </c>
      <c r="I345" s="50"/>
      <c r="J345" s="50"/>
      <c r="K345" s="50"/>
      <c r="L345" s="87"/>
      <c r="M345" s="57"/>
      <c r="N345" s="58"/>
      <c r="O345" s="59"/>
      <c r="P345" s="60">
        <f>IF(H345=0,"",H345/G344)</f>
        <v>0.94117647058823528</v>
      </c>
      <c r="Q345" s="61">
        <v>20</v>
      </c>
      <c r="R345" s="62">
        <f t="shared" si="37"/>
        <v>1.0526315789473684</v>
      </c>
      <c r="S345" s="62">
        <f t="shared" si="38"/>
        <v>-5.2631578947368363E-2</v>
      </c>
      <c r="AM345" s="3"/>
      <c r="AN345" s="3"/>
    </row>
    <row r="346" spans="1:40" ht="15.75" customHeight="1">
      <c r="A346" s="49">
        <v>1402</v>
      </c>
      <c r="B346" s="50"/>
      <c r="C346" s="50"/>
      <c r="D346" s="50"/>
      <c r="E346" s="50"/>
      <c r="F346" s="50"/>
      <c r="G346" s="50"/>
      <c r="H346" s="50"/>
      <c r="I346" s="50">
        <v>11</v>
      </c>
      <c r="J346" s="50"/>
      <c r="K346" s="50"/>
      <c r="L346" s="87"/>
      <c r="M346" s="57"/>
      <c r="N346" s="58"/>
      <c r="O346" s="59"/>
      <c r="P346" s="60">
        <f>IF(I346=0,"",I346/H345)</f>
        <v>0.6875</v>
      </c>
      <c r="Q346" s="61">
        <v>17</v>
      </c>
      <c r="R346" s="62">
        <f t="shared" si="37"/>
        <v>0.85</v>
      </c>
      <c r="S346" s="62">
        <f t="shared" si="38"/>
        <v>0.15000000000000002</v>
      </c>
      <c r="AM346" s="3"/>
      <c r="AN346" s="3"/>
    </row>
    <row r="347" spans="1:40" ht="15.75" customHeight="1">
      <c r="A347" s="49">
        <v>1501</v>
      </c>
      <c r="B347" s="50"/>
      <c r="C347" s="50"/>
      <c r="D347" s="50"/>
      <c r="E347" s="50"/>
      <c r="F347" s="50"/>
      <c r="G347" s="50"/>
      <c r="H347" s="50"/>
      <c r="I347" s="50"/>
      <c r="J347" s="50">
        <v>8</v>
      </c>
      <c r="K347" s="50"/>
      <c r="L347" s="87"/>
      <c r="M347" s="57"/>
      <c r="N347" s="58"/>
      <c r="O347" s="59"/>
      <c r="P347" s="60">
        <f>IF(J347=0,"",J347/I346)</f>
        <v>0.72727272727272729</v>
      </c>
      <c r="Q347" s="61">
        <v>17</v>
      </c>
      <c r="R347" s="62">
        <f t="shared" si="37"/>
        <v>1</v>
      </c>
      <c r="S347" s="62">
        <f t="shared" si="38"/>
        <v>0</v>
      </c>
      <c r="AM347" s="3"/>
      <c r="AN347" s="3"/>
    </row>
    <row r="348" spans="1:40" ht="15.75" customHeight="1">
      <c r="A348" s="49">
        <v>1502</v>
      </c>
      <c r="B348" s="50"/>
      <c r="C348" s="50"/>
      <c r="D348" s="50"/>
      <c r="E348" s="50"/>
      <c r="F348" s="50"/>
      <c r="G348" s="50"/>
      <c r="H348" s="50"/>
      <c r="I348" s="50"/>
      <c r="J348" s="50"/>
      <c r="K348" s="50">
        <v>8</v>
      </c>
      <c r="L348" s="87">
        <v>7</v>
      </c>
      <c r="M348" s="57"/>
      <c r="N348" s="58"/>
      <c r="O348" s="59"/>
      <c r="P348" s="60">
        <f>IF(K348=0,"",K348/J347)</f>
        <v>1</v>
      </c>
      <c r="Q348" s="61">
        <v>17</v>
      </c>
      <c r="R348" s="62">
        <f t="shared" si="37"/>
        <v>1</v>
      </c>
      <c r="S348" s="62">
        <f t="shared" si="38"/>
        <v>0</v>
      </c>
      <c r="AM348" s="3"/>
      <c r="AN348" s="3"/>
    </row>
    <row r="349" spans="1:40" ht="15.75" customHeight="1">
      <c r="A349" s="49">
        <v>1601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50">
        <v>8</v>
      </c>
      <c r="L349" s="87">
        <v>1</v>
      </c>
      <c r="M349" s="57"/>
      <c r="N349" s="58"/>
      <c r="O349" s="64"/>
      <c r="P349" s="65"/>
      <c r="Q349" s="66">
        <v>9</v>
      </c>
      <c r="R349" s="67"/>
      <c r="S349" s="65"/>
      <c r="AM349" s="3"/>
      <c r="AN349" s="3"/>
    </row>
    <row r="350" spans="1:40" ht="15.75" customHeight="1">
      <c r="A350" s="49">
        <v>1602</v>
      </c>
      <c r="B350" s="50"/>
      <c r="C350" s="50"/>
      <c r="D350" s="50"/>
      <c r="E350" s="50"/>
      <c r="F350" s="50"/>
      <c r="G350" s="50"/>
      <c r="H350" s="50"/>
      <c r="I350" s="50"/>
      <c r="J350" s="50"/>
      <c r="K350" s="50">
        <v>6</v>
      </c>
      <c r="L350" s="87">
        <v>2</v>
      </c>
      <c r="M350" s="57"/>
      <c r="N350" s="58"/>
      <c r="O350" s="64"/>
      <c r="P350" s="68"/>
      <c r="Q350" s="66">
        <v>8</v>
      </c>
      <c r="R350" s="69"/>
      <c r="S350" s="68"/>
      <c r="AM350" s="3"/>
      <c r="AN350" s="3"/>
    </row>
    <row r="351" spans="1:40" ht="15.75" customHeight="1">
      <c r="A351" s="49">
        <v>1701</v>
      </c>
      <c r="B351" s="50"/>
      <c r="C351" s="50"/>
      <c r="D351" s="50"/>
      <c r="E351" s="50"/>
      <c r="F351" s="50"/>
      <c r="G351" s="50"/>
      <c r="H351" s="50"/>
      <c r="I351" s="50"/>
      <c r="J351" s="50"/>
      <c r="K351" s="50">
        <v>4</v>
      </c>
      <c r="L351" s="87">
        <v>1</v>
      </c>
      <c r="M351" s="57"/>
      <c r="N351" s="58"/>
      <c r="O351" s="64"/>
      <c r="P351" s="68"/>
      <c r="Q351" s="66">
        <v>5</v>
      </c>
      <c r="R351" s="69"/>
      <c r="S351" s="68"/>
      <c r="AM351" s="3"/>
      <c r="AN351" s="3"/>
    </row>
    <row r="352" spans="1:40" ht="15.75" customHeight="1">
      <c r="A352" s="49">
        <v>1702</v>
      </c>
      <c r="B352" s="50"/>
      <c r="C352" s="50"/>
      <c r="D352" s="50"/>
      <c r="E352" s="50"/>
      <c r="F352" s="50"/>
      <c r="G352" s="50"/>
      <c r="H352" s="50"/>
      <c r="I352" s="50"/>
      <c r="J352" s="50"/>
      <c r="K352" s="50">
        <v>3</v>
      </c>
      <c r="L352" s="87"/>
      <c r="M352" s="57"/>
      <c r="N352" s="58"/>
      <c r="O352" s="64"/>
      <c r="P352" s="58"/>
      <c r="Q352" s="61">
        <v>4</v>
      </c>
      <c r="R352" s="102"/>
      <c r="S352" s="68"/>
      <c r="AM352" s="3"/>
      <c r="AN352" s="3"/>
    </row>
    <row r="353" spans="1:40" ht="15.75" customHeight="1">
      <c r="A353" s="49">
        <v>1801</v>
      </c>
      <c r="B353" s="50"/>
      <c r="C353" s="50"/>
      <c r="D353" s="50"/>
      <c r="E353" s="50"/>
      <c r="F353" s="50"/>
      <c r="G353" s="50"/>
      <c r="H353" s="50"/>
      <c r="I353" s="50"/>
      <c r="J353" s="50"/>
      <c r="K353" s="50">
        <v>4</v>
      </c>
      <c r="L353" s="87">
        <v>2</v>
      </c>
      <c r="M353" s="57"/>
      <c r="N353" s="58"/>
      <c r="O353" s="64"/>
      <c r="P353" s="140" t="s">
        <v>56</v>
      </c>
      <c r="Q353" s="71">
        <v>12</v>
      </c>
      <c r="R353" s="83">
        <f>L356</f>
        <v>13</v>
      </c>
      <c r="S353" s="142" t="s">
        <v>10</v>
      </c>
      <c r="AM353" s="3"/>
      <c r="AN353" s="3"/>
    </row>
    <row r="354" spans="1:40" ht="15.75" customHeight="1">
      <c r="A354" s="49">
        <v>1802</v>
      </c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87"/>
      <c r="M354" s="57"/>
      <c r="N354" s="58"/>
      <c r="O354" s="64"/>
      <c r="P354" s="141" t="s">
        <v>57</v>
      </c>
      <c r="Q354" s="73">
        <f>IF(Q353/B339=0,"0%",Q353/B339)</f>
        <v>0.48</v>
      </c>
      <c r="R354" s="85">
        <f>IF(Q353/R353=0,"",Q353/R353)</f>
        <v>0.92307692307692313</v>
      </c>
      <c r="S354" s="143" t="s">
        <v>58</v>
      </c>
      <c r="AM354" s="3"/>
      <c r="AN354" s="3"/>
    </row>
    <row r="355" spans="1:40" ht="15.75" customHeight="1">
      <c r="A355" s="49">
        <v>1901</v>
      </c>
      <c r="B355" s="145"/>
      <c r="C355" s="145"/>
      <c r="D355" s="145"/>
      <c r="E355" s="145"/>
      <c r="F355" s="145"/>
      <c r="G355" s="145"/>
      <c r="H355" s="145"/>
      <c r="I355" s="145"/>
      <c r="J355" s="145"/>
      <c r="K355" s="145"/>
      <c r="L355" s="87"/>
      <c r="M355" s="75"/>
      <c r="N355" s="76"/>
      <c r="O355" s="77"/>
      <c r="P355" s="78"/>
      <c r="Q355" s="79"/>
      <c r="R355" s="79"/>
      <c r="S355" s="80"/>
      <c r="AM355" s="3"/>
      <c r="AN355" s="3"/>
    </row>
    <row r="356" spans="1:40" ht="18" customHeight="1">
      <c r="A356" s="31"/>
      <c r="B356" s="190" t="s">
        <v>79</v>
      </c>
      <c r="C356" s="190"/>
      <c r="D356" s="190"/>
      <c r="E356" s="190"/>
      <c r="F356" s="190"/>
      <c r="G356" s="190"/>
      <c r="H356" s="190"/>
      <c r="I356" s="190"/>
      <c r="J356" s="190"/>
      <c r="K356" s="190"/>
      <c r="L356" s="144">
        <f>SUM(L348:L353)</f>
        <v>13</v>
      </c>
      <c r="M356" s="82">
        <f>IF(L348=0,"",L348/B339)</f>
        <v>0.28000000000000003</v>
      </c>
      <c r="N356" s="82">
        <f>IF(L356=0,"",L356/B339)</f>
        <v>0.52</v>
      </c>
      <c r="O356" s="82">
        <f>IF(L348=0,"",N356-M356)</f>
        <v>0.24</v>
      </c>
      <c r="P356" s="1"/>
      <c r="Q356" s="25"/>
      <c r="R356" s="26"/>
      <c r="S356" s="1"/>
      <c r="AM356" s="3"/>
      <c r="AN356" s="3"/>
    </row>
    <row r="357" spans="1:40" ht="12.75" customHeight="1">
      <c r="M357" s="1"/>
      <c r="N357" s="1"/>
      <c r="P357" s="1"/>
      <c r="Q357" s="2"/>
      <c r="R357" s="2"/>
      <c r="S357" s="1"/>
      <c r="AM357" s="3"/>
      <c r="AN357" s="3"/>
    </row>
    <row r="358" spans="1:40" ht="12.75" customHeight="1">
      <c r="M358" s="1"/>
      <c r="N358" s="1"/>
      <c r="P358" s="1"/>
      <c r="Q358" s="1"/>
      <c r="R358" s="26"/>
      <c r="S358" s="1"/>
    </row>
    <row r="359" spans="1:40" ht="26.25" customHeight="1">
      <c r="B359" s="203" t="s">
        <v>69</v>
      </c>
      <c r="C359" s="203"/>
      <c r="D359" s="203"/>
      <c r="E359" s="203"/>
      <c r="F359" s="203"/>
      <c r="G359" s="203"/>
      <c r="H359" s="203"/>
      <c r="I359" s="203"/>
      <c r="J359" s="203"/>
      <c r="K359" s="203"/>
      <c r="L359" s="172" t="s">
        <v>52</v>
      </c>
      <c r="M359" s="1"/>
      <c r="N359" s="1"/>
      <c r="O359" s="25"/>
      <c r="P359" s="1"/>
      <c r="Q359" s="25"/>
      <c r="R359" s="25"/>
      <c r="S359" s="25"/>
      <c r="AM359" s="3"/>
      <c r="AN359" s="3"/>
    </row>
    <row r="360" spans="1:40" ht="20.25" customHeight="1">
      <c r="A360" s="192" t="s">
        <v>9</v>
      </c>
      <c r="B360" s="193" t="s">
        <v>70</v>
      </c>
      <c r="C360" s="194"/>
      <c r="D360" s="194"/>
      <c r="E360" s="194"/>
      <c r="F360" s="194"/>
      <c r="G360" s="194"/>
      <c r="H360" s="194"/>
      <c r="I360" s="194"/>
      <c r="J360" s="194"/>
      <c r="K360" s="195"/>
      <c r="L360" s="196" t="s">
        <v>10</v>
      </c>
      <c r="M360" s="189" t="s">
        <v>2</v>
      </c>
      <c r="N360" s="189" t="s">
        <v>3</v>
      </c>
      <c r="O360" s="198" t="s">
        <v>4</v>
      </c>
      <c r="P360" s="189" t="s">
        <v>5</v>
      </c>
      <c r="Q360" s="187" t="s">
        <v>6</v>
      </c>
      <c r="R360" s="187" t="s">
        <v>7</v>
      </c>
      <c r="S360" s="189" t="s">
        <v>8</v>
      </c>
      <c r="AM360" s="3"/>
      <c r="AN360" s="3"/>
    </row>
    <row r="361" spans="1:40" ht="15.75" customHeight="1">
      <c r="A361" s="188"/>
      <c r="B361" s="49" t="s">
        <v>71</v>
      </c>
      <c r="C361" s="49" t="s">
        <v>72</v>
      </c>
      <c r="D361" s="49" t="s">
        <v>73</v>
      </c>
      <c r="E361" s="49" t="s">
        <v>74</v>
      </c>
      <c r="F361" s="49" t="s">
        <v>75</v>
      </c>
      <c r="G361" s="49" t="s">
        <v>76</v>
      </c>
      <c r="H361" s="49" t="s">
        <v>77</v>
      </c>
      <c r="I361" s="49" t="s">
        <v>78</v>
      </c>
      <c r="J361" s="49" t="s">
        <v>106</v>
      </c>
      <c r="K361" s="49" t="s">
        <v>107</v>
      </c>
      <c r="L361" s="197"/>
      <c r="M361" s="188"/>
      <c r="N361" s="188"/>
      <c r="O361" s="188"/>
      <c r="P361" s="188"/>
      <c r="Q361" s="188"/>
      <c r="R361" s="188"/>
      <c r="S361" s="188"/>
      <c r="AM361" s="3"/>
      <c r="AN361" s="3"/>
    </row>
    <row r="362" spans="1:40" ht="15.75" customHeight="1">
      <c r="A362" s="49">
        <v>1102</v>
      </c>
      <c r="B362" s="50">
        <v>28</v>
      </c>
      <c r="C362" s="50"/>
      <c r="D362" s="50"/>
      <c r="E362" s="50"/>
      <c r="F362" s="50"/>
      <c r="G362" s="50"/>
      <c r="H362" s="50"/>
      <c r="I362" s="50"/>
      <c r="J362" s="50"/>
      <c r="K362" s="50"/>
      <c r="L362" s="87"/>
      <c r="M362" s="51"/>
      <c r="N362" s="52"/>
      <c r="O362" s="53"/>
      <c r="P362" s="54"/>
      <c r="Q362" s="55">
        <f>B362</f>
        <v>28</v>
      </c>
      <c r="R362" s="56"/>
      <c r="S362" s="54"/>
      <c r="AM362" s="3"/>
      <c r="AN362" s="3"/>
    </row>
    <row r="363" spans="1:40" ht="15.75" customHeight="1">
      <c r="A363" s="49">
        <v>1201</v>
      </c>
      <c r="B363" s="50"/>
      <c r="C363" s="50">
        <v>26</v>
      </c>
      <c r="D363" s="50"/>
      <c r="E363" s="50"/>
      <c r="F363" s="50"/>
      <c r="G363" s="50"/>
      <c r="H363" s="50"/>
      <c r="I363" s="50"/>
      <c r="J363" s="50"/>
      <c r="K363" s="50"/>
      <c r="L363" s="87"/>
      <c r="M363" s="57"/>
      <c r="N363" s="58"/>
      <c r="O363" s="59"/>
      <c r="P363" s="60">
        <f>IF(C363=0,"",C363/B362)</f>
        <v>0.9285714285714286</v>
      </c>
      <c r="Q363" s="61">
        <v>26</v>
      </c>
      <c r="R363" s="62">
        <f t="shared" ref="R363:R371" si="39">IF(Q363=0,"",Q363/Q362)</f>
        <v>0.9285714285714286</v>
      </c>
      <c r="S363" s="62">
        <f t="shared" ref="S363:S371" si="40">IF(Q363=0,"",100%-R363)</f>
        <v>7.1428571428571397E-2</v>
      </c>
      <c r="AM363" s="3"/>
      <c r="AN363" s="3"/>
    </row>
    <row r="364" spans="1:40" ht="15.75" customHeight="1">
      <c r="A364" s="49">
        <v>1202</v>
      </c>
      <c r="B364" s="50"/>
      <c r="C364" s="50"/>
      <c r="D364" s="50">
        <v>22</v>
      </c>
      <c r="E364" s="50"/>
      <c r="F364" s="50"/>
      <c r="G364" s="50"/>
      <c r="H364" s="50"/>
      <c r="I364" s="50"/>
      <c r="J364" s="50"/>
      <c r="K364" s="50"/>
      <c r="L364" s="87"/>
      <c r="M364" s="57"/>
      <c r="N364" s="58"/>
      <c r="O364" s="59"/>
      <c r="P364" s="60">
        <f>IF(D364=0,"",D364/C363)</f>
        <v>0.84615384615384615</v>
      </c>
      <c r="Q364" s="61">
        <v>24</v>
      </c>
      <c r="R364" s="62">
        <f t="shared" si="39"/>
        <v>0.92307692307692313</v>
      </c>
      <c r="S364" s="62">
        <f t="shared" si="40"/>
        <v>7.6923076923076872E-2</v>
      </c>
      <c r="T364" s="63">
        <f>Q364/Q362</f>
        <v>0.8571428571428571</v>
      </c>
      <c r="AM364" s="3"/>
      <c r="AN364" s="3"/>
    </row>
    <row r="365" spans="1:40" ht="15.75" customHeight="1">
      <c r="A365" s="49">
        <v>1301</v>
      </c>
      <c r="B365" s="50"/>
      <c r="C365" s="50"/>
      <c r="D365" s="50"/>
      <c r="E365" s="50">
        <v>21</v>
      </c>
      <c r="F365" s="50"/>
      <c r="G365" s="50"/>
      <c r="H365" s="50"/>
      <c r="I365" s="50"/>
      <c r="J365" s="50"/>
      <c r="K365" s="50"/>
      <c r="L365" s="87"/>
      <c r="M365" s="57"/>
      <c r="N365" s="58"/>
      <c r="O365" s="59"/>
      <c r="P365" s="60">
        <f>IF(E365=0,"",E365/D364)</f>
        <v>0.95454545454545459</v>
      </c>
      <c r="Q365" s="61">
        <v>21</v>
      </c>
      <c r="R365" s="62">
        <f t="shared" si="39"/>
        <v>0.875</v>
      </c>
      <c r="S365" s="62">
        <f t="shared" si="40"/>
        <v>0.125</v>
      </c>
      <c r="AM365" s="3"/>
      <c r="AN365" s="3"/>
    </row>
    <row r="366" spans="1:40" ht="15.75" customHeight="1">
      <c r="A366" s="49">
        <v>1302</v>
      </c>
      <c r="B366" s="50"/>
      <c r="C366" s="50"/>
      <c r="D366" s="50"/>
      <c r="E366" s="50"/>
      <c r="F366" s="50">
        <v>18</v>
      </c>
      <c r="G366" s="50"/>
      <c r="H366" s="50"/>
      <c r="I366" s="50"/>
      <c r="J366" s="50"/>
      <c r="K366" s="50"/>
      <c r="L366" s="87"/>
      <c r="M366" s="57"/>
      <c r="N366" s="58"/>
      <c r="O366" s="59"/>
      <c r="P366" s="60">
        <f>IF(F366=0,"",F366/E365)</f>
        <v>0.8571428571428571</v>
      </c>
      <c r="Q366" s="61">
        <v>21</v>
      </c>
      <c r="R366" s="62">
        <f t="shared" si="39"/>
        <v>1</v>
      </c>
      <c r="S366" s="62">
        <f t="shared" si="40"/>
        <v>0</v>
      </c>
      <c r="AM366" s="3"/>
      <c r="AN366" s="3"/>
    </row>
    <row r="367" spans="1:40" ht="15.75" customHeight="1">
      <c r="A367" s="49">
        <v>1401</v>
      </c>
      <c r="B367" s="50"/>
      <c r="C367" s="50"/>
      <c r="D367" s="50"/>
      <c r="E367" s="50"/>
      <c r="F367" s="50"/>
      <c r="G367" s="50">
        <v>16</v>
      </c>
      <c r="H367" s="50"/>
      <c r="I367" s="50"/>
      <c r="J367" s="50"/>
      <c r="K367" s="50"/>
      <c r="L367" s="87"/>
      <c r="M367" s="57"/>
      <c r="N367" s="58"/>
      <c r="O367" s="59"/>
      <c r="P367" s="60">
        <f>IF(G367=0,"",G367/F366)</f>
        <v>0.88888888888888884</v>
      </c>
      <c r="Q367" s="61">
        <v>19</v>
      </c>
      <c r="R367" s="62">
        <f t="shared" si="39"/>
        <v>0.90476190476190477</v>
      </c>
      <c r="S367" s="62">
        <f t="shared" si="40"/>
        <v>9.5238095238095233E-2</v>
      </c>
      <c r="AM367" s="3"/>
      <c r="AN367" s="3"/>
    </row>
    <row r="368" spans="1:40" ht="15.75" customHeight="1">
      <c r="A368" s="49">
        <v>1402</v>
      </c>
      <c r="B368" s="50"/>
      <c r="C368" s="50"/>
      <c r="D368" s="50"/>
      <c r="E368" s="50"/>
      <c r="F368" s="50"/>
      <c r="G368" s="50"/>
      <c r="H368" s="50">
        <v>13</v>
      </c>
      <c r="I368" s="50"/>
      <c r="J368" s="50"/>
      <c r="K368" s="50"/>
      <c r="L368" s="87"/>
      <c r="M368" s="57"/>
      <c r="N368" s="58"/>
      <c r="O368" s="59"/>
      <c r="P368" s="60">
        <f>IF(H368=0,"",H368/G367)</f>
        <v>0.8125</v>
      </c>
      <c r="Q368" s="61">
        <v>16</v>
      </c>
      <c r="R368" s="62">
        <f t="shared" si="39"/>
        <v>0.84210526315789469</v>
      </c>
      <c r="S368" s="62">
        <f t="shared" si="40"/>
        <v>0.15789473684210531</v>
      </c>
      <c r="AM368" s="3"/>
      <c r="AN368" s="3"/>
    </row>
    <row r="369" spans="1:40" ht="15.75" customHeight="1">
      <c r="A369" s="49">
        <v>1501</v>
      </c>
      <c r="B369" s="50"/>
      <c r="C369" s="50"/>
      <c r="D369" s="50"/>
      <c r="E369" s="50"/>
      <c r="F369" s="50"/>
      <c r="G369" s="50"/>
      <c r="H369" s="50"/>
      <c r="I369" s="50">
        <v>10</v>
      </c>
      <c r="J369" s="50"/>
      <c r="K369" s="50"/>
      <c r="L369" s="87"/>
      <c r="M369" s="57"/>
      <c r="N369" s="58"/>
      <c r="O369" s="59"/>
      <c r="P369" s="60">
        <f>IF(I369=0,"",I369/H368)</f>
        <v>0.76923076923076927</v>
      </c>
      <c r="Q369" s="61">
        <v>15</v>
      </c>
      <c r="R369" s="62">
        <f t="shared" si="39"/>
        <v>0.9375</v>
      </c>
      <c r="S369" s="62">
        <f t="shared" si="40"/>
        <v>6.25E-2</v>
      </c>
      <c r="AM369" s="3"/>
      <c r="AN369" s="3"/>
    </row>
    <row r="370" spans="1:40" ht="15.75" customHeight="1">
      <c r="A370" s="49">
        <v>1502</v>
      </c>
      <c r="B370" s="50"/>
      <c r="C370" s="50"/>
      <c r="D370" s="50"/>
      <c r="E370" s="50"/>
      <c r="F370" s="50"/>
      <c r="G370" s="50"/>
      <c r="H370" s="50"/>
      <c r="I370" s="50"/>
      <c r="J370" s="50">
        <v>7</v>
      </c>
      <c r="K370" s="50"/>
      <c r="L370" s="87"/>
      <c r="M370" s="57"/>
      <c r="N370" s="58"/>
      <c r="O370" s="59"/>
      <c r="P370" s="60">
        <f>IF(J370=0,"",J370/I369)</f>
        <v>0.7</v>
      </c>
      <c r="Q370" s="61">
        <v>15</v>
      </c>
      <c r="R370" s="62">
        <f t="shared" si="39"/>
        <v>1</v>
      </c>
      <c r="S370" s="62">
        <f t="shared" si="40"/>
        <v>0</v>
      </c>
      <c r="AM370" s="3"/>
      <c r="AN370" s="3"/>
    </row>
    <row r="371" spans="1:40" ht="15.75" customHeight="1">
      <c r="A371" s="49">
        <v>1601</v>
      </c>
      <c r="B371" s="50"/>
      <c r="C371" s="50"/>
      <c r="D371" s="50"/>
      <c r="E371" s="50"/>
      <c r="F371" s="50"/>
      <c r="G371" s="50"/>
      <c r="H371" s="50"/>
      <c r="I371" s="50"/>
      <c r="J371" s="50"/>
      <c r="K371" s="50">
        <v>7</v>
      </c>
      <c r="L371" s="87">
        <v>5</v>
      </c>
      <c r="M371" s="57"/>
      <c r="N371" s="58"/>
      <c r="O371" s="59"/>
      <c r="P371" s="60">
        <f>IF(K371=0,"",K371/J370)</f>
        <v>1</v>
      </c>
      <c r="Q371" s="61">
        <v>15</v>
      </c>
      <c r="R371" s="62">
        <f t="shared" si="39"/>
        <v>1</v>
      </c>
      <c r="S371" s="62">
        <f t="shared" si="40"/>
        <v>0</v>
      </c>
      <c r="AM371" s="3"/>
      <c r="AN371" s="3"/>
    </row>
    <row r="372" spans="1:40" ht="15.75" customHeight="1">
      <c r="A372" s="49">
        <v>1602</v>
      </c>
      <c r="B372" s="50"/>
      <c r="C372" s="50"/>
      <c r="D372" s="50"/>
      <c r="E372" s="50"/>
      <c r="F372" s="50"/>
      <c r="G372" s="50"/>
      <c r="H372" s="50"/>
      <c r="I372" s="50"/>
      <c r="J372" s="50"/>
      <c r="K372" s="50">
        <v>4</v>
      </c>
      <c r="L372" s="87">
        <v>1</v>
      </c>
      <c r="M372" s="57"/>
      <c r="N372" s="58"/>
      <c r="O372" s="64"/>
      <c r="P372" s="65"/>
      <c r="Q372" s="66">
        <v>8</v>
      </c>
      <c r="R372" s="67"/>
      <c r="S372" s="65"/>
      <c r="AM372" s="3"/>
      <c r="AN372" s="3"/>
    </row>
    <row r="373" spans="1:40" ht="15.75" customHeight="1">
      <c r="A373" s="49">
        <v>1701</v>
      </c>
      <c r="B373" s="50"/>
      <c r="C373" s="50"/>
      <c r="D373" s="50"/>
      <c r="E373" s="50"/>
      <c r="F373" s="50"/>
      <c r="G373" s="50"/>
      <c r="H373" s="50"/>
      <c r="I373" s="50"/>
      <c r="J373" s="50"/>
      <c r="K373" s="50">
        <v>4</v>
      </c>
      <c r="L373" s="87">
        <v>1</v>
      </c>
      <c r="M373" s="57"/>
      <c r="N373" s="58"/>
      <c r="O373" s="64"/>
      <c r="P373" s="68"/>
      <c r="Q373" s="66">
        <v>6</v>
      </c>
      <c r="R373" s="69"/>
      <c r="S373" s="68"/>
      <c r="AM373" s="3"/>
      <c r="AN373" s="3"/>
    </row>
    <row r="374" spans="1:40" ht="15.75" customHeight="1">
      <c r="A374" s="49">
        <v>1702</v>
      </c>
      <c r="B374" s="50"/>
      <c r="C374" s="50"/>
      <c r="D374" s="50"/>
      <c r="E374" s="50"/>
      <c r="F374" s="50"/>
      <c r="G374" s="50"/>
      <c r="H374" s="50"/>
      <c r="I374" s="50"/>
      <c r="J374" s="50"/>
      <c r="K374" s="50">
        <v>3</v>
      </c>
      <c r="L374" s="87">
        <v>1</v>
      </c>
      <c r="M374" s="57"/>
      <c r="N374" s="58"/>
      <c r="O374" s="64"/>
      <c r="P374" s="68"/>
      <c r="Q374" s="66">
        <v>4</v>
      </c>
      <c r="R374" s="69"/>
      <c r="S374" s="68"/>
      <c r="AM374" s="3"/>
      <c r="AN374" s="3"/>
    </row>
    <row r="375" spans="1:40" ht="15.75" customHeight="1">
      <c r="A375" s="49">
        <v>1801</v>
      </c>
      <c r="B375" s="50"/>
      <c r="C375" s="50"/>
      <c r="D375" s="50"/>
      <c r="E375" s="50"/>
      <c r="F375" s="50"/>
      <c r="G375" s="50"/>
      <c r="H375" s="50"/>
      <c r="I375" s="50"/>
      <c r="J375" s="50"/>
      <c r="K375" s="50">
        <v>2</v>
      </c>
      <c r="L375" s="87">
        <v>1</v>
      </c>
      <c r="M375" s="57"/>
      <c r="N375" s="58"/>
      <c r="O375" s="64"/>
      <c r="P375" s="58"/>
      <c r="Q375" s="64"/>
      <c r="R375" s="102"/>
      <c r="S375" s="68"/>
      <c r="AM375" s="3"/>
      <c r="AN375" s="3"/>
    </row>
    <row r="376" spans="1:40" ht="15.75" customHeight="1">
      <c r="A376" s="49">
        <v>1802</v>
      </c>
      <c r="B376" s="50"/>
      <c r="C376" s="50"/>
      <c r="D376" s="50"/>
      <c r="E376" s="50"/>
      <c r="F376" s="50"/>
      <c r="G376" s="50"/>
      <c r="H376" s="50"/>
      <c r="I376" s="50"/>
      <c r="J376" s="50"/>
      <c r="K376" s="50">
        <v>2</v>
      </c>
      <c r="L376" s="87">
        <v>2</v>
      </c>
      <c r="M376" s="57"/>
      <c r="N376" s="58"/>
      <c r="O376" s="64"/>
      <c r="P376" s="140" t="s">
        <v>56</v>
      </c>
      <c r="Q376" s="71">
        <v>9</v>
      </c>
      <c r="R376" s="83">
        <f>L379</f>
        <v>11</v>
      </c>
      <c r="S376" s="142" t="s">
        <v>10</v>
      </c>
      <c r="AM376" s="3"/>
      <c r="AN376" s="3"/>
    </row>
    <row r="377" spans="1:40" ht="15.75" customHeight="1">
      <c r="A377" s="49">
        <v>1901</v>
      </c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87"/>
      <c r="M377" s="57"/>
      <c r="N377" s="58"/>
      <c r="O377" s="64"/>
      <c r="P377" s="141" t="s">
        <v>57</v>
      </c>
      <c r="Q377" s="73">
        <f>IF(Q376/B362=0,"",Q376/B362)</f>
        <v>0.32142857142857145</v>
      </c>
      <c r="R377" s="85">
        <f>IF(Q376/R376=0,"",Q376/R376)</f>
        <v>0.81818181818181823</v>
      </c>
      <c r="S377" s="143" t="s">
        <v>58</v>
      </c>
      <c r="AM377" s="3"/>
      <c r="AN377" s="3"/>
    </row>
    <row r="378" spans="1:40" ht="15.75" customHeight="1">
      <c r="A378" s="49">
        <v>1902</v>
      </c>
      <c r="B378" s="145"/>
      <c r="C378" s="145"/>
      <c r="D378" s="145"/>
      <c r="E378" s="145"/>
      <c r="F378" s="145"/>
      <c r="G378" s="145"/>
      <c r="H378" s="145"/>
      <c r="I378" s="145"/>
      <c r="J378" s="145"/>
      <c r="K378" s="145"/>
      <c r="L378" s="87"/>
      <c r="M378" s="75"/>
      <c r="N378" s="76"/>
      <c r="O378" s="77"/>
      <c r="P378" s="78"/>
      <c r="Q378" s="79"/>
      <c r="R378" s="79"/>
      <c r="S378" s="80"/>
      <c r="AM378" s="3"/>
      <c r="AN378" s="3"/>
    </row>
    <row r="379" spans="1:40" ht="18" customHeight="1">
      <c r="A379" s="31"/>
      <c r="B379" s="190" t="s">
        <v>79</v>
      </c>
      <c r="C379" s="190"/>
      <c r="D379" s="190"/>
      <c r="E379" s="190"/>
      <c r="F379" s="190"/>
      <c r="G379" s="190"/>
      <c r="H379" s="190"/>
      <c r="I379" s="190"/>
      <c r="J379" s="190"/>
      <c r="K379" s="190"/>
      <c r="L379" s="144">
        <f>SUM(L371:L376)</f>
        <v>11</v>
      </c>
      <c r="M379" s="82">
        <f>IF(L371=0,"",L371/B362)</f>
        <v>0.17857142857142858</v>
      </c>
      <c r="N379" s="82">
        <f>IF(L379=0,"",L379/B362)</f>
        <v>0.39285714285714285</v>
      </c>
      <c r="O379" s="82">
        <f>IF(L371=0,"",N379-M379)</f>
        <v>0.21428571428571427</v>
      </c>
      <c r="P379" s="1"/>
      <c r="Q379" s="25"/>
      <c r="R379" s="26"/>
      <c r="S379" s="1"/>
      <c r="AM379" s="3"/>
      <c r="AN379" s="3"/>
    </row>
    <row r="380" spans="1:40" ht="12.75" customHeight="1">
      <c r="M380" s="1"/>
      <c r="N380" s="1"/>
      <c r="P380" s="1"/>
      <c r="Q380" s="2"/>
      <c r="R380" s="2"/>
      <c r="S380" s="1"/>
      <c r="AM380" s="3"/>
      <c r="AN380" s="3"/>
    </row>
    <row r="381" spans="1:40" ht="12.75" customHeight="1">
      <c r="M381" s="1"/>
      <c r="N381" s="1"/>
      <c r="P381" s="1"/>
      <c r="Q381" s="2"/>
      <c r="R381" s="2"/>
      <c r="S381" s="1"/>
      <c r="AM381" s="3"/>
      <c r="AN381" s="3"/>
    </row>
    <row r="382" spans="1:40" ht="26.25" customHeight="1">
      <c r="B382" s="203" t="s">
        <v>69</v>
      </c>
      <c r="C382" s="203"/>
      <c r="D382" s="203"/>
      <c r="E382" s="203"/>
      <c r="F382" s="203"/>
      <c r="G382" s="203"/>
      <c r="H382" s="203"/>
      <c r="I382" s="203"/>
      <c r="J382" s="203"/>
      <c r="K382" s="203"/>
      <c r="L382" s="172" t="s">
        <v>53</v>
      </c>
      <c r="M382" s="1"/>
      <c r="N382" s="1"/>
      <c r="O382" s="25"/>
      <c r="P382" s="1"/>
      <c r="Q382" s="25"/>
      <c r="R382" s="25"/>
      <c r="S382" s="25"/>
      <c r="AM382" s="3"/>
      <c r="AN382" s="3"/>
    </row>
    <row r="383" spans="1:40" ht="20.25" customHeight="1">
      <c r="A383" s="192" t="s">
        <v>9</v>
      </c>
      <c r="B383" s="193" t="s">
        <v>70</v>
      </c>
      <c r="C383" s="194"/>
      <c r="D383" s="194"/>
      <c r="E383" s="194"/>
      <c r="F383" s="194"/>
      <c r="G383" s="194"/>
      <c r="H383" s="194"/>
      <c r="I383" s="194"/>
      <c r="J383" s="194"/>
      <c r="K383" s="195"/>
      <c r="L383" s="196" t="s">
        <v>10</v>
      </c>
      <c r="M383" s="189" t="s">
        <v>2</v>
      </c>
      <c r="N383" s="189" t="s">
        <v>3</v>
      </c>
      <c r="O383" s="198" t="s">
        <v>4</v>
      </c>
      <c r="P383" s="189" t="s">
        <v>5</v>
      </c>
      <c r="Q383" s="187" t="s">
        <v>6</v>
      </c>
      <c r="R383" s="187" t="s">
        <v>7</v>
      </c>
      <c r="S383" s="189" t="s">
        <v>8</v>
      </c>
      <c r="AM383" s="3"/>
      <c r="AN383" s="3"/>
    </row>
    <row r="384" spans="1:40" ht="15.75" customHeight="1">
      <c r="A384" s="188"/>
      <c r="B384" s="49" t="s">
        <v>71</v>
      </c>
      <c r="C384" s="49" t="s">
        <v>72</v>
      </c>
      <c r="D384" s="49" t="s">
        <v>73</v>
      </c>
      <c r="E384" s="49" t="s">
        <v>74</v>
      </c>
      <c r="F384" s="49" t="s">
        <v>75</v>
      </c>
      <c r="G384" s="49" t="s">
        <v>76</v>
      </c>
      <c r="H384" s="49" t="s">
        <v>77</v>
      </c>
      <c r="I384" s="49" t="s">
        <v>78</v>
      </c>
      <c r="J384" s="49" t="s">
        <v>106</v>
      </c>
      <c r="K384" s="49" t="s">
        <v>107</v>
      </c>
      <c r="L384" s="197"/>
      <c r="M384" s="188"/>
      <c r="N384" s="188"/>
      <c r="O384" s="188"/>
      <c r="P384" s="188"/>
      <c r="Q384" s="188"/>
      <c r="R384" s="188"/>
      <c r="S384" s="188"/>
      <c r="AM384" s="3"/>
      <c r="AN384" s="3"/>
    </row>
    <row r="385" spans="1:40" ht="15.75" customHeight="1">
      <c r="A385" s="49">
        <v>1201</v>
      </c>
      <c r="B385" s="50">
        <v>17</v>
      </c>
      <c r="C385" s="50"/>
      <c r="D385" s="50"/>
      <c r="E385" s="50"/>
      <c r="F385" s="50"/>
      <c r="G385" s="50"/>
      <c r="H385" s="50"/>
      <c r="I385" s="50"/>
      <c r="J385" s="50"/>
      <c r="K385" s="50"/>
      <c r="L385" s="87"/>
      <c r="M385" s="51"/>
      <c r="N385" s="52"/>
      <c r="O385" s="53"/>
      <c r="P385" s="54"/>
      <c r="Q385" s="55">
        <f>B385</f>
        <v>17</v>
      </c>
      <c r="R385" s="56"/>
      <c r="S385" s="54"/>
      <c r="AM385" s="3"/>
      <c r="AN385" s="3"/>
    </row>
    <row r="386" spans="1:40" ht="15.75" customHeight="1">
      <c r="A386" s="49" t="s">
        <v>62</v>
      </c>
      <c r="B386" s="50"/>
      <c r="C386" s="50">
        <v>15</v>
      </c>
      <c r="D386" s="50"/>
      <c r="E386" s="50"/>
      <c r="F386" s="50"/>
      <c r="G386" s="50"/>
      <c r="H386" s="50"/>
      <c r="I386" s="50"/>
      <c r="J386" s="50"/>
      <c r="K386" s="50"/>
      <c r="L386" s="87"/>
      <c r="M386" s="57"/>
      <c r="N386" s="58"/>
      <c r="O386" s="59"/>
      <c r="P386" s="60">
        <f>IF(C386=0,"",C386/B385)</f>
        <v>0.88235294117647056</v>
      </c>
      <c r="Q386" s="61">
        <v>15</v>
      </c>
      <c r="R386" s="62">
        <f t="shared" ref="R386:R394" si="41">IF(Q386=0,"",Q386/Q385)</f>
        <v>0.88235294117647056</v>
      </c>
      <c r="S386" s="62">
        <f t="shared" ref="S386:S394" si="42">IF(Q386=0,"",100%-R386)</f>
        <v>0.11764705882352944</v>
      </c>
      <c r="AM386" s="3"/>
      <c r="AN386" s="3"/>
    </row>
    <row r="387" spans="1:40" ht="15.75" customHeight="1">
      <c r="A387" s="49">
        <v>1301</v>
      </c>
      <c r="B387" s="50"/>
      <c r="C387" s="50"/>
      <c r="D387" s="50">
        <v>15</v>
      </c>
      <c r="E387" s="50"/>
      <c r="F387" s="50"/>
      <c r="G387" s="50"/>
      <c r="H387" s="50"/>
      <c r="I387" s="50"/>
      <c r="J387" s="50"/>
      <c r="K387" s="50"/>
      <c r="L387" s="87"/>
      <c r="M387" s="57"/>
      <c r="N387" s="58"/>
      <c r="O387" s="59"/>
      <c r="P387" s="60">
        <f>IF(D387=0,"",D387/C386)</f>
        <v>1</v>
      </c>
      <c r="Q387" s="61">
        <v>15</v>
      </c>
      <c r="R387" s="62">
        <f t="shared" si="41"/>
        <v>1</v>
      </c>
      <c r="S387" s="62">
        <f t="shared" si="42"/>
        <v>0</v>
      </c>
      <c r="T387" s="63">
        <f>Q387/Q385</f>
        <v>0.88235294117647056</v>
      </c>
      <c r="AM387" s="3"/>
      <c r="AN387" s="3"/>
    </row>
    <row r="388" spans="1:40" ht="15.75" customHeight="1">
      <c r="A388" s="49">
        <v>1302</v>
      </c>
      <c r="B388" s="50"/>
      <c r="C388" s="50"/>
      <c r="D388" s="50"/>
      <c r="E388" s="50">
        <v>12</v>
      </c>
      <c r="F388" s="50"/>
      <c r="G388" s="50"/>
      <c r="H388" s="50"/>
      <c r="I388" s="50"/>
      <c r="J388" s="50"/>
      <c r="K388" s="50"/>
      <c r="L388" s="87"/>
      <c r="M388" s="57"/>
      <c r="N388" s="58"/>
      <c r="O388" s="59"/>
      <c r="P388" s="60">
        <f>IF(E388=0,"",E388/D387)</f>
        <v>0.8</v>
      </c>
      <c r="Q388" s="61">
        <v>12</v>
      </c>
      <c r="R388" s="62">
        <f t="shared" si="41"/>
        <v>0.8</v>
      </c>
      <c r="S388" s="62">
        <f t="shared" si="42"/>
        <v>0.19999999999999996</v>
      </c>
      <c r="AM388" s="3"/>
      <c r="AN388" s="3"/>
    </row>
    <row r="389" spans="1:40" ht="15.75" customHeight="1">
      <c r="A389" s="49">
        <v>1401</v>
      </c>
      <c r="B389" s="50"/>
      <c r="C389" s="50"/>
      <c r="D389" s="50"/>
      <c r="E389" s="50"/>
      <c r="F389" s="50">
        <v>9</v>
      </c>
      <c r="G389" s="50"/>
      <c r="H389" s="50"/>
      <c r="I389" s="50"/>
      <c r="J389" s="50"/>
      <c r="K389" s="50"/>
      <c r="L389" s="87"/>
      <c r="M389" s="57"/>
      <c r="N389" s="58"/>
      <c r="O389" s="59"/>
      <c r="P389" s="60">
        <f>IF(F389=0,"",F389/E388)</f>
        <v>0.75</v>
      </c>
      <c r="Q389" s="61">
        <v>12</v>
      </c>
      <c r="R389" s="62">
        <f t="shared" si="41"/>
        <v>1</v>
      </c>
      <c r="S389" s="62">
        <f t="shared" si="42"/>
        <v>0</v>
      </c>
      <c r="AM389" s="3"/>
      <c r="AN389" s="3"/>
    </row>
    <row r="390" spans="1:40" ht="15.75" customHeight="1">
      <c r="A390" s="49">
        <v>1402</v>
      </c>
      <c r="B390" s="50"/>
      <c r="C390" s="50"/>
      <c r="D390" s="50"/>
      <c r="E390" s="50"/>
      <c r="F390" s="50"/>
      <c r="G390" s="50">
        <v>9</v>
      </c>
      <c r="H390" s="50"/>
      <c r="I390" s="50"/>
      <c r="J390" s="50"/>
      <c r="K390" s="50"/>
      <c r="L390" s="87"/>
      <c r="M390" s="57"/>
      <c r="N390" s="58"/>
      <c r="O390" s="59"/>
      <c r="P390" s="60">
        <f>IF(G390=0,"",G390/F389)</f>
        <v>1</v>
      </c>
      <c r="Q390" s="61">
        <v>12</v>
      </c>
      <c r="R390" s="62">
        <f t="shared" si="41"/>
        <v>1</v>
      </c>
      <c r="S390" s="62">
        <f t="shared" si="42"/>
        <v>0</v>
      </c>
      <c r="AM390" s="3"/>
      <c r="AN390" s="3"/>
    </row>
    <row r="391" spans="1:40" ht="15.75" customHeight="1">
      <c r="A391" s="49">
        <v>1501</v>
      </c>
      <c r="B391" s="50"/>
      <c r="C391" s="50"/>
      <c r="D391" s="50"/>
      <c r="E391" s="50"/>
      <c r="F391" s="50"/>
      <c r="G391" s="50"/>
      <c r="H391" s="50">
        <v>9</v>
      </c>
      <c r="I391" s="50"/>
      <c r="J391" s="50"/>
      <c r="K391" s="50"/>
      <c r="L391" s="87"/>
      <c r="M391" s="57"/>
      <c r="N391" s="58"/>
      <c r="O391" s="59"/>
      <c r="P391" s="60">
        <f>IF(H391=0,"",H391/G390)</f>
        <v>1</v>
      </c>
      <c r="Q391" s="61">
        <v>12</v>
      </c>
      <c r="R391" s="62">
        <f t="shared" si="41"/>
        <v>1</v>
      </c>
      <c r="S391" s="62">
        <f t="shared" si="42"/>
        <v>0</v>
      </c>
      <c r="AM391" s="3"/>
      <c r="AN391" s="3"/>
    </row>
    <row r="392" spans="1:40" ht="15.75" customHeight="1">
      <c r="A392" s="49">
        <v>1502</v>
      </c>
      <c r="B392" s="50"/>
      <c r="C392" s="50"/>
      <c r="D392" s="50"/>
      <c r="E392" s="50"/>
      <c r="F392" s="50"/>
      <c r="G392" s="50"/>
      <c r="H392" s="50"/>
      <c r="I392" s="50">
        <v>9</v>
      </c>
      <c r="J392" s="50"/>
      <c r="K392" s="50"/>
      <c r="L392" s="87"/>
      <c r="M392" s="57"/>
      <c r="N392" s="58"/>
      <c r="O392" s="59"/>
      <c r="P392" s="60">
        <f>IF(I392=0,"",I392/H391)</f>
        <v>1</v>
      </c>
      <c r="Q392" s="61">
        <v>11</v>
      </c>
      <c r="R392" s="62">
        <f t="shared" si="41"/>
        <v>0.91666666666666663</v>
      </c>
      <c r="S392" s="62">
        <f t="shared" si="42"/>
        <v>8.333333333333337E-2</v>
      </c>
      <c r="AM392" s="3"/>
      <c r="AN392" s="3"/>
    </row>
    <row r="393" spans="1:40" ht="15.75" customHeight="1">
      <c r="A393" s="49">
        <v>1601</v>
      </c>
      <c r="B393" s="50"/>
      <c r="C393" s="50"/>
      <c r="D393" s="50"/>
      <c r="E393" s="50"/>
      <c r="F393" s="50"/>
      <c r="G393" s="50"/>
      <c r="H393" s="50"/>
      <c r="I393" s="50"/>
      <c r="J393" s="50">
        <v>9</v>
      </c>
      <c r="K393" s="50"/>
      <c r="L393" s="87"/>
      <c r="M393" s="57"/>
      <c r="N393" s="58"/>
      <c r="O393" s="59"/>
      <c r="P393" s="60">
        <f>IF(J393=0,"",J393/I392)</f>
        <v>1</v>
      </c>
      <c r="Q393" s="61">
        <v>11</v>
      </c>
      <c r="R393" s="62">
        <f t="shared" si="41"/>
        <v>1</v>
      </c>
      <c r="S393" s="62">
        <f t="shared" si="42"/>
        <v>0</v>
      </c>
      <c r="AM393" s="3"/>
      <c r="AN393" s="3"/>
    </row>
    <row r="394" spans="1:40" ht="15.75" customHeight="1">
      <c r="A394" s="49">
        <v>1602</v>
      </c>
      <c r="B394" s="50"/>
      <c r="C394" s="50"/>
      <c r="D394" s="50"/>
      <c r="E394" s="50"/>
      <c r="F394" s="50"/>
      <c r="G394" s="50"/>
      <c r="H394" s="50"/>
      <c r="I394" s="50"/>
      <c r="J394" s="50"/>
      <c r="K394" s="50">
        <v>9</v>
      </c>
      <c r="L394" s="87">
        <v>3</v>
      </c>
      <c r="M394" s="57"/>
      <c r="N394" s="58"/>
      <c r="O394" s="59"/>
      <c r="P394" s="60">
        <f>IF(K394=0,"",K394/J393)</f>
        <v>1</v>
      </c>
      <c r="Q394" s="61">
        <v>11</v>
      </c>
      <c r="R394" s="62">
        <f t="shared" si="41"/>
        <v>1</v>
      </c>
      <c r="S394" s="62">
        <f t="shared" si="42"/>
        <v>0</v>
      </c>
      <c r="AM394" s="3"/>
      <c r="AN394" s="3"/>
    </row>
    <row r="395" spans="1:40" ht="15.75" customHeight="1">
      <c r="A395" s="49">
        <v>1701</v>
      </c>
      <c r="B395" s="50"/>
      <c r="C395" s="50"/>
      <c r="D395" s="50"/>
      <c r="E395" s="50"/>
      <c r="F395" s="50"/>
      <c r="G395" s="50"/>
      <c r="H395" s="50"/>
      <c r="I395" s="50"/>
      <c r="J395" s="50"/>
      <c r="K395" s="50">
        <v>6</v>
      </c>
      <c r="L395" s="87">
        <v>4</v>
      </c>
      <c r="M395" s="57"/>
      <c r="N395" s="58"/>
      <c r="O395" s="64"/>
      <c r="P395" s="65"/>
      <c r="Q395" s="66">
        <v>8</v>
      </c>
      <c r="R395" s="67"/>
      <c r="S395" s="65"/>
      <c r="AM395" s="3"/>
      <c r="AN395" s="3"/>
    </row>
    <row r="396" spans="1:40" ht="15.75" customHeight="1">
      <c r="A396" s="49">
        <v>1702</v>
      </c>
      <c r="B396" s="50"/>
      <c r="C396" s="50"/>
      <c r="D396" s="50"/>
      <c r="E396" s="50"/>
      <c r="F396" s="50"/>
      <c r="G396" s="50"/>
      <c r="H396" s="50"/>
      <c r="I396" s="50"/>
      <c r="J396" s="50"/>
      <c r="K396" s="50">
        <v>4</v>
      </c>
      <c r="L396" s="87">
        <v>2</v>
      </c>
      <c r="M396" s="57"/>
      <c r="N396" s="58"/>
      <c r="O396" s="64"/>
      <c r="P396" s="68"/>
      <c r="Q396" s="66">
        <v>4</v>
      </c>
      <c r="R396" s="69"/>
      <c r="S396" s="68"/>
      <c r="AM396" s="3"/>
      <c r="AN396" s="3"/>
    </row>
    <row r="397" spans="1:40" ht="15.75" customHeight="1">
      <c r="A397" s="49">
        <v>1801</v>
      </c>
      <c r="B397" s="50"/>
      <c r="C397" s="50"/>
      <c r="D397" s="50"/>
      <c r="E397" s="50"/>
      <c r="F397" s="50"/>
      <c r="G397" s="50"/>
      <c r="H397" s="50"/>
      <c r="I397" s="50"/>
      <c r="J397" s="50"/>
      <c r="K397" s="50">
        <v>2</v>
      </c>
      <c r="L397" s="87">
        <v>1</v>
      </c>
      <c r="M397" s="57"/>
      <c r="N397" s="58"/>
      <c r="O397" s="64"/>
      <c r="P397" s="68"/>
      <c r="Q397" s="123">
        <v>2</v>
      </c>
      <c r="R397" s="69"/>
      <c r="S397" s="68"/>
      <c r="AM397" s="3"/>
      <c r="AN397" s="3"/>
    </row>
    <row r="398" spans="1:40" ht="15.75" customHeight="1">
      <c r="A398" s="49">
        <v>1802</v>
      </c>
      <c r="B398" s="50"/>
      <c r="C398" s="50"/>
      <c r="D398" s="50"/>
      <c r="E398" s="50"/>
      <c r="F398" s="50"/>
      <c r="G398" s="50"/>
      <c r="H398" s="50"/>
      <c r="I398" s="50"/>
      <c r="J398" s="50"/>
      <c r="K398" s="50">
        <v>1</v>
      </c>
      <c r="L398" s="87"/>
      <c r="M398" s="57"/>
      <c r="N398" s="58"/>
      <c r="O398" s="64"/>
      <c r="P398" s="58"/>
      <c r="Q398" s="124">
        <v>1</v>
      </c>
      <c r="R398" s="102"/>
      <c r="S398" s="68"/>
      <c r="AM398" s="3"/>
      <c r="AN398" s="3"/>
    </row>
    <row r="399" spans="1:40" ht="15.75" customHeight="1">
      <c r="A399" s="49">
        <v>1901</v>
      </c>
      <c r="B399" s="50"/>
      <c r="C399" s="50"/>
      <c r="D399" s="50"/>
      <c r="E399" s="50"/>
      <c r="F399" s="50"/>
      <c r="G399" s="50"/>
      <c r="H399" s="50"/>
      <c r="I399" s="50"/>
      <c r="J399" s="50"/>
      <c r="K399" s="50">
        <v>1</v>
      </c>
      <c r="L399" s="87">
        <v>1</v>
      </c>
      <c r="M399" s="57"/>
      <c r="N399" s="58"/>
      <c r="O399" s="64"/>
      <c r="P399" s="140" t="s">
        <v>56</v>
      </c>
      <c r="Q399" s="137">
        <v>10</v>
      </c>
      <c r="R399" s="83">
        <f>L402</f>
        <v>11</v>
      </c>
      <c r="S399" s="142" t="s">
        <v>10</v>
      </c>
      <c r="AM399" s="3"/>
      <c r="AN399" s="3"/>
    </row>
    <row r="400" spans="1:40" ht="15.75" customHeight="1">
      <c r="A400" s="49">
        <v>1902</v>
      </c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87"/>
      <c r="M400" s="57"/>
      <c r="N400" s="58"/>
      <c r="O400" s="64"/>
      <c r="P400" s="141" t="s">
        <v>57</v>
      </c>
      <c r="Q400" s="73">
        <f>IF(Q399/B385=0,"0%",Q399/B385)</f>
        <v>0.58823529411764708</v>
      </c>
      <c r="R400" s="85">
        <f>IF(Q399/R399=0,"",Q399/R399)</f>
        <v>0.90909090909090906</v>
      </c>
      <c r="S400" s="143" t="s">
        <v>58</v>
      </c>
      <c r="AM400" s="3"/>
      <c r="AN400" s="3"/>
    </row>
    <row r="401" spans="1:40" ht="15.75" customHeight="1">
      <c r="A401" s="49">
        <v>2001</v>
      </c>
      <c r="B401" s="145"/>
      <c r="C401" s="145"/>
      <c r="D401" s="145"/>
      <c r="E401" s="145"/>
      <c r="F401" s="145"/>
      <c r="G401" s="145"/>
      <c r="H401" s="145"/>
      <c r="I401" s="145"/>
      <c r="J401" s="145"/>
      <c r="K401" s="145"/>
      <c r="L401" s="87"/>
      <c r="M401" s="75"/>
      <c r="N401" s="76"/>
      <c r="O401" s="77"/>
      <c r="P401" s="78"/>
      <c r="Q401" s="79"/>
      <c r="R401" s="79"/>
      <c r="S401" s="80"/>
      <c r="AM401" s="3"/>
      <c r="AN401" s="3"/>
    </row>
    <row r="402" spans="1:40" ht="18" customHeight="1">
      <c r="A402" s="31"/>
      <c r="B402" s="190" t="s">
        <v>79</v>
      </c>
      <c r="C402" s="190"/>
      <c r="D402" s="190"/>
      <c r="E402" s="190"/>
      <c r="F402" s="190"/>
      <c r="G402" s="190"/>
      <c r="H402" s="190"/>
      <c r="I402" s="190"/>
      <c r="J402" s="190"/>
      <c r="K402" s="190"/>
      <c r="L402" s="144">
        <f>SUM(L394:L399)</f>
        <v>11</v>
      </c>
      <c r="M402" s="82">
        <f>IF(L394=0,"",L394/B385)</f>
        <v>0.17647058823529413</v>
      </c>
      <c r="N402" s="82">
        <f>IF(L402=0,"",L402/B385)</f>
        <v>0.6470588235294118</v>
      </c>
      <c r="O402" s="82">
        <f>IF(L394=0,"",N402-M402)</f>
        <v>0.47058823529411764</v>
      </c>
      <c r="P402" s="1"/>
      <c r="Q402" s="25"/>
      <c r="R402" s="26"/>
      <c r="S402" s="1"/>
      <c r="AM402" s="3"/>
      <c r="AN402" s="3"/>
    </row>
    <row r="403" spans="1:40" ht="12.75" customHeight="1">
      <c r="M403" s="1"/>
      <c r="N403" s="1"/>
      <c r="P403" s="1"/>
      <c r="Q403" s="2"/>
      <c r="R403" s="2"/>
      <c r="S403" s="1"/>
      <c r="AM403" s="3"/>
      <c r="AN403" s="3"/>
    </row>
    <row r="404" spans="1:40" ht="12.75" customHeight="1">
      <c r="M404" s="1"/>
      <c r="N404" s="1"/>
      <c r="P404" s="1"/>
      <c r="Q404" s="2"/>
      <c r="R404" s="2"/>
      <c r="S404" s="1"/>
      <c r="AM404" s="3"/>
      <c r="AN404" s="3"/>
    </row>
    <row r="405" spans="1:40" ht="26.25">
      <c r="A405" s="25"/>
      <c r="B405" s="203" t="s">
        <v>69</v>
      </c>
      <c r="C405" s="203"/>
      <c r="D405" s="203"/>
      <c r="E405" s="203"/>
      <c r="F405" s="203"/>
      <c r="G405" s="203"/>
      <c r="H405" s="203"/>
      <c r="I405" s="203"/>
      <c r="J405" s="203"/>
      <c r="K405" s="203"/>
      <c r="L405" s="172" t="s">
        <v>62</v>
      </c>
      <c r="M405" s="1"/>
      <c r="N405" s="1"/>
      <c r="O405" s="25"/>
      <c r="P405" s="1"/>
      <c r="Q405" s="25"/>
      <c r="R405" s="25"/>
      <c r="S405" s="25"/>
      <c r="T405" s="25"/>
    </row>
    <row r="406" spans="1:40" ht="20.25" customHeight="1">
      <c r="A406" s="192" t="s">
        <v>9</v>
      </c>
      <c r="B406" s="193" t="s">
        <v>70</v>
      </c>
      <c r="C406" s="194"/>
      <c r="D406" s="194"/>
      <c r="E406" s="194"/>
      <c r="F406" s="194"/>
      <c r="G406" s="194"/>
      <c r="H406" s="194"/>
      <c r="I406" s="194"/>
      <c r="J406" s="194"/>
      <c r="K406" s="195"/>
      <c r="L406" s="204" t="s">
        <v>10</v>
      </c>
      <c r="M406" s="189" t="s">
        <v>2</v>
      </c>
      <c r="N406" s="189" t="s">
        <v>3</v>
      </c>
      <c r="O406" s="198" t="s">
        <v>4</v>
      </c>
      <c r="P406" s="189" t="s">
        <v>5</v>
      </c>
      <c r="Q406" s="187" t="s">
        <v>6</v>
      </c>
      <c r="R406" s="187" t="s">
        <v>7</v>
      </c>
      <c r="S406" s="189" t="s">
        <v>8</v>
      </c>
      <c r="T406" s="25"/>
    </row>
    <row r="407" spans="1:40" ht="15.75" customHeight="1">
      <c r="A407" s="188"/>
      <c r="B407" s="49" t="s">
        <v>71</v>
      </c>
      <c r="C407" s="49" t="s">
        <v>72</v>
      </c>
      <c r="D407" s="49" t="s">
        <v>73</v>
      </c>
      <c r="E407" s="49" t="s">
        <v>74</v>
      </c>
      <c r="F407" s="49" t="s">
        <v>75</v>
      </c>
      <c r="G407" s="49" t="s">
        <v>76</v>
      </c>
      <c r="H407" s="49" t="s">
        <v>77</v>
      </c>
      <c r="I407" s="49" t="s">
        <v>78</v>
      </c>
      <c r="J407" s="49" t="s">
        <v>106</v>
      </c>
      <c r="K407" s="49" t="s">
        <v>107</v>
      </c>
      <c r="L407" s="197"/>
      <c r="M407" s="188"/>
      <c r="N407" s="188"/>
      <c r="O407" s="188"/>
      <c r="P407" s="188"/>
      <c r="Q407" s="188"/>
      <c r="R407" s="188"/>
      <c r="S407" s="188"/>
      <c r="T407" s="25"/>
    </row>
    <row r="408" spans="1:40" ht="15.75" customHeight="1">
      <c r="A408" s="49" t="s">
        <v>62</v>
      </c>
      <c r="B408" s="50">
        <v>23</v>
      </c>
      <c r="C408" s="50"/>
      <c r="D408" s="50"/>
      <c r="E408" s="50"/>
      <c r="F408" s="50"/>
      <c r="G408" s="50"/>
      <c r="H408" s="50"/>
      <c r="I408" s="50"/>
      <c r="J408" s="50"/>
      <c r="K408" s="50"/>
      <c r="L408" s="87"/>
      <c r="M408" s="51"/>
      <c r="N408" s="52"/>
      <c r="O408" s="53"/>
      <c r="P408" s="103"/>
      <c r="Q408" s="55">
        <f>B408</f>
        <v>23</v>
      </c>
      <c r="R408" s="56"/>
      <c r="S408" s="54"/>
      <c r="T408" s="25"/>
    </row>
    <row r="409" spans="1:40" ht="15.75" customHeight="1">
      <c r="A409" s="49">
        <v>1301</v>
      </c>
      <c r="B409" s="50"/>
      <c r="C409" s="50">
        <v>22</v>
      </c>
      <c r="D409" s="50"/>
      <c r="E409" s="50"/>
      <c r="F409" s="50"/>
      <c r="G409" s="50"/>
      <c r="H409" s="50"/>
      <c r="I409" s="50"/>
      <c r="J409" s="50"/>
      <c r="K409" s="50"/>
      <c r="L409" s="87"/>
      <c r="M409" s="57"/>
      <c r="N409" s="58"/>
      <c r="O409" s="59"/>
      <c r="P409" s="60">
        <f>IF(C409=0,"",C409/B408)</f>
        <v>0.95652173913043481</v>
      </c>
      <c r="Q409" s="61">
        <v>22</v>
      </c>
      <c r="R409" s="62">
        <f t="shared" ref="R409:R417" si="43">IF(Q409=0,"",Q409/Q408)</f>
        <v>0.95652173913043481</v>
      </c>
      <c r="S409" s="62">
        <f t="shared" ref="S409:S417" si="44">IF(Q409=0,"",100%-R409)</f>
        <v>4.3478260869565188E-2</v>
      </c>
      <c r="T409" s="25"/>
    </row>
    <row r="410" spans="1:40" ht="15.75" customHeight="1">
      <c r="A410" s="49">
        <v>1302</v>
      </c>
      <c r="B410" s="50"/>
      <c r="C410" s="50"/>
      <c r="D410" s="50">
        <v>20</v>
      </c>
      <c r="E410" s="50"/>
      <c r="F410" s="50"/>
      <c r="G410" s="50"/>
      <c r="H410" s="50"/>
      <c r="I410" s="50"/>
      <c r="J410" s="50"/>
      <c r="K410" s="50"/>
      <c r="L410" s="87"/>
      <c r="M410" s="57"/>
      <c r="N410" s="58"/>
      <c r="O410" s="59"/>
      <c r="P410" s="60">
        <f>IF(D410=0,"",D410/C409)</f>
        <v>0.90909090909090906</v>
      </c>
      <c r="Q410" s="61">
        <v>21</v>
      </c>
      <c r="R410" s="62">
        <f t="shared" si="43"/>
        <v>0.95454545454545459</v>
      </c>
      <c r="S410" s="62">
        <f t="shared" si="44"/>
        <v>4.5454545454545414E-2</v>
      </c>
      <c r="T410" s="63">
        <f>Q410/Q408</f>
        <v>0.91304347826086951</v>
      </c>
    </row>
    <row r="411" spans="1:40" ht="15.75" customHeight="1">
      <c r="A411" s="49">
        <v>1401</v>
      </c>
      <c r="B411" s="50"/>
      <c r="C411" s="50"/>
      <c r="D411" s="50"/>
      <c r="E411" s="50">
        <v>19</v>
      </c>
      <c r="F411" s="50"/>
      <c r="G411" s="50"/>
      <c r="H411" s="50"/>
      <c r="I411" s="50"/>
      <c r="J411" s="50"/>
      <c r="K411" s="50"/>
      <c r="L411" s="87"/>
      <c r="M411" s="57"/>
      <c r="N411" s="58"/>
      <c r="O411" s="59"/>
      <c r="P411" s="60">
        <f>IF(E411=0,"",E411/D410)</f>
        <v>0.95</v>
      </c>
      <c r="Q411" s="61">
        <v>20</v>
      </c>
      <c r="R411" s="62">
        <f t="shared" si="43"/>
        <v>0.95238095238095233</v>
      </c>
      <c r="S411" s="62">
        <f t="shared" si="44"/>
        <v>4.7619047619047672E-2</v>
      </c>
      <c r="T411" s="25"/>
    </row>
    <row r="412" spans="1:40" ht="15.75" customHeight="1">
      <c r="A412" s="49">
        <v>1402</v>
      </c>
      <c r="B412" s="50"/>
      <c r="C412" s="50"/>
      <c r="D412" s="50"/>
      <c r="E412" s="50"/>
      <c r="F412" s="50">
        <v>18</v>
      </c>
      <c r="G412" s="50"/>
      <c r="H412" s="50"/>
      <c r="I412" s="50"/>
      <c r="J412" s="50"/>
      <c r="K412" s="50"/>
      <c r="L412" s="87"/>
      <c r="M412" s="57"/>
      <c r="N412" s="58"/>
      <c r="O412" s="59"/>
      <c r="P412" s="60">
        <f>IF(F412=0,"",F412/E411)</f>
        <v>0.94736842105263153</v>
      </c>
      <c r="Q412" s="61">
        <v>20</v>
      </c>
      <c r="R412" s="62">
        <f t="shared" si="43"/>
        <v>1</v>
      </c>
      <c r="S412" s="62">
        <f t="shared" si="44"/>
        <v>0</v>
      </c>
      <c r="T412" s="25"/>
    </row>
    <row r="413" spans="1:40" ht="15.75" customHeight="1">
      <c r="A413" s="49">
        <v>1501</v>
      </c>
      <c r="B413" s="50"/>
      <c r="C413" s="50"/>
      <c r="D413" s="50"/>
      <c r="E413" s="50"/>
      <c r="F413" s="50"/>
      <c r="G413" s="50">
        <v>17</v>
      </c>
      <c r="H413" s="50"/>
      <c r="I413" s="50"/>
      <c r="J413" s="50"/>
      <c r="K413" s="50"/>
      <c r="L413" s="87"/>
      <c r="M413" s="57"/>
      <c r="N413" s="58"/>
      <c r="O413" s="59"/>
      <c r="P413" s="60">
        <f>IF(G413=0,"",G413/F412)</f>
        <v>0.94444444444444442</v>
      </c>
      <c r="Q413" s="61">
        <v>19</v>
      </c>
      <c r="R413" s="62">
        <f t="shared" si="43"/>
        <v>0.95</v>
      </c>
      <c r="S413" s="62">
        <f t="shared" si="44"/>
        <v>5.0000000000000044E-2</v>
      </c>
      <c r="T413" s="25"/>
    </row>
    <row r="414" spans="1:40" ht="15.75" customHeight="1">
      <c r="A414" s="49">
        <v>1502</v>
      </c>
      <c r="B414" s="50"/>
      <c r="C414" s="50"/>
      <c r="D414" s="50"/>
      <c r="E414" s="50"/>
      <c r="F414" s="50"/>
      <c r="G414" s="50"/>
      <c r="H414" s="50">
        <v>15</v>
      </c>
      <c r="I414" s="50"/>
      <c r="J414" s="50"/>
      <c r="K414" s="50"/>
      <c r="L414" s="87"/>
      <c r="M414" s="57"/>
      <c r="N414" s="58"/>
      <c r="O414" s="59"/>
      <c r="P414" s="60">
        <f>IF(H414=0,"",H414/G413)</f>
        <v>0.88235294117647056</v>
      </c>
      <c r="Q414" s="61">
        <v>17</v>
      </c>
      <c r="R414" s="62">
        <f t="shared" si="43"/>
        <v>0.89473684210526316</v>
      </c>
      <c r="S414" s="62">
        <f t="shared" si="44"/>
        <v>0.10526315789473684</v>
      </c>
      <c r="T414" s="25"/>
    </row>
    <row r="415" spans="1:40" ht="15.75" customHeight="1">
      <c r="A415" s="49">
        <v>1601</v>
      </c>
      <c r="B415" s="50"/>
      <c r="C415" s="50"/>
      <c r="D415" s="50"/>
      <c r="E415" s="50"/>
      <c r="F415" s="50"/>
      <c r="G415" s="50"/>
      <c r="H415" s="50"/>
      <c r="I415" s="50">
        <v>14</v>
      </c>
      <c r="J415" s="50"/>
      <c r="K415" s="50"/>
      <c r="L415" s="87"/>
      <c r="M415" s="57"/>
      <c r="N415" s="58"/>
      <c r="O415" s="59"/>
      <c r="P415" s="60">
        <f>IF(I415=0,"",I415/H414)</f>
        <v>0.93333333333333335</v>
      </c>
      <c r="Q415" s="61">
        <v>17</v>
      </c>
      <c r="R415" s="62">
        <f t="shared" si="43"/>
        <v>1</v>
      </c>
      <c r="S415" s="62">
        <f t="shared" si="44"/>
        <v>0</v>
      </c>
      <c r="T415" s="25"/>
    </row>
    <row r="416" spans="1:40" ht="15.75" customHeight="1">
      <c r="A416" s="49">
        <v>1602</v>
      </c>
      <c r="B416" s="50"/>
      <c r="C416" s="50"/>
      <c r="D416" s="50"/>
      <c r="E416" s="50"/>
      <c r="F416" s="50"/>
      <c r="G416" s="50"/>
      <c r="H416" s="50"/>
      <c r="I416" s="50"/>
      <c r="J416" s="50">
        <v>14</v>
      </c>
      <c r="K416" s="50"/>
      <c r="L416" s="87"/>
      <c r="M416" s="57"/>
      <c r="N416" s="58"/>
      <c r="O416" s="59"/>
      <c r="P416" s="60">
        <f>IF(J416=0,"",J416/I415)</f>
        <v>1</v>
      </c>
      <c r="Q416" s="61">
        <v>17</v>
      </c>
      <c r="R416" s="62">
        <f t="shared" si="43"/>
        <v>1</v>
      </c>
      <c r="S416" s="62">
        <f t="shared" si="44"/>
        <v>0</v>
      </c>
      <c r="T416" s="25"/>
    </row>
    <row r="417" spans="1:40" ht="15.75" customHeight="1">
      <c r="A417" s="49">
        <v>1701</v>
      </c>
      <c r="B417" s="50"/>
      <c r="C417" s="50"/>
      <c r="D417" s="50"/>
      <c r="E417" s="50"/>
      <c r="F417" s="50"/>
      <c r="G417" s="50"/>
      <c r="H417" s="50"/>
      <c r="I417" s="50"/>
      <c r="J417" s="50"/>
      <c r="K417" s="50">
        <v>14</v>
      </c>
      <c r="L417" s="87">
        <v>5</v>
      </c>
      <c r="M417" s="57"/>
      <c r="N417" s="58"/>
      <c r="O417" s="59"/>
      <c r="P417" s="60">
        <f>IF(K417=0,"",K417/J416)</f>
        <v>1</v>
      </c>
      <c r="Q417" s="61">
        <v>17</v>
      </c>
      <c r="R417" s="62">
        <f t="shared" si="43"/>
        <v>1</v>
      </c>
      <c r="S417" s="62">
        <f t="shared" si="44"/>
        <v>0</v>
      </c>
      <c r="T417" s="25"/>
    </row>
    <row r="418" spans="1:40" ht="15.75" customHeight="1">
      <c r="A418" s="49">
        <v>1702</v>
      </c>
      <c r="B418" s="50"/>
      <c r="C418" s="50"/>
      <c r="D418" s="50"/>
      <c r="E418" s="50"/>
      <c r="F418" s="50"/>
      <c r="G418" s="50"/>
      <c r="H418" s="50"/>
      <c r="I418" s="50"/>
      <c r="J418" s="50"/>
      <c r="K418" s="50">
        <v>9</v>
      </c>
      <c r="L418" s="87">
        <v>2</v>
      </c>
      <c r="M418" s="57"/>
      <c r="N418" s="58"/>
      <c r="O418" s="64"/>
      <c r="P418" s="65"/>
      <c r="Q418" s="66">
        <v>12</v>
      </c>
      <c r="R418" s="67"/>
      <c r="S418" s="65"/>
      <c r="T418" s="25"/>
    </row>
    <row r="419" spans="1:40" ht="15.75" customHeight="1">
      <c r="A419" s="49">
        <v>1801</v>
      </c>
      <c r="B419" s="50"/>
      <c r="C419" s="50"/>
      <c r="D419" s="50"/>
      <c r="E419" s="50"/>
      <c r="F419" s="50"/>
      <c r="G419" s="50"/>
      <c r="H419" s="50"/>
      <c r="I419" s="50"/>
      <c r="J419" s="50"/>
      <c r="K419" s="50">
        <v>9</v>
      </c>
      <c r="L419" s="87">
        <v>5</v>
      </c>
      <c r="M419" s="57"/>
      <c r="N419" s="58"/>
      <c r="O419" s="64"/>
      <c r="P419" s="68"/>
      <c r="Q419" s="66">
        <v>12</v>
      </c>
      <c r="R419" s="69"/>
      <c r="S419" s="68"/>
      <c r="T419" s="25"/>
    </row>
    <row r="420" spans="1:40" ht="15.75" customHeight="1">
      <c r="A420" s="49">
        <v>1802</v>
      </c>
      <c r="B420" s="50"/>
      <c r="C420" s="50"/>
      <c r="D420" s="50"/>
      <c r="E420" s="50"/>
      <c r="F420" s="50"/>
      <c r="G420" s="50"/>
      <c r="H420" s="50"/>
      <c r="I420" s="50"/>
      <c r="J420" s="50"/>
      <c r="K420" s="50">
        <v>5</v>
      </c>
      <c r="L420" s="87">
        <v>5</v>
      </c>
      <c r="M420" s="57"/>
      <c r="N420" s="58"/>
      <c r="O420" s="64"/>
      <c r="P420" s="68"/>
      <c r="Q420" s="123">
        <v>6</v>
      </c>
      <c r="R420" s="69"/>
      <c r="S420" s="68"/>
      <c r="T420" s="25"/>
    </row>
    <row r="421" spans="1:40" ht="15.75" customHeight="1">
      <c r="A421" s="49">
        <v>1901</v>
      </c>
      <c r="B421" s="50"/>
      <c r="C421" s="50"/>
      <c r="D421" s="50"/>
      <c r="E421" s="50"/>
      <c r="F421" s="50"/>
      <c r="G421" s="50"/>
      <c r="H421" s="50"/>
      <c r="I421" s="50"/>
      <c r="J421" s="50"/>
      <c r="K421" s="50">
        <v>2</v>
      </c>
      <c r="L421" s="87">
        <v>2</v>
      </c>
      <c r="M421" s="57"/>
      <c r="N421" s="58"/>
      <c r="O421" s="64"/>
      <c r="P421" s="58"/>
      <c r="Q421" s="124">
        <v>2</v>
      </c>
      <c r="R421" s="102"/>
      <c r="S421" s="68"/>
      <c r="T421" s="25"/>
    </row>
    <row r="422" spans="1:40" ht="15.75" customHeight="1">
      <c r="A422" s="49">
        <v>1902</v>
      </c>
      <c r="B422" s="50"/>
      <c r="C422" s="50"/>
      <c r="D422" s="50"/>
      <c r="E422" s="50"/>
      <c r="F422" s="50"/>
      <c r="G422" s="50"/>
      <c r="H422" s="50"/>
      <c r="I422" s="50"/>
      <c r="J422" s="50"/>
      <c r="K422" s="50">
        <v>2</v>
      </c>
      <c r="L422" s="87">
        <v>2</v>
      </c>
      <c r="M422" s="57"/>
      <c r="N422" s="58"/>
      <c r="O422" s="64"/>
      <c r="P422" s="140" t="s">
        <v>56</v>
      </c>
      <c r="Q422" s="137">
        <v>16</v>
      </c>
      <c r="R422" s="83">
        <f>L425</f>
        <v>21</v>
      </c>
      <c r="S422" s="142" t="s">
        <v>10</v>
      </c>
      <c r="T422" s="25"/>
    </row>
    <row r="423" spans="1:40" ht="15.75" customHeight="1">
      <c r="A423" s="49">
        <v>2001</v>
      </c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87"/>
      <c r="M423" s="57"/>
      <c r="N423" s="58"/>
      <c r="O423" s="64"/>
      <c r="P423" s="141" t="s">
        <v>57</v>
      </c>
      <c r="Q423" s="73">
        <f>IF(Q422/B408=0,"",Q422/B408)</f>
        <v>0.69565217391304346</v>
      </c>
      <c r="R423" s="85">
        <f>IF(Q422/R422=0,"",Q422/R422)</f>
        <v>0.76190476190476186</v>
      </c>
      <c r="S423" s="143" t="s">
        <v>58</v>
      </c>
      <c r="T423" s="25"/>
    </row>
    <row r="424" spans="1:40" ht="15.75" customHeight="1">
      <c r="A424" s="49">
        <v>2002</v>
      </c>
      <c r="B424" s="145"/>
      <c r="C424" s="145"/>
      <c r="D424" s="145"/>
      <c r="E424" s="145"/>
      <c r="F424" s="145"/>
      <c r="G424" s="145"/>
      <c r="H424" s="145"/>
      <c r="I424" s="145"/>
      <c r="J424" s="145"/>
      <c r="K424" s="145"/>
      <c r="L424" s="87"/>
      <c r="M424" s="75"/>
      <c r="N424" s="76"/>
      <c r="O424" s="77"/>
      <c r="P424" s="78"/>
      <c r="Q424" s="79"/>
      <c r="R424" s="79"/>
      <c r="S424" s="80"/>
      <c r="T424" s="25"/>
    </row>
    <row r="425" spans="1:40" ht="18" customHeight="1">
      <c r="A425" s="31"/>
      <c r="B425" s="190" t="s">
        <v>79</v>
      </c>
      <c r="C425" s="190"/>
      <c r="D425" s="190"/>
      <c r="E425" s="190"/>
      <c r="F425" s="190"/>
      <c r="G425" s="190"/>
      <c r="H425" s="190"/>
      <c r="I425" s="190"/>
      <c r="J425" s="190"/>
      <c r="K425" s="190"/>
      <c r="L425" s="144">
        <f>SUM(L417:L422)</f>
        <v>21</v>
      </c>
      <c r="M425" s="82">
        <f>IF(L417=0,"",L417/B408)</f>
        <v>0.21739130434782608</v>
      </c>
      <c r="N425" s="82">
        <f>IF(L425=0,"",L425/B408)</f>
        <v>0.91304347826086951</v>
      </c>
      <c r="O425" s="82">
        <f>IF(L417=0,"",N425-M425)</f>
        <v>0.69565217391304346</v>
      </c>
      <c r="P425" s="1"/>
      <c r="Q425" s="25"/>
      <c r="R425" s="26"/>
      <c r="S425" s="1"/>
      <c r="T425" s="25"/>
    </row>
    <row r="426" spans="1:40" ht="12.75" customHeight="1">
      <c r="M426" s="1"/>
      <c r="N426" s="1"/>
      <c r="P426" s="1"/>
      <c r="Q426" s="2"/>
      <c r="R426" s="2"/>
      <c r="S426" s="1"/>
    </row>
    <row r="427" spans="1:40" ht="12.75" customHeight="1">
      <c r="M427" s="1"/>
      <c r="N427" s="1"/>
      <c r="P427" s="1"/>
      <c r="Q427" s="2"/>
      <c r="R427" s="2"/>
      <c r="S427" s="1"/>
    </row>
    <row r="428" spans="1:40" ht="26.25">
      <c r="A428" s="25"/>
      <c r="B428" s="203" t="s">
        <v>69</v>
      </c>
      <c r="C428" s="203"/>
      <c r="D428" s="203"/>
      <c r="E428" s="203"/>
      <c r="F428" s="203"/>
      <c r="G428" s="203"/>
      <c r="H428" s="203"/>
      <c r="I428" s="203"/>
      <c r="J428" s="203"/>
      <c r="K428" s="203"/>
      <c r="L428" s="172" t="s">
        <v>63</v>
      </c>
      <c r="M428" s="1"/>
      <c r="N428" s="1"/>
      <c r="O428" s="25"/>
      <c r="P428" s="1"/>
      <c r="Q428" s="25"/>
      <c r="R428" s="25"/>
      <c r="S428" s="25"/>
      <c r="T428" s="25"/>
    </row>
    <row r="429" spans="1:40" ht="20.25">
      <c r="A429" s="192" t="s">
        <v>9</v>
      </c>
      <c r="B429" s="193" t="s">
        <v>70</v>
      </c>
      <c r="C429" s="194"/>
      <c r="D429" s="194"/>
      <c r="E429" s="194"/>
      <c r="F429" s="194"/>
      <c r="G429" s="194"/>
      <c r="H429" s="194"/>
      <c r="I429" s="194"/>
      <c r="J429" s="194"/>
      <c r="K429" s="195"/>
      <c r="L429" s="204" t="s">
        <v>10</v>
      </c>
      <c r="M429" s="189" t="s">
        <v>2</v>
      </c>
      <c r="N429" s="189" t="s">
        <v>3</v>
      </c>
      <c r="O429" s="198" t="s">
        <v>4</v>
      </c>
      <c r="P429" s="189" t="s">
        <v>5</v>
      </c>
      <c r="Q429" s="187" t="s">
        <v>6</v>
      </c>
      <c r="R429" s="187" t="s">
        <v>7</v>
      </c>
      <c r="S429" s="189" t="s">
        <v>8</v>
      </c>
      <c r="T429" s="25"/>
    </row>
    <row r="430" spans="1:40" ht="15.75">
      <c r="A430" s="188"/>
      <c r="B430" s="49" t="s">
        <v>71</v>
      </c>
      <c r="C430" s="49" t="s">
        <v>72</v>
      </c>
      <c r="D430" s="49" t="s">
        <v>73</v>
      </c>
      <c r="E430" s="49" t="s">
        <v>74</v>
      </c>
      <c r="F430" s="49" t="s">
        <v>75</v>
      </c>
      <c r="G430" s="49" t="s">
        <v>76</v>
      </c>
      <c r="H430" s="49" t="s">
        <v>77</v>
      </c>
      <c r="I430" s="49" t="s">
        <v>78</v>
      </c>
      <c r="J430" s="49" t="s">
        <v>106</v>
      </c>
      <c r="K430" s="49" t="s">
        <v>107</v>
      </c>
      <c r="L430" s="197"/>
      <c r="M430" s="188"/>
      <c r="N430" s="188"/>
      <c r="O430" s="188"/>
      <c r="P430" s="188"/>
      <c r="Q430" s="188"/>
      <c r="R430" s="188"/>
      <c r="S430" s="188"/>
      <c r="T430" s="25"/>
    </row>
    <row r="431" spans="1:40" ht="15.75" customHeight="1">
      <c r="A431" s="49">
        <v>1301</v>
      </c>
      <c r="B431" s="50">
        <v>25</v>
      </c>
      <c r="C431" s="50"/>
      <c r="D431" s="50"/>
      <c r="E431" s="50"/>
      <c r="F431" s="50"/>
      <c r="G431" s="50"/>
      <c r="H431" s="50"/>
      <c r="I431" s="50"/>
      <c r="J431" s="50"/>
      <c r="K431" s="50"/>
      <c r="L431" s="87"/>
      <c r="M431" s="51"/>
      <c r="N431" s="52"/>
      <c r="O431" s="53"/>
      <c r="P431" s="103"/>
      <c r="Q431" s="55">
        <f>B431</f>
        <v>25</v>
      </c>
      <c r="R431" s="56"/>
      <c r="S431" s="54"/>
      <c r="T431" s="25"/>
    </row>
    <row r="432" spans="1:40" ht="15.75" customHeight="1">
      <c r="A432" s="49">
        <v>1302</v>
      </c>
      <c r="B432" s="50"/>
      <c r="C432" s="50">
        <v>20</v>
      </c>
      <c r="D432" s="50"/>
      <c r="E432" s="50"/>
      <c r="F432" s="50"/>
      <c r="G432" s="50"/>
      <c r="H432" s="50"/>
      <c r="I432" s="50"/>
      <c r="J432" s="50"/>
      <c r="K432" s="50"/>
      <c r="L432" s="87"/>
      <c r="M432" s="57"/>
      <c r="N432" s="58"/>
      <c r="O432" s="59"/>
      <c r="P432" s="60">
        <f>IF(C432=0,"",C432/B431)</f>
        <v>0.8</v>
      </c>
      <c r="Q432" s="61">
        <v>21</v>
      </c>
      <c r="R432" s="62">
        <f t="shared" ref="R432:R440" si="45">IF(Q432=0,"",Q432/Q431)</f>
        <v>0.84</v>
      </c>
      <c r="S432" s="62">
        <f t="shared" ref="S432:S440" si="46">IF(Q432=0,"",100%-R432)</f>
        <v>0.16000000000000003</v>
      </c>
      <c r="T432" s="25"/>
      <c r="AM432" s="3"/>
      <c r="AN432" s="3"/>
    </row>
    <row r="433" spans="1:40" ht="15.75" customHeight="1">
      <c r="A433" s="49">
        <v>1401</v>
      </c>
      <c r="B433" s="50"/>
      <c r="C433" s="50"/>
      <c r="D433" s="50">
        <v>19</v>
      </c>
      <c r="E433" s="50"/>
      <c r="F433" s="50"/>
      <c r="G433" s="50"/>
      <c r="H433" s="50"/>
      <c r="I433" s="50"/>
      <c r="J433" s="50"/>
      <c r="K433" s="50"/>
      <c r="L433" s="87"/>
      <c r="M433" s="57"/>
      <c r="N433" s="58"/>
      <c r="O433" s="59"/>
      <c r="P433" s="60">
        <f>IF(D433=0,"",D433/C432)</f>
        <v>0.95</v>
      </c>
      <c r="Q433" s="61">
        <v>20</v>
      </c>
      <c r="R433" s="62">
        <f t="shared" si="45"/>
        <v>0.95238095238095233</v>
      </c>
      <c r="S433" s="62">
        <f t="shared" si="46"/>
        <v>4.7619047619047672E-2</v>
      </c>
      <c r="T433" s="63">
        <f>Q433/Q431</f>
        <v>0.8</v>
      </c>
      <c r="AM433" s="3"/>
      <c r="AN433" s="3"/>
    </row>
    <row r="434" spans="1:40" ht="15.75" customHeight="1">
      <c r="A434" s="49">
        <v>1402</v>
      </c>
      <c r="B434" s="50"/>
      <c r="C434" s="50"/>
      <c r="D434" s="50"/>
      <c r="E434" s="50">
        <v>18</v>
      </c>
      <c r="F434" s="50"/>
      <c r="G434" s="50"/>
      <c r="H434" s="50"/>
      <c r="I434" s="50"/>
      <c r="J434" s="50"/>
      <c r="K434" s="50"/>
      <c r="L434" s="87"/>
      <c r="M434" s="57"/>
      <c r="N434" s="58"/>
      <c r="O434" s="59"/>
      <c r="P434" s="60">
        <f>IF(E434=0,"",E434/D433)</f>
        <v>0.94736842105263153</v>
      </c>
      <c r="Q434" s="61">
        <v>18</v>
      </c>
      <c r="R434" s="62">
        <f t="shared" si="45"/>
        <v>0.9</v>
      </c>
      <c r="S434" s="62">
        <f t="shared" si="46"/>
        <v>9.9999999999999978E-2</v>
      </c>
      <c r="T434" s="25"/>
      <c r="AM434" s="3"/>
      <c r="AN434" s="3"/>
    </row>
    <row r="435" spans="1:40" ht="15.75" customHeight="1">
      <c r="A435" s="49">
        <v>1501</v>
      </c>
      <c r="B435" s="50"/>
      <c r="C435" s="50"/>
      <c r="D435" s="50"/>
      <c r="E435" s="50"/>
      <c r="F435" s="50">
        <v>18</v>
      </c>
      <c r="G435" s="50"/>
      <c r="H435" s="50"/>
      <c r="I435" s="50"/>
      <c r="J435" s="50"/>
      <c r="K435" s="50"/>
      <c r="L435" s="87"/>
      <c r="M435" s="57"/>
      <c r="N435" s="58"/>
      <c r="O435" s="59"/>
      <c r="P435" s="60">
        <f>IF(F435=0,"",F435/E434)</f>
        <v>1</v>
      </c>
      <c r="Q435" s="61">
        <v>18</v>
      </c>
      <c r="R435" s="62">
        <f t="shared" si="45"/>
        <v>1</v>
      </c>
      <c r="S435" s="62">
        <f t="shared" si="46"/>
        <v>0</v>
      </c>
      <c r="T435" s="25"/>
      <c r="AM435" s="3"/>
      <c r="AN435" s="3"/>
    </row>
    <row r="436" spans="1:40" ht="15.75" customHeight="1">
      <c r="A436" s="49">
        <v>1502</v>
      </c>
      <c r="B436" s="50"/>
      <c r="C436" s="50"/>
      <c r="D436" s="50"/>
      <c r="E436" s="50"/>
      <c r="F436" s="50"/>
      <c r="G436" s="50">
        <v>17</v>
      </c>
      <c r="H436" s="50"/>
      <c r="I436" s="50"/>
      <c r="J436" s="50"/>
      <c r="K436" s="50"/>
      <c r="L436" s="87"/>
      <c r="M436" s="57"/>
      <c r="N436" s="58"/>
      <c r="O436" s="59"/>
      <c r="P436" s="60">
        <f>IF(G436=0,"",G436/F435)</f>
        <v>0.94444444444444442</v>
      </c>
      <c r="Q436" s="61">
        <v>17</v>
      </c>
      <c r="R436" s="62">
        <f t="shared" si="45"/>
        <v>0.94444444444444442</v>
      </c>
      <c r="S436" s="62">
        <f t="shared" si="46"/>
        <v>5.555555555555558E-2</v>
      </c>
      <c r="T436" s="25"/>
      <c r="AM436" s="3"/>
      <c r="AN436" s="3"/>
    </row>
    <row r="437" spans="1:40" ht="15.75" customHeight="1">
      <c r="A437" s="49">
        <v>1601</v>
      </c>
      <c r="B437" s="50"/>
      <c r="C437" s="50"/>
      <c r="D437" s="50"/>
      <c r="E437" s="50"/>
      <c r="F437" s="50"/>
      <c r="G437" s="50"/>
      <c r="H437" s="50">
        <v>16</v>
      </c>
      <c r="I437" s="50"/>
      <c r="J437" s="50"/>
      <c r="K437" s="50"/>
      <c r="L437" s="87"/>
      <c r="M437" s="57"/>
      <c r="N437" s="58"/>
      <c r="O437" s="59"/>
      <c r="P437" s="60">
        <f>IF(H437=0,"",H437/G436)</f>
        <v>0.94117647058823528</v>
      </c>
      <c r="Q437" s="61">
        <v>16</v>
      </c>
      <c r="R437" s="62">
        <f t="shared" si="45"/>
        <v>0.94117647058823528</v>
      </c>
      <c r="S437" s="62">
        <f t="shared" si="46"/>
        <v>5.8823529411764719E-2</v>
      </c>
      <c r="T437" s="25"/>
      <c r="AM437" s="3"/>
      <c r="AN437" s="3"/>
    </row>
    <row r="438" spans="1:40" ht="15.75" customHeight="1">
      <c r="A438" s="49">
        <v>1602</v>
      </c>
      <c r="B438" s="50"/>
      <c r="C438" s="50"/>
      <c r="D438" s="50"/>
      <c r="E438" s="50"/>
      <c r="F438" s="50"/>
      <c r="G438" s="50"/>
      <c r="H438" s="50"/>
      <c r="I438" s="50">
        <v>16</v>
      </c>
      <c r="J438" s="50"/>
      <c r="K438" s="50"/>
      <c r="L438" s="87"/>
      <c r="M438" s="57"/>
      <c r="N438" s="58"/>
      <c r="O438" s="59"/>
      <c r="P438" s="60">
        <f>IF(I438=0,"",I438/H437)</f>
        <v>1</v>
      </c>
      <c r="Q438" s="61">
        <v>16</v>
      </c>
      <c r="R438" s="62">
        <f t="shared" si="45"/>
        <v>1</v>
      </c>
      <c r="S438" s="62">
        <f t="shared" si="46"/>
        <v>0</v>
      </c>
      <c r="T438" s="25"/>
      <c r="AM438" s="3"/>
      <c r="AN438" s="3"/>
    </row>
    <row r="439" spans="1:40" ht="15.75" customHeight="1">
      <c r="A439" s="49">
        <v>1701</v>
      </c>
      <c r="B439" s="50"/>
      <c r="C439" s="50"/>
      <c r="D439" s="50"/>
      <c r="E439" s="50"/>
      <c r="F439" s="50"/>
      <c r="G439" s="50"/>
      <c r="H439" s="50"/>
      <c r="I439" s="50"/>
      <c r="J439" s="50">
        <v>16</v>
      </c>
      <c r="K439" s="50"/>
      <c r="L439" s="87"/>
      <c r="M439" s="57"/>
      <c r="N439" s="58"/>
      <c r="O439" s="59"/>
      <c r="P439" s="60">
        <f>IF(J439=0,"",J439/I438)</f>
        <v>1</v>
      </c>
      <c r="Q439" s="61">
        <v>16</v>
      </c>
      <c r="R439" s="62">
        <f t="shared" si="45"/>
        <v>1</v>
      </c>
      <c r="S439" s="62">
        <f t="shared" si="46"/>
        <v>0</v>
      </c>
      <c r="T439" s="25"/>
      <c r="AM439" s="3"/>
      <c r="AN439" s="3"/>
    </row>
    <row r="440" spans="1:40" ht="15.75" customHeight="1">
      <c r="A440" s="49">
        <v>1702</v>
      </c>
      <c r="B440" s="50"/>
      <c r="C440" s="50"/>
      <c r="D440" s="50"/>
      <c r="E440" s="50"/>
      <c r="F440" s="50"/>
      <c r="G440" s="50"/>
      <c r="H440" s="50"/>
      <c r="I440" s="50"/>
      <c r="J440" s="50"/>
      <c r="K440" s="50">
        <v>13</v>
      </c>
      <c r="L440" s="87">
        <v>3</v>
      </c>
      <c r="M440" s="57"/>
      <c r="N440" s="58"/>
      <c r="O440" s="59"/>
      <c r="P440" s="60">
        <f>IF(K440=0,"",K440/J439)</f>
        <v>0.8125</v>
      </c>
      <c r="Q440" s="61">
        <v>16</v>
      </c>
      <c r="R440" s="62">
        <f t="shared" si="45"/>
        <v>1</v>
      </c>
      <c r="S440" s="62">
        <f t="shared" si="46"/>
        <v>0</v>
      </c>
      <c r="T440" s="25"/>
      <c r="AM440" s="3"/>
      <c r="AN440" s="3"/>
    </row>
    <row r="441" spans="1:40" ht="15.75" customHeight="1">
      <c r="A441" s="49">
        <v>1801</v>
      </c>
      <c r="B441" s="50"/>
      <c r="C441" s="50"/>
      <c r="D441" s="50"/>
      <c r="E441" s="50"/>
      <c r="F441" s="50"/>
      <c r="G441" s="50"/>
      <c r="H441" s="50"/>
      <c r="I441" s="50"/>
      <c r="J441" s="50"/>
      <c r="K441" s="50">
        <v>9</v>
      </c>
      <c r="L441" s="87">
        <v>1</v>
      </c>
      <c r="M441" s="57"/>
      <c r="N441" s="58"/>
      <c r="O441" s="64"/>
      <c r="P441" s="65"/>
      <c r="Q441" s="66">
        <v>12</v>
      </c>
      <c r="R441" s="67"/>
      <c r="S441" s="65"/>
      <c r="T441" s="25"/>
      <c r="AM441" s="3"/>
      <c r="AN441" s="3"/>
    </row>
    <row r="442" spans="1:40" ht="15.75" customHeight="1">
      <c r="A442" s="49">
        <v>1802</v>
      </c>
      <c r="B442" s="50"/>
      <c r="C442" s="50"/>
      <c r="D442" s="50"/>
      <c r="E442" s="50"/>
      <c r="F442" s="50"/>
      <c r="G442" s="50"/>
      <c r="H442" s="50"/>
      <c r="I442" s="50"/>
      <c r="J442" s="50"/>
      <c r="K442" s="50">
        <v>6</v>
      </c>
      <c r="L442" s="87">
        <v>6</v>
      </c>
      <c r="M442" s="57"/>
      <c r="N442" s="58"/>
      <c r="O442" s="64"/>
      <c r="P442" s="68"/>
      <c r="Q442" s="66">
        <v>10</v>
      </c>
      <c r="R442" s="69"/>
      <c r="S442" s="68"/>
      <c r="T442" s="25"/>
      <c r="AM442" s="3"/>
      <c r="AN442" s="3"/>
    </row>
    <row r="443" spans="1:40" ht="15.75" customHeight="1">
      <c r="A443" s="49">
        <v>1901</v>
      </c>
      <c r="B443" s="50"/>
      <c r="C443" s="50"/>
      <c r="D443" s="50"/>
      <c r="E443" s="50"/>
      <c r="F443" s="50"/>
      <c r="G443" s="50"/>
      <c r="H443" s="50"/>
      <c r="I443" s="50"/>
      <c r="J443" s="50"/>
      <c r="K443" s="50">
        <v>5</v>
      </c>
      <c r="L443" s="87">
        <v>3</v>
      </c>
      <c r="M443" s="57"/>
      <c r="N443" s="58"/>
      <c r="O443" s="64"/>
      <c r="P443" s="68"/>
      <c r="Q443" s="123">
        <v>8</v>
      </c>
      <c r="R443" s="69"/>
      <c r="S443" s="68"/>
      <c r="T443" s="25"/>
      <c r="AM443" s="3"/>
      <c r="AN443" s="3"/>
    </row>
    <row r="444" spans="1:40" ht="15.75" customHeight="1">
      <c r="A444" s="49">
        <v>1902</v>
      </c>
      <c r="B444" s="50"/>
      <c r="C444" s="50"/>
      <c r="D444" s="50"/>
      <c r="E444" s="50"/>
      <c r="F444" s="50"/>
      <c r="G444" s="50"/>
      <c r="H444" s="50"/>
      <c r="I444" s="50"/>
      <c r="J444" s="50"/>
      <c r="K444" s="50">
        <v>2</v>
      </c>
      <c r="L444" s="87">
        <v>2</v>
      </c>
      <c r="M444" s="57"/>
      <c r="N444" s="58"/>
      <c r="O444" s="64"/>
      <c r="P444" s="58"/>
      <c r="Q444" s="124">
        <v>2</v>
      </c>
      <c r="R444" s="102"/>
      <c r="S444" s="68"/>
      <c r="T444" s="25"/>
      <c r="AM444" s="3"/>
      <c r="AN444" s="3"/>
    </row>
    <row r="445" spans="1:40" ht="15.75" customHeight="1">
      <c r="A445" s="49">
        <v>2001</v>
      </c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87"/>
      <c r="M445" s="57"/>
      <c r="N445" s="58"/>
      <c r="O445" s="64"/>
      <c r="P445" s="140" t="s">
        <v>56</v>
      </c>
      <c r="Q445" s="137">
        <v>13</v>
      </c>
      <c r="R445" s="83">
        <f>L448</f>
        <v>15</v>
      </c>
      <c r="S445" s="142" t="s">
        <v>10</v>
      </c>
      <c r="T445" s="25"/>
      <c r="AM445" s="3"/>
      <c r="AN445" s="3"/>
    </row>
    <row r="446" spans="1:40" ht="15.75" customHeight="1">
      <c r="A446" s="49">
        <v>2002</v>
      </c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87"/>
      <c r="M446" s="57"/>
      <c r="N446" s="58"/>
      <c r="O446" s="64"/>
      <c r="P446" s="141" t="s">
        <v>57</v>
      </c>
      <c r="Q446" s="73">
        <f>IF(Q445/B431=0,"",Q445/B431)</f>
        <v>0.52</v>
      </c>
      <c r="R446" s="85">
        <f>IF(Q445/R445=0,"",Q445/R445)</f>
        <v>0.8666666666666667</v>
      </c>
      <c r="S446" s="143" t="s">
        <v>58</v>
      </c>
      <c r="T446" s="25"/>
      <c r="AM446" s="3"/>
      <c r="AN446" s="3"/>
    </row>
    <row r="447" spans="1:40" ht="15.75" customHeight="1">
      <c r="A447" s="49">
        <v>2101</v>
      </c>
      <c r="B447" s="145"/>
      <c r="C447" s="145"/>
      <c r="D447" s="145"/>
      <c r="E447" s="145"/>
      <c r="F447" s="145"/>
      <c r="G447" s="145"/>
      <c r="H447" s="145"/>
      <c r="I447" s="145"/>
      <c r="J447" s="145"/>
      <c r="K447" s="145"/>
      <c r="L447" s="87"/>
      <c r="M447" s="75"/>
      <c r="N447" s="76"/>
      <c r="O447" s="77"/>
      <c r="P447" s="78"/>
      <c r="Q447" s="79"/>
      <c r="R447" s="79"/>
      <c r="S447" s="80"/>
      <c r="T447" s="25"/>
      <c r="AM447" s="3"/>
      <c r="AN447" s="3"/>
    </row>
    <row r="448" spans="1:40" ht="18" customHeight="1">
      <c r="A448" s="31"/>
      <c r="B448" s="190" t="s">
        <v>79</v>
      </c>
      <c r="C448" s="190"/>
      <c r="D448" s="190"/>
      <c r="E448" s="190"/>
      <c r="F448" s="190"/>
      <c r="G448" s="190"/>
      <c r="H448" s="190"/>
      <c r="I448" s="190"/>
      <c r="J448" s="190"/>
      <c r="K448" s="190"/>
      <c r="L448" s="144">
        <f>SUM(L440:L444)</f>
        <v>15</v>
      </c>
      <c r="M448" s="82">
        <f>IF(L440=0,"",L440/B431)</f>
        <v>0.12</v>
      </c>
      <c r="N448" s="82">
        <f>IF(L448=0,"",L448/B431)</f>
        <v>0.6</v>
      </c>
      <c r="O448" s="82">
        <f>IF(L440=0,"",N448-M448)</f>
        <v>0.48</v>
      </c>
      <c r="P448" s="1"/>
      <c r="Q448" s="25"/>
      <c r="R448" s="26"/>
      <c r="S448" s="1"/>
      <c r="T448" s="25"/>
      <c r="AM448" s="3"/>
      <c r="AN448" s="3"/>
    </row>
    <row r="449" spans="1:40" ht="12.75" customHeight="1">
      <c r="M449" s="1"/>
      <c r="N449" s="1"/>
      <c r="P449" s="1"/>
      <c r="Q449" s="2"/>
      <c r="R449" s="2"/>
      <c r="S449" s="1"/>
      <c r="AM449" s="3"/>
      <c r="AN449" s="3"/>
    </row>
    <row r="450" spans="1:40" ht="12.75" customHeight="1">
      <c r="M450" s="1"/>
      <c r="N450" s="1"/>
      <c r="P450" s="1"/>
      <c r="Q450" s="2"/>
      <c r="R450" s="2"/>
      <c r="S450" s="1"/>
      <c r="AM450" s="3"/>
      <c r="AN450" s="3"/>
    </row>
    <row r="451" spans="1:40" ht="26.25" customHeight="1">
      <c r="A451" s="25"/>
      <c r="B451" s="203" t="s">
        <v>69</v>
      </c>
      <c r="C451" s="203"/>
      <c r="D451" s="203"/>
      <c r="E451" s="203"/>
      <c r="F451" s="203"/>
      <c r="G451" s="203"/>
      <c r="H451" s="203"/>
      <c r="I451" s="203"/>
      <c r="J451" s="203"/>
      <c r="K451" s="203"/>
      <c r="L451" s="172" t="s">
        <v>64</v>
      </c>
      <c r="M451" s="1"/>
      <c r="N451" s="1"/>
      <c r="O451" s="25"/>
      <c r="P451" s="1"/>
      <c r="Q451" s="25"/>
      <c r="R451" s="25"/>
      <c r="S451" s="25"/>
      <c r="T451" s="25"/>
      <c r="AM451" s="3"/>
      <c r="AN451" s="3"/>
    </row>
    <row r="452" spans="1:40" ht="20.25" customHeight="1">
      <c r="A452" s="192" t="s">
        <v>9</v>
      </c>
      <c r="B452" s="193" t="s">
        <v>70</v>
      </c>
      <c r="C452" s="194"/>
      <c r="D452" s="194"/>
      <c r="E452" s="194"/>
      <c r="F452" s="194"/>
      <c r="G452" s="194"/>
      <c r="H452" s="194"/>
      <c r="I452" s="194"/>
      <c r="J452" s="194"/>
      <c r="K452" s="195"/>
      <c r="L452" s="204" t="s">
        <v>10</v>
      </c>
      <c r="M452" s="189" t="s">
        <v>2</v>
      </c>
      <c r="N452" s="189" t="s">
        <v>3</v>
      </c>
      <c r="O452" s="198" t="s">
        <v>4</v>
      </c>
      <c r="P452" s="189" t="s">
        <v>5</v>
      </c>
      <c r="Q452" s="187" t="s">
        <v>6</v>
      </c>
      <c r="R452" s="187" t="s">
        <v>7</v>
      </c>
      <c r="S452" s="189" t="s">
        <v>8</v>
      </c>
      <c r="T452" s="25"/>
      <c r="AM452" s="3"/>
      <c r="AN452" s="3"/>
    </row>
    <row r="453" spans="1:40" ht="15.75" customHeight="1">
      <c r="A453" s="188"/>
      <c r="B453" s="49" t="s">
        <v>71</v>
      </c>
      <c r="C453" s="49" t="s">
        <v>72</v>
      </c>
      <c r="D453" s="49" t="s">
        <v>73</v>
      </c>
      <c r="E453" s="49" t="s">
        <v>74</v>
      </c>
      <c r="F453" s="49" t="s">
        <v>75</v>
      </c>
      <c r="G453" s="49" t="s">
        <v>76</v>
      </c>
      <c r="H453" s="49" t="s">
        <v>77</v>
      </c>
      <c r="I453" s="49" t="s">
        <v>78</v>
      </c>
      <c r="J453" s="49" t="s">
        <v>106</v>
      </c>
      <c r="K453" s="49" t="s">
        <v>107</v>
      </c>
      <c r="L453" s="197"/>
      <c r="M453" s="188"/>
      <c r="N453" s="188"/>
      <c r="O453" s="188"/>
      <c r="P453" s="188"/>
      <c r="Q453" s="188"/>
      <c r="R453" s="188"/>
      <c r="S453" s="188"/>
      <c r="T453" s="25"/>
      <c r="AM453" s="3"/>
      <c r="AN453" s="3"/>
    </row>
    <row r="454" spans="1:40" ht="15.75" customHeight="1">
      <c r="A454" s="49">
        <v>1302</v>
      </c>
      <c r="B454" s="50">
        <v>18</v>
      </c>
      <c r="C454" s="50"/>
      <c r="D454" s="50"/>
      <c r="E454" s="50"/>
      <c r="F454" s="50"/>
      <c r="G454" s="50"/>
      <c r="H454" s="50"/>
      <c r="I454" s="50"/>
      <c r="J454" s="50"/>
      <c r="K454" s="50"/>
      <c r="L454" s="87"/>
      <c r="M454" s="51"/>
      <c r="N454" s="52"/>
      <c r="O454" s="53"/>
      <c r="P454" s="103"/>
      <c r="Q454" s="55">
        <f>B454</f>
        <v>18</v>
      </c>
      <c r="R454" s="56"/>
      <c r="S454" s="54"/>
      <c r="T454" s="25"/>
      <c r="AM454" s="3"/>
      <c r="AN454" s="3"/>
    </row>
    <row r="455" spans="1:40" ht="15.75" customHeight="1">
      <c r="A455" s="49">
        <v>1401</v>
      </c>
      <c r="B455" s="50"/>
      <c r="C455" s="50">
        <v>16</v>
      </c>
      <c r="D455" s="50"/>
      <c r="E455" s="50"/>
      <c r="F455" s="50"/>
      <c r="G455" s="50"/>
      <c r="H455" s="50"/>
      <c r="I455" s="50"/>
      <c r="J455" s="50"/>
      <c r="K455" s="50"/>
      <c r="L455" s="87"/>
      <c r="M455" s="57"/>
      <c r="N455" s="58"/>
      <c r="O455" s="59"/>
      <c r="P455" s="60">
        <f>IF(C455=0,"",C455/B454)</f>
        <v>0.88888888888888884</v>
      </c>
      <c r="Q455" s="61">
        <v>16</v>
      </c>
      <c r="R455" s="62">
        <f t="shared" ref="R455:R463" si="47">IF(Q455=0,"",Q455/Q454)</f>
        <v>0.88888888888888884</v>
      </c>
      <c r="S455" s="62">
        <f t="shared" ref="S455:S463" si="48">IF(Q455=0,"",100%-R455)</f>
        <v>0.11111111111111116</v>
      </c>
      <c r="T455" s="25"/>
      <c r="AM455" s="3"/>
      <c r="AN455" s="3"/>
    </row>
    <row r="456" spans="1:40" ht="15.75" customHeight="1">
      <c r="A456" s="49">
        <v>1402</v>
      </c>
      <c r="B456" s="50"/>
      <c r="C456" s="50"/>
      <c r="D456" s="50">
        <v>15</v>
      </c>
      <c r="E456" s="50"/>
      <c r="F456" s="50"/>
      <c r="G456" s="50"/>
      <c r="H456" s="50"/>
      <c r="I456" s="50"/>
      <c r="J456" s="50"/>
      <c r="K456" s="50"/>
      <c r="L456" s="87"/>
      <c r="M456" s="57"/>
      <c r="N456" s="58"/>
      <c r="O456" s="59"/>
      <c r="P456" s="60">
        <f>IF(D456=0,"",D456/C455)</f>
        <v>0.9375</v>
      </c>
      <c r="Q456" s="61">
        <v>15</v>
      </c>
      <c r="R456" s="62">
        <f t="shared" si="47"/>
        <v>0.9375</v>
      </c>
      <c r="S456" s="62">
        <f t="shared" si="48"/>
        <v>6.25E-2</v>
      </c>
      <c r="T456" s="63">
        <f>Q456/Q454</f>
        <v>0.83333333333333337</v>
      </c>
      <c r="AM456" s="3"/>
      <c r="AN456" s="3"/>
    </row>
    <row r="457" spans="1:40" ht="15.75" customHeight="1">
      <c r="A457" s="49">
        <v>1501</v>
      </c>
      <c r="B457" s="50"/>
      <c r="C457" s="50"/>
      <c r="D457" s="50"/>
      <c r="E457" s="50">
        <v>15</v>
      </c>
      <c r="F457" s="50"/>
      <c r="G457" s="50"/>
      <c r="H457" s="50"/>
      <c r="I457" s="50"/>
      <c r="J457" s="50"/>
      <c r="K457" s="50"/>
      <c r="L457" s="87"/>
      <c r="M457" s="57"/>
      <c r="N457" s="58"/>
      <c r="O457" s="59"/>
      <c r="P457" s="60">
        <f>IF(E457=0,"",E457/D456)</f>
        <v>1</v>
      </c>
      <c r="Q457" s="61">
        <v>15</v>
      </c>
      <c r="R457" s="62">
        <f t="shared" si="47"/>
        <v>1</v>
      </c>
      <c r="S457" s="62">
        <f t="shared" si="48"/>
        <v>0</v>
      </c>
      <c r="T457" s="25"/>
      <c r="AM457" s="3"/>
      <c r="AN457" s="3"/>
    </row>
    <row r="458" spans="1:40" ht="15.75" customHeight="1">
      <c r="A458" s="49">
        <v>1502</v>
      </c>
      <c r="B458" s="50"/>
      <c r="C458" s="50"/>
      <c r="D458" s="50"/>
      <c r="E458" s="50"/>
      <c r="F458" s="50">
        <v>14</v>
      </c>
      <c r="G458" s="50"/>
      <c r="H458" s="50"/>
      <c r="I458" s="50"/>
      <c r="J458" s="50"/>
      <c r="K458" s="50"/>
      <c r="L458" s="87"/>
      <c r="M458" s="57"/>
      <c r="N458" s="58"/>
      <c r="O458" s="59"/>
      <c r="P458" s="60">
        <f>IF(F458=0,"",F458/E457)</f>
        <v>0.93333333333333335</v>
      </c>
      <c r="Q458" s="61">
        <v>14</v>
      </c>
      <c r="R458" s="62">
        <f t="shared" si="47"/>
        <v>0.93333333333333335</v>
      </c>
      <c r="S458" s="62">
        <f t="shared" si="48"/>
        <v>6.6666666666666652E-2</v>
      </c>
      <c r="T458" s="25"/>
      <c r="AM458" s="3"/>
      <c r="AN458" s="3"/>
    </row>
    <row r="459" spans="1:40" ht="15.75" customHeight="1">
      <c r="A459" s="49">
        <v>1601</v>
      </c>
      <c r="B459" s="50"/>
      <c r="C459" s="50"/>
      <c r="D459" s="50"/>
      <c r="E459" s="50"/>
      <c r="F459" s="50"/>
      <c r="G459" s="50">
        <v>13</v>
      </c>
      <c r="H459" s="50"/>
      <c r="I459" s="50"/>
      <c r="J459" s="50"/>
      <c r="K459" s="50"/>
      <c r="L459" s="87"/>
      <c r="M459" s="57"/>
      <c r="N459" s="58"/>
      <c r="O459" s="59"/>
      <c r="P459" s="60">
        <f>IF(G459=0,"",G459/F458)</f>
        <v>0.9285714285714286</v>
      </c>
      <c r="Q459" s="61">
        <v>12</v>
      </c>
      <c r="R459" s="62">
        <f t="shared" si="47"/>
        <v>0.8571428571428571</v>
      </c>
      <c r="S459" s="62">
        <f t="shared" si="48"/>
        <v>0.1428571428571429</v>
      </c>
      <c r="T459" s="25"/>
      <c r="AM459" s="3"/>
      <c r="AN459" s="3"/>
    </row>
    <row r="460" spans="1:40" ht="15.75" customHeight="1">
      <c r="A460" s="49">
        <v>1602</v>
      </c>
      <c r="B460" s="50"/>
      <c r="C460" s="50"/>
      <c r="D460" s="50"/>
      <c r="E460" s="50"/>
      <c r="F460" s="50"/>
      <c r="G460" s="50"/>
      <c r="H460" s="50">
        <v>13</v>
      </c>
      <c r="I460" s="50"/>
      <c r="J460" s="50"/>
      <c r="K460" s="50"/>
      <c r="L460" s="87"/>
      <c r="M460" s="57"/>
      <c r="N460" s="58"/>
      <c r="O460" s="59"/>
      <c r="P460" s="60">
        <f>IF(H460=0,"",H460/G459)</f>
        <v>1</v>
      </c>
      <c r="Q460" s="61">
        <v>12</v>
      </c>
      <c r="R460" s="62">
        <f t="shared" si="47"/>
        <v>1</v>
      </c>
      <c r="S460" s="62">
        <f t="shared" si="48"/>
        <v>0</v>
      </c>
      <c r="T460" s="25"/>
      <c r="AM460" s="3"/>
      <c r="AN460" s="3"/>
    </row>
    <row r="461" spans="1:40" ht="15.75" customHeight="1">
      <c r="A461" s="49">
        <v>1701</v>
      </c>
      <c r="B461" s="50"/>
      <c r="C461" s="50"/>
      <c r="D461" s="50"/>
      <c r="E461" s="50"/>
      <c r="F461" s="50"/>
      <c r="G461" s="50"/>
      <c r="H461" s="50"/>
      <c r="I461" s="50">
        <v>13</v>
      </c>
      <c r="J461" s="50"/>
      <c r="K461" s="50"/>
      <c r="L461" s="87"/>
      <c r="M461" s="57"/>
      <c r="N461" s="58"/>
      <c r="O461" s="59"/>
      <c r="P461" s="60">
        <f>IF(I461=0,"",I461/H460)</f>
        <v>1</v>
      </c>
      <c r="Q461" s="61">
        <v>12</v>
      </c>
      <c r="R461" s="62">
        <f t="shared" si="47"/>
        <v>1</v>
      </c>
      <c r="S461" s="62">
        <f t="shared" si="48"/>
        <v>0</v>
      </c>
      <c r="T461" s="25"/>
      <c r="AM461" s="3"/>
      <c r="AN461" s="3"/>
    </row>
    <row r="462" spans="1:40" ht="15.75" customHeight="1">
      <c r="A462" s="49">
        <v>1702</v>
      </c>
      <c r="B462" s="50"/>
      <c r="C462" s="50"/>
      <c r="D462" s="50"/>
      <c r="E462" s="50"/>
      <c r="F462" s="50"/>
      <c r="G462" s="50"/>
      <c r="H462" s="50"/>
      <c r="I462" s="50"/>
      <c r="J462" s="50">
        <v>12</v>
      </c>
      <c r="K462" s="50"/>
      <c r="L462" s="87"/>
      <c r="M462" s="57"/>
      <c r="N462" s="58"/>
      <c r="O462" s="59"/>
      <c r="P462" s="60">
        <f>IF(J462=0,"",J462/I461)</f>
        <v>0.92307692307692313</v>
      </c>
      <c r="Q462" s="61">
        <v>12</v>
      </c>
      <c r="R462" s="62">
        <f t="shared" si="47"/>
        <v>1</v>
      </c>
      <c r="S462" s="62">
        <f t="shared" si="48"/>
        <v>0</v>
      </c>
      <c r="T462" s="25"/>
      <c r="AM462" s="3"/>
      <c r="AN462" s="3"/>
    </row>
    <row r="463" spans="1:40" ht="15.75" customHeight="1">
      <c r="A463" s="49">
        <v>1801</v>
      </c>
      <c r="B463" s="50"/>
      <c r="C463" s="50"/>
      <c r="D463" s="50"/>
      <c r="E463" s="50"/>
      <c r="F463" s="50"/>
      <c r="G463" s="50"/>
      <c r="H463" s="50"/>
      <c r="I463" s="50"/>
      <c r="J463" s="50"/>
      <c r="K463" s="50">
        <v>8</v>
      </c>
      <c r="L463" s="87">
        <v>4</v>
      </c>
      <c r="M463" s="57"/>
      <c r="N463" s="58"/>
      <c r="O463" s="59"/>
      <c r="P463" s="60">
        <f>IF(K463=0,"",K463/J462)</f>
        <v>0.66666666666666663</v>
      </c>
      <c r="Q463" s="61">
        <v>12</v>
      </c>
      <c r="R463" s="62">
        <f t="shared" si="47"/>
        <v>1</v>
      </c>
      <c r="S463" s="62">
        <f t="shared" si="48"/>
        <v>0</v>
      </c>
      <c r="T463" s="25"/>
      <c r="AM463" s="3"/>
      <c r="AN463" s="3"/>
    </row>
    <row r="464" spans="1:40" ht="15.75" customHeight="1">
      <c r="A464" s="49">
        <v>1802</v>
      </c>
      <c r="B464" s="50"/>
      <c r="C464" s="50"/>
      <c r="D464" s="50"/>
      <c r="E464" s="50"/>
      <c r="F464" s="50"/>
      <c r="G464" s="50"/>
      <c r="H464" s="50"/>
      <c r="I464" s="50"/>
      <c r="J464" s="50"/>
      <c r="K464" s="50">
        <v>7</v>
      </c>
      <c r="L464" s="87">
        <v>7</v>
      </c>
      <c r="M464" s="57"/>
      <c r="N464" s="58"/>
      <c r="O464" s="64"/>
      <c r="P464" s="65"/>
      <c r="Q464" s="66">
        <v>11</v>
      </c>
      <c r="R464" s="67"/>
      <c r="S464" s="65"/>
      <c r="T464" s="25"/>
      <c r="AM464" s="3"/>
      <c r="AN464" s="3"/>
    </row>
    <row r="465" spans="1:40" ht="15.75" customHeight="1">
      <c r="A465" s="49">
        <v>1901</v>
      </c>
      <c r="B465" s="50"/>
      <c r="C465" s="50"/>
      <c r="D465" s="50"/>
      <c r="E465" s="50"/>
      <c r="F465" s="50"/>
      <c r="G465" s="50"/>
      <c r="H465" s="50"/>
      <c r="I465" s="50"/>
      <c r="J465" s="50"/>
      <c r="K465" s="50">
        <v>5</v>
      </c>
      <c r="L465" s="87">
        <v>3</v>
      </c>
      <c r="M465" s="57"/>
      <c r="N465" s="58"/>
      <c r="O465" s="64"/>
      <c r="P465" s="68"/>
      <c r="Q465" s="66">
        <v>6</v>
      </c>
      <c r="R465" s="69"/>
      <c r="S465" s="68"/>
      <c r="T465" s="25"/>
      <c r="AM465" s="3"/>
      <c r="AN465" s="3"/>
    </row>
    <row r="466" spans="1:40" ht="15.75" customHeight="1">
      <c r="A466" s="49">
        <v>1902</v>
      </c>
      <c r="B466" s="50"/>
      <c r="C466" s="50"/>
      <c r="D466" s="50"/>
      <c r="E466" s="50"/>
      <c r="F466" s="50"/>
      <c r="G466" s="50"/>
      <c r="H466" s="50"/>
      <c r="I466" s="50"/>
      <c r="J466" s="50"/>
      <c r="K466" s="50">
        <v>2</v>
      </c>
      <c r="L466" s="87"/>
      <c r="M466" s="57"/>
      <c r="N466" s="58"/>
      <c r="O466" s="64"/>
      <c r="P466" s="68"/>
      <c r="Q466" s="66">
        <v>3</v>
      </c>
      <c r="R466" s="69"/>
      <c r="S466" s="68"/>
      <c r="T466" s="25"/>
      <c r="AM466" s="3"/>
      <c r="AN466" s="3"/>
    </row>
    <row r="467" spans="1:40" ht="15.75" customHeight="1">
      <c r="A467" s="49">
        <v>2001</v>
      </c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87"/>
      <c r="M467" s="57"/>
      <c r="N467" s="58"/>
      <c r="O467" s="64"/>
      <c r="P467" s="58"/>
      <c r="Q467" s="64"/>
      <c r="R467" s="102"/>
      <c r="S467" s="68"/>
      <c r="T467" s="25"/>
      <c r="AM467" s="3"/>
      <c r="AN467" s="3"/>
    </row>
    <row r="468" spans="1:40" ht="15.75" customHeight="1">
      <c r="A468" s="49">
        <v>2002</v>
      </c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87"/>
      <c r="M468" s="57"/>
      <c r="N468" s="58"/>
      <c r="O468" s="64"/>
      <c r="P468" s="140" t="s">
        <v>56</v>
      </c>
      <c r="Q468" s="71">
        <v>9</v>
      </c>
      <c r="R468" s="83">
        <f>IF(SUM(L462:L465)=0,"",SUM(L462:L465))</f>
        <v>14</v>
      </c>
      <c r="S468" s="142" t="s">
        <v>10</v>
      </c>
      <c r="T468" s="25"/>
      <c r="AM468" s="3"/>
      <c r="AN468" s="3"/>
    </row>
    <row r="469" spans="1:40" ht="15.75" customHeight="1">
      <c r="A469" s="49">
        <v>2101</v>
      </c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87"/>
      <c r="M469" s="57"/>
      <c r="N469" s="58"/>
      <c r="O469" s="64"/>
      <c r="P469" s="141" t="s">
        <v>57</v>
      </c>
      <c r="Q469" s="73">
        <f>IF(Q468/B454=0,"",Q468/B454)</f>
        <v>0.5</v>
      </c>
      <c r="R469" s="85">
        <f>IF(Q468/R468=0,"",Q468/R468)</f>
        <v>0.6428571428571429</v>
      </c>
      <c r="S469" s="143" t="s">
        <v>58</v>
      </c>
      <c r="T469" s="25"/>
      <c r="AM469" s="3"/>
      <c r="AN469" s="3"/>
    </row>
    <row r="470" spans="1:40" ht="15.75" customHeight="1">
      <c r="A470" s="49">
        <v>2102</v>
      </c>
      <c r="B470" s="145"/>
      <c r="C470" s="145"/>
      <c r="D470" s="145"/>
      <c r="E470" s="145"/>
      <c r="F470" s="145"/>
      <c r="G470" s="145"/>
      <c r="H470" s="145"/>
      <c r="I470" s="145"/>
      <c r="J470" s="145"/>
      <c r="K470" s="145"/>
      <c r="L470" s="87"/>
      <c r="M470" s="75"/>
      <c r="N470" s="76"/>
      <c r="O470" s="77"/>
      <c r="P470" s="78"/>
      <c r="Q470" s="79"/>
      <c r="R470" s="79"/>
      <c r="S470" s="80"/>
      <c r="T470" s="25"/>
      <c r="AM470" s="3"/>
      <c r="AN470" s="3"/>
    </row>
    <row r="471" spans="1:40" ht="18" customHeight="1">
      <c r="A471" s="31"/>
      <c r="B471" s="190" t="s">
        <v>79</v>
      </c>
      <c r="C471" s="190"/>
      <c r="D471" s="190"/>
      <c r="E471" s="190"/>
      <c r="F471" s="190"/>
      <c r="G471" s="190"/>
      <c r="H471" s="190"/>
      <c r="I471" s="190"/>
      <c r="J471" s="190"/>
      <c r="K471" s="190"/>
      <c r="L471" s="144">
        <f>SUM(L457:L467)</f>
        <v>14</v>
      </c>
      <c r="M471" s="82">
        <f>IF(SUM(L462:L463)=0,"",SUM(L462:L463)/B454)</f>
        <v>0.22222222222222221</v>
      </c>
      <c r="N471" s="82">
        <f>IF(L471=0,"",L471/B454)</f>
        <v>0.77777777777777779</v>
      </c>
      <c r="O471" s="82">
        <f>IF(L463=0,"0%",N471-M471)</f>
        <v>0.55555555555555558</v>
      </c>
      <c r="P471" s="1"/>
      <c r="Q471" s="25"/>
      <c r="R471" s="26"/>
      <c r="S471" s="1"/>
      <c r="T471" s="25"/>
      <c r="AM471" s="3"/>
      <c r="AN471" s="3"/>
    </row>
    <row r="472" spans="1:40" ht="12.75" customHeight="1">
      <c r="M472" s="1"/>
      <c r="N472" s="1"/>
      <c r="P472" s="1"/>
      <c r="Q472" s="2"/>
      <c r="R472" s="2"/>
      <c r="S472" s="1"/>
      <c r="AM472" s="3"/>
      <c r="AN472" s="3"/>
    </row>
    <row r="473" spans="1:40" ht="12.75" customHeight="1">
      <c r="M473" s="1"/>
      <c r="N473" s="1"/>
      <c r="P473" s="1"/>
      <c r="Q473" s="2"/>
      <c r="R473" s="2"/>
      <c r="S473" s="1"/>
      <c r="AM473" s="3"/>
      <c r="AN473" s="3"/>
    </row>
    <row r="474" spans="1:40" ht="26.25" customHeight="1">
      <c r="A474" s="25"/>
      <c r="B474" s="203" t="s">
        <v>69</v>
      </c>
      <c r="C474" s="203"/>
      <c r="D474" s="203"/>
      <c r="E474" s="203"/>
      <c r="F474" s="203"/>
      <c r="G474" s="203"/>
      <c r="H474" s="203"/>
      <c r="I474" s="203"/>
      <c r="J474" s="203"/>
      <c r="K474" s="203"/>
      <c r="L474" s="172" t="s">
        <v>65</v>
      </c>
      <c r="M474" s="1"/>
      <c r="N474" s="1"/>
      <c r="O474" s="25"/>
      <c r="P474" s="1"/>
      <c r="Q474" s="25"/>
      <c r="R474" s="25"/>
      <c r="S474" s="25"/>
      <c r="T474" s="25"/>
      <c r="AM474" s="3"/>
      <c r="AN474" s="3"/>
    </row>
    <row r="475" spans="1:40" ht="20.25" customHeight="1">
      <c r="A475" s="192" t="s">
        <v>9</v>
      </c>
      <c r="B475" s="193" t="s">
        <v>70</v>
      </c>
      <c r="C475" s="194"/>
      <c r="D475" s="194"/>
      <c r="E475" s="194"/>
      <c r="F475" s="194"/>
      <c r="G475" s="194"/>
      <c r="H475" s="194"/>
      <c r="I475" s="194"/>
      <c r="J475" s="194"/>
      <c r="K475" s="195"/>
      <c r="L475" s="204" t="s">
        <v>10</v>
      </c>
      <c r="M475" s="189" t="s">
        <v>2</v>
      </c>
      <c r="N475" s="189" t="s">
        <v>3</v>
      </c>
      <c r="O475" s="198" t="s">
        <v>4</v>
      </c>
      <c r="P475" s="189" t="s">
        <v>5</v>
      </c>
      <c r="Q475" s="187" t="s">
        <v>6</v>
      </c>
      <c r="R475" s="187" t="s">
        <v>7</v>
      </c>
      <c r="S475" s="189" t="s">
        <v>8</v>
      </c>
      <c r="T475" s="25"/>
      <c r="AM475" s="3"/>
      <c r="AN475" s="3"/>
    </row>
    <row r="476" spans="1:40" ht="15.75" customHeight="1">
      <c r="A476" s="188"/>
      <c r="B476" s="49" t="s">
        <v>71</v>
      </c>
      <c r="C476" s="49" t="s">
        <v>72</v>
      </c>
      <c r="D476" s="49" t="s">
        <v>73</v>
      </c>
      <c r="E476" s="49" t="s">
        <v>74</v>
      </c>
      <c r="F476" s="49" t="s">
        <v>75</v>
      </c>
      <c r="G476" s="49" t="s">
        <v>76</v>
      </c>
      <c r="H476" s="49" t="s">
        <v>77</v>
      </c>
      <c r="I476" s="49" t="s">
        <v>78</v>
      </c>
      <c r="J476" s="49" t="s">
        <v>106</v>
      </c>
      <c r="K476" s="49" t="s">
        <v>107</v>
      </c>
      <c r="L476" s="197"/>
      <c r="M476" s="188"/>
      <c r="N476" s="188"/>
      <c r="O476" s="188"/>
      <c r="P476" s="188"/>
      <c r="Q476" s="188"/>
      <c r="R476" s="188"/>
      <c r="S476" s="188"/>
      <c r="T476" s="25"/>
      <c r="AM476" s="3"/>
      <c r="AN476" s="3"/>
    </row>
    <row r="477" spans="1:40" ht="15.75" customHeight="1">
      <c r="A477" s="49">
        <v>1401</v>
      </c>
      <c r="B477" s="50">
        <v>22</v>
      </c>
      <c r="C477" s="50"/>
      <c r="D477" s="50"/>
      <c r="E477" s="50"/>
      <c r="F477" s="50"/>
      <c r="G477" s="50"/>
      <c r="H477" s="50"/>
      <c r="I477" s="50"/>
      <c r="J477" s="50"/>
      <c r="K477" s="50"/>
      <c r="L477" s="87"/>
      <c r="M477" s="51"/>
      <c r="N477" s="52"/>
      <c r="O477" s="53"/>
      <c r="P477" s="103"/>
      <c r="Q477" s="55">
        <f>B477</f>
        <v>22</v>
      </c>
      <c r="R477" s="56"/>
      <c r="S477" s="54"/>
      <c r="T477" s="25"/>
      <c r="AM477" s="3"/>
      <c r="AN477" s="3"/>
    </row>
    <row r="478" spans="1:40" ht="15.75" customHeight="1">
      <c r="A478" s="49">
        <v>1402</v>
      </c>
      <c r="B478" s="50"/>
      <c r="C478" s="50">
        <v>21</v>
      </c>
      <c r="D478" s="50"/>
      <c r="E478" s="50"/>
      <c r="F478" s="50"/>
      <c r="G478" s="50"/>
      <c r="H478" s="50"/>
      <c r="I478" s="50"/>
      <c r="J478" s="50"/>
      <c r="K478" s="50"/>
      <c r="L478" s="87"/>
      <c r="M478" s="57"/>
      <c r="N478" s="58"/>
      <c r="O478" s="59"/>
      <c r="P478" s="60">
        <f>IF(C478=0,"",C478/B477)</f>
        <v>0.95454545454545459</v>
      </c>
      <c r="Q478" s="61">
        <v>21</v>
      </c>
      <c r="R478" s="62">
        <f t="shared" ref="R478:R486" si="49">IF(Q478=0,"",Q478/Q477)</f>
        <v>0.95454545454545459</v>
      </c>
      <c r="S478" s="62">
        <f t="shared" ref="S478:S486" si="50">IF(Q478=0,"",100%-R478)</f>
        <v>4.5454545454545414E-2</v>
      </c>
      <c r="T478" s="25"/>
      <c r="AM478" s="3"/>
      <c r="AN478" s="3"/>
    </row>
    <row r="479" spans="1:40" ht="15.75" customHeight="1">
      <c r="A479" s="49">
        <v>1501</v>
      </c>
      <c r="B479" s="50"/>
      <c r="C479" s="50"/>
      <c r="D479" s="50">
        <v>20</v>
      </c>
      <c r="E479" s="50"/>
      <c r="F479" s="50"/>
      <c r="G479" s="50"/>
      <c r="H479" s="50"/>
      <c r="I479" s="50"/>
      <c r="J479" s="50"/>
      <c r="K479" s="50"/>
      <c r="L479" s="87"/>
      <c r="M479" s="57"/>
      <c r="N479" s="58"/>
      <c r="O479" s="59"/>
      <c r="P479" s="60">
        <f>IF(D479=0,"",D479/C478)</f>
        <v>0.95238095238095233</v>
      </c>
      <c r="Q479" s="61">
        <v>20</v>
      </c>
      <c r="R479" s="62">
        <f t="shared" si="49"/>
        <v>0.95238095238095233</v>
      </c>
      <c r="S479" s="62">
        <f t="shared" si="50"/>
        <v>4.7619047619047672E-2</v>
      </c>
      <c r="T479" s="63">
        <f>Q479/Q477</f>
        <v>0.90909090909090906</v>
      </c>
      <c r="AM479" s="3"/>
      <c r="AN479" s="3"/>
    </row>
    <row r="480" spans="1:40" ht="15.75" customHeight="1">
      <c r="A480" s="49">
        <v>1502</v>
      </c>
      <c r="B480" s="50"/>
      <c r="C480" s="50"/>
      <c r="D480" s="50"/>
      <c r="E480" s="50">
        <v>20</v>
      </c>
      <c r="F480" s="50"/>
      <c r="G480" s="50"/>
      <c r="H480" s="50"/>
      <c r="I480" s="50"/>
      <c r="J480" s="50"/>
      <c r="K480" s="50"/>
      <c r="L480" s="87"/>
      <c r="M480" s="57"/>
      <c r="N480" s="58"/>
      <c r="O480" s="59"/>
      <c r="P480" s="60">
        <f>IF(E480=0,"",E480/D479)</f>
        <v>1</v>
      </c>
      <c r="Q480" s="61">
        <v>20</v>
      </c>
      <c r="R480" s="62">
        <f t="shared" si="49"/>
        <v>1</v>
      </c>
      <c r="S480" s="62">
        <f t="shared" si="50"/>
        <v>0</v>
      </c>
      <c r="T480" s="25"/>
    </row>
    <row r="481" spans="1:20" ht="15.75" customHeight="1">
      <c r="A481" s="49">
        <v>1601</v>
      </c>
      <c r="B481" s="50"/>
      <c r="C481" s="50"/>
      <c r="D481" s="50"/>
      <c r="E481" s="50"/>
      <c r="F481" s="50">
        <v>18</v>
      </c>
      <c r="G481" s="50"/>
      <c r="H481" s="50"/>
      <c r="I481" s="50"/>
      <c r="J481" s="50"/>
      <c r="K481" s="50"/>
      <c r="L481" s="87"/>
      <c r="M481" s="57"/>
      <c r="N481" s="58"/>
      <c r="O481" s="59"/>
      <c r="P481" s="60">
        <f>IF(F481=0,"",F481/E480)</f>
        <v>0.9</v>
      </c>
      <c r="Q481" s="61">
        <v>18</v>
      </c>
      <c r="R481" s="62">
        <f t="shared" si="49"/>
        <v>0.9</v>
      </c>
      <c r="S481" s="62">
        <f t="shared" si="50"/>
        <v>9.9999999999999978E-2</v>
      </c>
      <c r="T481" s="25"/>
    </row>
    <row r="482" spans="1:20" ht="15.75" customHeight="1">
      <c r="A482" s="49">
        <v>1602</v>
      </c>
      <c r="B482" s="50"/>
      <c r="C482" s="50"/>
      <c r="D482" s="50"/>
      <c r="E482" s="50"/>
      <c r="F482" s="50"/>
      <c r="G482" s="50">
        <v>15</v>
      </c>
      <c r="H482" s="50"/>
      <c r="I482" s="50"/>
      <c r="J482" s="50"/>
      <c r="K482" s="50"/>
      <c r="L482" s="87"/>
      <c r="M482" s="57"/>
      <c r="N482" s="58"/>
      <c r="O482" s="59"/>
      <c r="P482" s="60">
        <f>IF(G482=0,"",G482/F481)</f>
        <v>0.83333333333333337</v>
      </c>
      <c r="Q482" s="61">
        <v>17</v>
      </c>
      <c r="R482" s="62">
        <f t="shared" si="49"/>
        <v>0.94444444444444442</v>
      </c>
      <c r="S482" s="62">
        <f t="shared" si="50"/>
        <v>5.555555555555558E-2</v>
      </c>
      <c r="T482" s="25"/>
    </row>
    <row r="483" spans="1:20" ht="15.75" customHeight="1">
      <c r="A483" s="49">
        <v>1701</v>
      </c>
      <c r="B483" s="50"/>
      <c r="C483" s="50"/>
      <c r="D483" s="50"/>
      <c r="E483" s="50"/>
      <c r="F483" s="50"/>
      <c r="G483" s="50"/>
      <c r="H483" s="50">
        <v>14</v>
      </c>
      <c r="I483" s="50"/>
      <c r="J483" s="50"/>
      <c r="K483" s="50"/>
      <c r="L483" s="87"/>
      <c r="M483" s="57"/>
      <c r="N483" s="58"/>
      <c r="O483" s="59"/>
      <c r="P483" s="60">
        <f>IF(H483=0,"",H483/G482)</f>
        <v>0.93333333333333335</v>
      </c>
      <c r="Q483" s="61">
        <v>15</v>
      </c>
      <c r="R483" s="62">
        <f t="shared" si="49"/>
        <v>0.88235294117647056</v>
      </c>
      <c r="S483" s="62">
        <f t="shared" si="50"/>
        <v>0.11764705882352944</v>
      </c>
      <c r="T483" s="25"/>
    </row>
    <row r="484" spans="1:20" ht="15.75" customHeight="1">
      <c r="A484" s="49">
        <v>1702</v>
      </c>
      <c r="B484" s="50"/>
      <c r="C484" s="50"/>
      <c r="D484" s="50"/>
      <c r="E484" s="50"/>
      <c r="F484" s="50"/>
      <c r="G484" s="50"/>
      <c r="H484" s="50"/>
      <c r="I484" s="50">
        <v>14</v>
      </c>
      <c r="J484" s="50"/>
      <c r="K484" s="50"/>
      <c r="L484" s="87">
        <v>9</v>
      </c>
      <c r="M484" s="57"/>
      <c r="N484" s="58"/>
      <c r="O484" s="59"/>
      <c r="P484" s="60">
        <f>IF(I484=0,"",I484/H483)</f>
        <v>1</v>
      </c>
      <c r="Q484" s="61">
        <v>14</v>
      </c>
      <c r="R484" s="62">
        <f t="shared" si="49"/>
        <v>0.93333333333333335</v>
      </c>
      <c r="S484" s="62">
        <f t="shared" si="50"/>
        <v>6.6666666666666652E-2</v>
      </c>
      <c r="T484" s="25"/>
    </row>
    <row r="485" spans="1:20" ht="15.75" customHeight="1">
      <c r="A485" s="49">
        <v>1801</v>
      </c>
      <c r="B485" s="50"/>
      <c r="C485" s="50"/>
      <c r="D485" s="50"/>
      <c r="E485" s="50"/>
      <c r="F485" s="50"/>
      <c r="G485" s="50"/>
      <c r="H485" s="50"/>
      <c r="I485" s="50"/>
      <c r="J485" s="50">
        <v>13</v>
      </c>
      <c r="K485" s="50"/>
      <c r="L485" s="87"/>
      <c r="M485" s="57"/>
      <c r="N485" s="58"/>
      <c r="O485" s="59"/>
      <c r="P485" s="60">
        <f>IF(J485=0,"",J485/I484)</f>
        <v>0.9285714285714286</v>
      </c>
      <c r="Q485" s="61">
        <v>14</v>
      </c>
      <c r="R485" s="62">
        <f t="shared" si="49"/>
        <v>1</v>
      </c>
      <c r="S485" s="62">
        <f t="shared" si="50"/>
        <v>0</v>
      </c>
      <c r="T485" s="25"/>
    </row>
    <row r="486" spans="1:20" ht="15.75" customHeight="1">
      <c r="A486" s="49">
        <v>1802</v>
      </c>
      <c r="B486" s="50"/>
      <c r="C486" s="50"/>
      <c r="D486" s="50"/>
      <c r="E486" s="50"/>
      <c r="F486" s="50"/>
      <c r="G486" s="50"/>
      <c r="H486" s="50"/>
      <c r="I486" s="50"/>
      <c r="J486" s="50"/>
      <c r="K486" s="50">
        <v>13</v>
      </c>
      <c r="L486" s="87">
        <v>1</v>
      </c>
      <c r="M486" s="57"/>
      <c r="N486" s="58"/>
      <c r="O486" s="59"/>
      <c r="P486" s="60">
        <f>IF(K486=0,"",K486/J485)</f>
        <v>1</v>
      </c>
      <c r="Q486" s="61">
        <v>14</v>
      </c>
      <c r="R486" s="62">
        <f t="shared" si="49"/>
        <v>1</v>
      </c>
      <c r="S486" s="62">
        <f t="shared" si="50"/>
        <v>0</v>
      </c>
      <c r="T486" s="25"/>
    </row>
    <row r="487" spans="1:20" ht="15.75" customHeight="1">
      <c r="A487" s="49">
        <v>1901</v>
      </c>
      <c r="B487" s="50"/>
      <c r="C487" s="50"/>
      <c r="D487" s="50"/>
      <c r="E487" s="50"/>
      <c r="F487" s="50"/>
      <c r="G487" s="50"/>
      <c r="H487" s="50"/>
      <c r="I487" s="50"/>
      <c r="J487" s="50"/>
      <c r="K487" s="50">
        <v>3</v>
      </c>
      <c r="L487" s="87"/>
      <c r="M487" s="57"/>
      <c r="N487" s="58"/>
      <c r="O487" s="64"/>
      <c r="P487" s="65"/>
      <c r="Q487" s="66">
        <v>7</v>
      </c>
      <c r="R487" s="67"/>
      <c r="S487" s="65"/>
      <c r="T487" s="25"/>
    </row>
    <row r="488" spans="1:20" ht="15.75" customHeight="1">
      <c r="A488" s="49">
        <v>1902</v>
      </c>
      <c r="B488" s="50"/>
      <c r="C488" s="50"/>
      <c r="D488" s="50"/>
      <c r="E488" s="50"/>
      <c r="F488" s="50"/>
      <c r="G488" s="50"/>
      <c r="H488" s="50"/>
      <c r="I488" s="50"/>
      <c r="J488" s="50"/>
      <c r="K488" s="50">
        <v>3</v>
      </c>
      <c r="L488" s="87"/>
      <c r="M488" s="57"/>
      <c r="N488" s="58"/>
      <c r="O488" s="64"/>
      <c r="P488" s="68"/>
      <c r="Q488" s="66">
        <v>4</v>
      </c>
      <c r="R488" s="69"/>
      <c r="S488" s="68"/>
      <c r="T488" s="25"/>
    </row>
    <row r="489" spans="1:20" ht="15.75" customHeight="1">
      <c r="A489" s="49">
        <v>2001</v>
      </c>
      <c r="B489" s="50"/>
      <c r="C489" s="50"/>
      <c r="D489" s="50"/>
      <c r="E489" s="50"/>
      <c r="F489" s="50"/>
      <c r="G489" s="50"/>
      <c r="H489" s="50"/>
      <c r="I489" s="50"/>
      <c r="J489" s="50"/>
      <c r="K489" s="50">
        <v>3</v>
      </c>
      <c r="L489" s="87">
        <v>1</v>
      </c>
      <c r="M489" s="57"/>
      <c r="N489" s="58"/>
      <c r="O489" s="64"/>
      <c r="P489" s="68"/>
      <c r="Q489" s="123">
        <v>4</v>
      </c>
      <c r="R489" s="69"/>
      <c r="S489" s="68"/>
      <c r="T489" s="25"/>
    </row>
    <row r="490" spans="1:20" ht="15.75" customHeight="1">
      <c r="A490" s="49">
        <v>2002</v>
      </c>
      <c r="B490" s="50"/>
      <c r="C490" s="50"/>
      <c r="D490" s="50"/>
      <c r="E490" s="50"/>
      <c r="F490" s="50"/>
      <c r="G490" s="50"/>
      <c r="H490" s="50"/>
      <c r="I490" s="50"/>
      <c r="J490" s="50"/>
      <c r="K490" s="50">
        <v>1</v>
      </c>
      <c r="L490" s="87">
        <v>1</v>
      </c>
      <c r="M490" s="57"/>
      <c r="N490" s="58"/>
      <c r="O490" s="64"/>
      <c r="P490" s="58"/>
      <c r="Q490" s="124">
        <v>2</v>
      </c>
      <c r="R490" s="102"/>
      <c r="S490" s="68"/>
      <c r="T490" s="25"/>
    </row>
    <row r="491" spans="1:20" ht="15.75" customHeight="1">
      <c r="A491" s="49">
        <v>2101</v>
      </c>
      <c r="B491" s="50"/>
      <c r="C491" s="50"/>
      <c r="D491" s="50"/>
      <c r="E491" s="50"/>
      <c r="F491" s="50"/>
      <c r="G491" s="50"/>
      <c r="H491" s="50"/>
      <c r="I491" s="50"/>
      <c r="J491" s="50"/>
      <c r="K491" s="50">
        <v>1</v>
      </c>
      <c r="L491" s="87">
        <v>1</v>
      </c>
      <c r="M491" s="57"/>
      <c r="N491" s="58"/>
      <c r="O491" s="64"/>
      <c r="P491" s="140" t="s">
        <v>56</v>
      </c>
      <c r="Q491" s="137">
        <v>12</v>
      </c>
      <c r="R491" s="83">
        <f>L494</f>
        <v>12</v>
      </c>
      <c r="S491" s="142" t="s">
        <v>10</v>
      </c>
      <c r="T491" s="25"/>
    </row>
    <row r="492" spans="1:20" ht="15.75" customHeight="1">
      <c r="A492" s="49">
        <v>2102</v>
      </c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87"/>
      <c r="M492" s="57"/>
      <c r="N492" s="58"/>
      <c r="O492" s="64"/>
      <c r="P492" s="141" t="s">
        <v>57</v>
      </c>
      <c r="Q492" s="73">
        <f>IF(Q491/B477=0,"",Q491/B477)</f>
        <v>0.54545454545454541</v>
      </c>
      <c r="R492" s="85">
        <f>IF(Q491/R491=0,"",Q491/R491)</f>
        <v>1</v>
      </c>
      <c r="S492" s="143" t="s">
        <v>58</v>
      </c>
      <c r="T492" s="25"/>
    </row>
    <row r="493" spans="1:20" ht="15.75" customHeight="1">
      <c r="A493" s="49">
        <v>2201</v>
      </c>
      <c r="B493" s="145"/>
      <c r="C493" s="145"/>
      <c r="D493" s="145"/>
      <c r="E493" s="145"/>
      <c r="F493" s="145"/>
      <c r="G493" s="145"/>
      <c r="H493" s="145"/>
      <c r="I493" s="145"/>
      <c r="J493" s="145"/>
      <c r="K493" s="145"/>
      <c r="L493" s="87"/>
      <c r="M493" s="75"/>
      <c r="N493" s="76"/>
      <c r="O493" s="77"/>
      <c r="P493" s="78"/>
      <c r="Q493" s="79"/>
      <c r="R493" s="79"/>
      <c r="S493" s="80"/>
      <c r="T493" s="25"/>
    </row>
    <row r="494" spans="1:20" ht="18">
      <c r="A494" s="31"/>
      <c r="B494" s="190" t="s">
        <v>79</v>
      </c>
      <c r="C494" s="190"/>
      <c r="D494" s="190"/>
      <c r="E494" s="190"/>
      <c r="F494" s="190"/>
      <c r="G494" s="190"/>
      <c r="H494" s="190"/>
      <c r="I494" s="190"/>
      <c r="J494" s="190"/>
      <c r="K494" s="190"/>
      <c r="L494" s="144">
        <f>SUM(L480:L490)</f>
        <v>12</v>
      </c>
      <c r="M494" s="82">
        <f>IF(SUM(L484:L486)=0,"",SUM(L484:L486)/B477)</f>
        <v>0.45454545454545453</v>
      </c>
      <c r="N494" s="82">
        <f>IF(L494=0,"",L494/B477)</f>
        <v>0.54545454545454541</v>
      </c>
      <c r="O494" s="82">
        <f>IF(L486=0,"0%",N494-M494)</f>
        <v>9.0909090909090884E-2</v>
      </c>
      <c r="P494" s="1"/>
      <c r="Q494" s="25"/>
      <c r="R494" s="26"/>
      <c r="S494" s="1"/>
      <c r="T494" s="25"/>
    </row>
    <row r="495" spans="1:20" ht="12.75" customHeight="1">
      <c r="M495" s="1"/>
      <c r="N495" s="1"/>
      <c r="P495" s="1"/>
      <c r="Q495" s="2"/>
      <c r="R495" s="2"/>
      <c r="S495" s="1"/>
    </row>
    <row r="496" spans="1:20" ht="12.75" customHeight="1">
      <c r="M496" s="1"/>
      <c r="N496" s="1"/>
      <c r="P496" s="1"/>
      <c r="Q496" s="2"/>
      <c r="R496" s="2"/>
      <c r="S496" s="1"/>
    </row>
    <row r="497" spans="1:20" ht="26.25" customHeight="1">
      <c r="B497" s="203" t="s">
        <v>69</v>
      </c>
      <c r="C497" s="203"/>
      <c r="D497" s="203"/>
      <c r="E497" s="203"/>
      <c r="F497" s="203"/>
      <c r="G497" s="203"/>
      <c r="H497" s="203"/>
      <c r="I497" s="203"/>
      <c r="J497" s="203"/>
      <c r="K497" s="203"/>
      <c r="L497" s="172" t="s">
        <v>80</v>
      </c>
      <c r="M497" s="1"/>
      <c r="N497" s="1"/>
      <c r="O497" s="25"/>
      <c r="P497" s="1"/>
      <c r="Q497" s="25"/>
      <c r="R497" s="25"/>
      <c r="S497" s="25"/>
    </row>
    <row r="498" spans="1:20" ht="20.25" customHeight="1">
      <c r="A498" s="192" t="s">
        <v>9</v>
      </c>
      <c r="B498" s="193" t="s">
        <v>70</v>
      </c>
      <c r="C498" s="194"/>
      <c r="D498" s="194"/>
      <c r="E498" s="194"/>
      <c r="F498" s="194"/>
      <c r="G498" s="194"/>
      <c r="H498" s="194"/>
      <c r="I498" s="194"/>
      <c r="J498" s="194"/>
      <c r="K498" s="195"/>
      <c r="L498" s="196" t="s">
        <v>10</v>
      </c>
      <c r="M498" s="189" t="s">
        <v>2</v>
      </c>
      <c r="N498" s="189" t="s">
        <v>3</v>
      </c>
      <c r="O498" s="198" t="s">
        <v>4</v>
      </c>
      <c r="P498" s="189" t="s">
        <v>5</v>
      </c>
      <c r="Q498" s="187" t="s">
        <v>6</v>
      </c>
      <c r="R498" s="187" t="s">
        <v>7</v>
      </c>
      <c r="S498" s="189" t="s">
        <v>8</v>
      </c>
    </row>
    <row r="499" spans="1:20" ht="15.75" customHeight="1">
      <c r="A499" s="188"/>
      <c r="B499" s="49" t="s">
        <v>71</v>
      </c>
      <c r="C499" s="49" t="s">
        <v>72</v>
      </c>
      <c r="D499" s="49" t="s">
        <v>73</v>
      </c>
      <c r="E499" s="49" t="s">
        <v>74</v>
      </c>
      <c r="F499" s="49" t="s">
        <v>75</v>
      </c>
      <c r="G499" s="49" t="s">
        <v>76</v>
      </c>
      <c r="H499" s="49" t="s">
        <v>77</v>
      </c>
      <c r="I499" s="49" t="s">
        <v>78</v>
      </c>
      <c r="J499" s="49" t="s">
        <v>106</v>
      </c>
      <c r="K499" s="49" t="s">
        <v>108</v>
      </c>
      <c r="L499" s="197"/>
      <c r="M499" s="188"/>
      <c r="N499" s="188"/>
      <c r="O499" s="188"/>
      <c r="P499" s="188"/>
      <c r="Q499" s="188"/>
      <c r="R499" s="188"/>
      <c r="S499" s="188"/>
    </row>
    <row r="500" spans="1:20" ht="15.75" customHeight="1">
      <c r="A500" s="49">
        <v>1402</v>
      </c>
      <c r="B500" s="50">
        <v>31</v>
      </c>
      <c r="C500" s="50"/>
      <c r="D500" s="50"/>
      <c r="E500" s="50"/>
      <c r="F500" s="50"/>
      <c r="G500" s="50"/>
      <c r="H500" s="50"/>
      <c r="I500" s="50"/>
      <c r="J500" s="50"/>
      <c r="K500" s="50"/>
      <c r="L500" s="87"/>
      <c r="M500" s="51"/>
      <c r="N500" s="52"/>
      <c r="O500" s="53"/>
      <c r="P500" s="54"/>
      <c r="Q500" s="55">
        <f>B500</f>
        <v>31</v>
      </c>
      <c r="R500" s="56"/>
      <c r="S500" s="54"/>
    </row>
    <row r="501" spans="1:20" ht="15.75" customHeight="1">
      <c r="A501" s="49">
        <v>1501</v>
      </c>
      <c r="B501" s="50"/>
      <c r="C501" s="50">
        <v>25</v>
      </c>
      <c r="D501" s="50"/>
      <c r="E501" s="50"/>
      <c r="F501" s="50"/>
      <c r="G501" s="50"/>
      <c r="H501" s="50"/>
      <c r="I501" s="50"/>
      <c r="J501" s="50"/>
      <c r="K501" s="50"/>
      <c r="L501" s="87"/>
      <c r="M501" s="57"/>
      <c r="N501" s="58"/>
      <c r="O501" s="59"/>
      <c r="P501" s="60">
        <f>IF(C501=0,"",C501/B500)</f>
        <v>0.80645161290322576</v>
      </c>
      <c r="Q501" s="61">
        <v>25</v>
      </c>
      <c r="R501" s="62">
        <f t="shared" ref="R501:R509" si="51">IF(Q501=0,"",Q501/Q500)</f>
        <v>0.80645161290322576</v>
      </c>
      <c r="S501" s="62">
        <f t="shared" ref="S501:S509" si="52">IF(Q501=0,"",100%-R501)</f>
        <v>0.19354838709677424</v>
      </c>
    </row>
    <row r="502" spans="1:20" ht="15.75" customHeight="1">
      <c r="A502" s="49">
        <v>1502</v>
      </c>
      <c r="B502" s="50"/>
      <c r="C502" s="50"/>
      <c r="D502" s="50">
        <v>22</v>
      </c>
      <c r="E502" s="50"/>
      <c r="F502" s="50"/>
      <c r="G502" s="50"/>
      <c r="H502" s="50"/>
      <c r="I502" s="50"/>
      <c r="J502" s="50"/>
      <c r="K502" s="50"/>
      <c r="L502" s="87"/>
      <c r="M502" s="57"/>
      <c r="N502" s="58"/>
      <c r="O502" s="59"/>
      <c r="P502" s="60">
        <f>IF(D502=0,"",D502/C501)</f>
        <v>0.88</v>
      </c>
      <c r="Q502" s="61">
        <v>23</v>
      </c>
      <c r="R502" s="62">
        <f t="shared" si="51"/>
        <v>0.92</v>
      </c>
      <c r="S502" s="62">
        <f t="shared" si="52"/>
        <v>7.999999999999996E-2</v>
      </c>
      <c r="T502" s="63">
        <f>Q502/Q500</f>
        <v>0.74193548387096775</v>
      </c>
    </row>
    <row r="503" spans="1:20" ht="15.75" customHeight="1">
      <c r="A503" s="49">
        <v>1601</v>
      </c>
      <c r="B503" s="50"/>
      <c r="C503" s="50"/>
      <c r="D503" s="50"/>
      <c r="E503" s="50">
        <v>21</v>
      </c>
      <c r="F503" s="50"/>
      <c r="G503" s="50"/>
      <c r="H503" s="50"/>
      <c r="I503" s="50"/>
      <c r="J503" s="50"/>
      <c r="K503" s="50"/>
      <c r="L503" s="87"/>
      <c r="M503" s="57"/>
      <c r="N503" s="58"/>
      <c r="O503" s="59"/>
      <c r="P503" s="60">
        <f>IF(E503=0,"",E503/D502)</f>
        <v>0.95454545454545459</v>
      </c>
      <c r="Q503" s="61">
        <v>22</v>
      </c>
      <c r="R503" s="62">
        <f t="shared" si="51"/>
        <v>0.95652173913043481</v>
      </c>
      <c r="S503" s="62">
        <f t="shared" si="52"/>
        <v>4.3478260869565188E-2</v>
      </c>
    </row>
    <row r="504" spans="1:20" ht="15.75" customHeight="1">
      <c r="A504" s="49">
        <v>1602</v>
      </c>
      <c r="B504" s="50"/>
      <c r="C504" s="50"/>
      <c r="D504" s="50"/>
      <c r="E504" s="50"/>
      <c r="F504" s="50">
        <v>16</v>
      </c>
      <c r="G504" s="50"/>
      <c r="H504" s="50"/>
      <c r="I504" s="50"/>
      <c r="J504" s="50"/>
      <c r="K504" s="50"/>
      <c r="L504" s="87"/>
      <c r="M504" s="57"/>
      <c r="N504" s="58"/>
      <c r="O504" s="59"/>
      <c r="P504" s="60">
        <f>IF(F504=0,"",F504/E503)</f>
        <v>0.76190476190476186</v>
      </c>
      <c r="Q504" s="61">
        <v>22</v>
      </c>
      <c r="R504" s="62">
        <f t="shared" si="51"/>
        <v>1</v>
      </c>
      <c r="S504" s="62">
        <f t="shared" si="52"/>
        <v>0</v>
      </c>
    </row>
    <row r="505" spans="1:20" ht="15.75" customHeight="1">
      <c r="A505" s="49">
        <v>1701</v>
      </c>
      <c r="B505" s="50"/>
      <c r="C505" s="50"/>
      <c r="D505" s="50"/>
      <c r="E505" s="50"/>
      <c r="F505" s="50"/>
      <c r="G505" s="50">
        <v>15</v>
      </c>
      <c r="H505" s="50"/>
      <c r="I505" s="50"/>
      <c r="J505" s="50"/>
      <c r="K505" s="50"/>
      <c r="L505" s="87"/>
      <c r="M505" s="57"/>
      <c r="N505" s="58"/>
      <c r="O505" s="59"/>
      <c r="P505" s="60">
        <f>IF(G505=0,"",G505/F504)</f>
        <v>0.9375</v>
      </c>
      <c r="Q505" s="61">
        <v>21</v>
      </c>
      <c r="R505" s="62">
        <f t="shared" si="51"/>
        <v>0.95454545454545459</v>
      </c>
      <c r="S505" s="62">
        <f t="shared" si="52"/>
        <v>4.5454545454545414E-2</v>
      </c>
    </row>
    <row r="506" spans="1:20" ht="15.75" customHeight="1">
      <c r="A506" s="49">
        <v>1702</v>
      </c>
      <c r="B506" s="50"/>
      <c r="C506" s="50"/>
      <c r="D506" s="50"/>
      <c r="E506" s="50"/>
      <c r="F506" s="50"/>
      <c r="G506" s="50"/>
      <c r="H506" s="50">
        <v>15</v>
      </c>
      <c r="I506" s="50"/>
      <c r="J506" s="50"/>
      <c r="K506" s="50"/>
      <c r="L506" s="87"/>
      <c r="M506" s="57"/>
      <c r="N506" s="58"/>
      <c r="O506" s="59"/>
      <c r="P506" s="60">
        <f>IF(H506=0,"",H506/G505)</f>
        <v>1</v>
      </c>
      <c r="Q506" s="61">
        <v>21</v>
      </c>
      <c r="R506" s="62">
        <f t="shared" si="51"/>
        <v>1</v>
      </c>
      <c r="S506" s="62">
        <f t="shared" si="52"/>
        <v>0</v>
      </c>
    </row>
    <row r="507" spans="1:20" ht="15.75" customHeight="1">
      <c r="A507" s="49">
        <v>1801</v>
      </c>
      <c r="B507" s="50"/>
      <c r="C507" s="50"/>
      <c r="D507" s="50"/>
      <c r="E507" s="50"/>
      <c r="F507" s="50"/>
      <c r="G507" s="50"/>
      <c r="H507" s="50"/>
      <c r="I507" s="50">
        <v>15</v>
      </c>
      <c r="J507" s="50"/>
      <c r="K507" s="50"/>
      <c r="L507" s="87"/>
      <c r="M507" s="57"/>
      <c r="N507" s="58"/>
      <c r="O507" s="59"/>
      <c r="P507" s="60">
        <f>IF(I507=0,"",I507/H506)</f>
        <v>1</v>
      </c>
      <c r="Q507" s="61">
        <v>21</v>
      </c>
      <c r="R507" s="62">
        <f t="shared" si="51"/>
        <v>1</v>
      </c>
      <c r="S507" s="62">
        <f t="shared" si="52"/>
        <v>0</v>
      </c>
    </row>
    <row r="508" spans="1:20" ht="15.75" customHeight="1">
      <c r="A508" s="49">
        <v>1802</v>
      </c>
      <c r="B508" s="50"/>
      <c r="C508" s="50"/>
      <c r="D508" s="50"/>
      <c r="E508" s="50"/>
      <c r="F508" s="50"/>
      <c r="G508" s="50"/>
      <c r="H508" s="50"/>
      <c r="I508" s="50"/>
      <c r="J508" s="50">
        <v>14</v>
      </c>
      <c r="K508" s="50"/>
      <c r="L508" s="87"/>
      <c r="M508" s="57"/>
      <c r="N508" s="58"/>
      <c r="O508" s="59"/>
      <c r="P508" s="60">
        <f>IF(J508=0,"",J508/I507)</f>
        <v>0.93333333333333335</v>
      </c>
      <c r="Q508" s="61">
        <v>20</v>
      </c>
      <c r="R508" s="62">
        <f t="shared" si="51"/>
        <v>0.95238095238095233</v>
      </c>
      <c r="S508" s="62">
        <f t="shared" si="52"/>
        <v>4.7619047619047672E-2</v>
      </c>
    </row>
    <row r="509" spans="1:20" ht="15.75" customHeight="1">
      <c r="A509" s="49">
        <v>1901</v>
      </c>
      <c r="B509" s="50"/>
      <c r="C509" s="50"/>
      <c r="D509" s="50"/>
      <c r="E509" s="50"/>
      <c r="F509" s="50"/>
      <c r="G509" s="50"/>
      <c r="H509" s="50"/>
      <c r="I509" s="50"/>
      <c r="J509" s="50"/>
      <c r="K509" s="50">
        <v>14</v>
      </c>
      <c r="L509" s="87">
        <v>4</v>
      </c>
      <c r="M509" s="57"/>
      <c r="N509" s="58"/>
      <c r="O509" s="59"/>
      <c r="P509" s="60">
        <f>K509/J508</f>
        <v>1</v>
      </c>
      <c r="Q509" s="61">
        <v>20</v>
      </c>
      <c r="R509" s="62">
        <f t="shared" si="51"/>
        <v>1</v>
      </c>
      <c r="S509" s="62">
        <f t="shared" si="52"/>
        <v>0</v>
      </c>
    </row>
    <row r="510" spans="1:20" ht="15.75" customHeight="1">
      <c r="A510" s="49">
        <v>1902</v>
      </c>
      <c r="B510" s="50"/>
      <c r="C510" s="50"/>
      <c r="D510" s="50"/>
      <c r="E510" s="50"/>
      <c r="F510" s="50"/>
      <c r="G510" s="50"/>
      <c r="H510" s="50"/>
      <c r="I510" s="50"/>
      <c r="J510" s="50"/>
      <c r="K510" s="50">
        <v>13</v>
      </c>
      <c r="L510" s="87">
        <v>7</v>
      </c>
      <c r="M510" s="57"/>
      <c r="N510" s="58"/>
      <c r="O510" s="64"/>
      <c r="P510" s="65"/>
      <c r="Q510" s="66">
        <v>16</v>
      </c>
      <c r="R510" s="67"/>
      <c r="S510" s="65"/>
    </row>
    <row r="511" spans="1:20" ht="15.75" customHeight="1">
      <c r="A511" s="49">
        <v>2001</v>
      </c>
      <c r="B511" s="50"/>
      <c r="C511" s="50"/>
      <c r="D511" s="50"/>
      <c r="E511" s="50"/>
      <c r="F511" s="50"/>
      <c r="G511" s="50"/>
      <c r="H511" s="50"/>
      <c r="I511" s="50"/>
      <c r="J511" s="50"/>
      <c r="K511" s="50">
        <v>5</v>
      </c>
      <c r="L511" s="87">
        <v>3</v>
      </c>
      <c r="M511" s="57"/>
      <c r="N511" s="58"/>
      <c r="O511" s="64"/>
      <c r="P511" s="68"/>
      <c r="Q511" s="66">
        <v>9</v>
      </c>
      <c r="R511" s="69"/>
      <c r="S511" s="68"/>
    </row>
    <row r="512" spans="1:20" ht="15.75" customHeight="1">
      <c r="A512" s="49">
        <v>2002</v>
      </c>
      <c r="B512" s="50"/>
      <c r="C512" s="50"/>
      <c r="D512" s="50"/>
      <c r="E512" s="50"/>
      <c r="F512" s="50"/>
      <c r="G512" s="50"/>
      <c r="H512" s="50"/>
      <c r="I512" s="50"/>
      <c r="J512" s="50"/>
      <c r="K512" s="50">
        <v>3</v>
      </c>
      <c r="L512" s="87">
        <v>2</v>
      </c>
      <c r="M512" s="57"/>
      <c r="N512" s="58"/>
      <c r="O512" s="64"/>
      <c r="P512" s="68"/>
      <c r="Q512" s="123">
        <v>6</v>
      </c>
      <c r="R512" s="69"/>
      <c r="S512" s="68"/>
    </row>
    <row r="513" spans="1:40" ht="15.75" customHeight="1">
      <c r="A513" s="49">
        <v>2101</v>
      </c>
      <c r="B513" s="50"/>
      <c r="C513" s="50"/>
      <c r="D513" s="50"/>
      <c r="E513" s="50"/>
      <c r="F513" s="50"/>
      <c r="G513" s="50"/>
      <c r="H513" s="50"/>
      <c r="I513" s="50"/>
      <c r="J513" s="50"/>
      <c r="K513" s="50">
        <v>3</v>
      </c>
      <c r="L513" s="87">
        <v>2</v>
      </c>
      <c r="M513" s="57"/>
      <c r="N513" s="58"/>
      <c r="O513" s="64"/>
      <c r="P513" s="58"/>
      <c r="Q513" s="124">
        <v>4</v>
      </c>
      <c r="R513" s="102"/>
      <c r="S513" s="68"/>
    </row>
    <row r="514" spans="1:40" ht="15.75" customHeight="1">
      <c r="A514" s="49">
        <v>2102</v>
      </c>
      <c r="B514" s="50"/>
      <c r="C514" s="50"/>
      <c r="D514" s="50"/>
      <c r="E514" s="50"/>
      <c r="F514" s="50"/>
      <c r="G514" s="50"/>
      <c r="H514" s="50"/>
      <c r="I514" s="50"/>
      <c r="J514" s="50"/>
      <c r="K514" s="50">
        <v>2</v>
      </c>
      <c r="L514" s="87">
        <v>1</v>
      </c>
      <c r="M514" s="57"/>
      <c r="N514" s="58"/>
      <c r="O514" s="64"/>
      <c r="P514" s="140" t="s">
        <v>56</v>
      </c>
      <c r="Q514" s="137">
        <v>16</v>
      </c>
      <c r="R514" s="83">
        <f>L517</f>
        <v>19</v>
      </c>
      <c r="S514" s="142" t="s">
        <v>10</v>
      </c>
    </row>
    <row r="515" spans="1:40" ht="15.75" customHeight="1">
      <c r="A515" s="49">
        <v>2201</v>
      </c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87"/>
      <c r="M515" s="57"/>
      <c r="N515" s="58"/>
      <c r="O515" s="64"/>
      <c r="P515" s="141" t="s">
        <v>57</v>
      </c>
      <c r="Q515" s="73">
        <f>IF(Q514/B500=0,"",Q514/B500)</f>
        <v>0.5161290322580645</v>
      </c>
      <c r="R515" s="85">
        <f>IF(Q514/R514=0,"",Q514/R514)</f>
        <v>0.84210526315789469</v>
      </c>
      <c r="S515" s="143" t="s">
        <v>58</v>
      </c>
    </row>
    <row r="516" spans="1:40" ht="15.75" customHeight="1">
      <c r="A516" s="49">
        <v>2202</v>
      </c>
      <c r="B516" s="145"/>
      <c r="C516" s="145"/>
      <c r="D516" s="145"/>
      <c r="E516" s="145"/>
      <c r="F516" s="145"/>
      <c r="G516" s="145"/>
      <c r="H516" s="145"/>
      <c r="I516" s="145"/>
      <c r="J516" s="145"/>
      <c r="K516" s="145"/>
      <c r="L516" s="87"/>
      <c r="M516" s="75"/>
      <c r="N516" s="76"/>
      <c r="O516" s="77"/>
      <c r="P516" s="78"/>
      <c r="Q516" s="79"/>
      <c r="R516" s="79"/>
      <c r="S516" s="80"/>
    </row>
    <row r="517" spans="1:40" ht="18" customHeight="1">
      <c r="A517" s="31"/>
      <c r="B517" s="190" t="s">
        <v>79</v>
      </c>
      <c r="C517" s="190"/>
      <c r="D517" s="190"/>
      <c r="E517" s="190"/>
      <c r="F517" s="190"/>
      <c r="G517" s="190"/>
      <c r="H517" s="190"/>
      <c r="I517" s="190"/>
      <c r="J517" s="190"/>
      <c r="K517" s="190"/>
      <c r="L517" s="144">
        <f>SUM(L500:L514)</f>
        <v>19</v>
      </c>
      <c r="M517" s="82">
        <f>L509/B500</f>
        <v>0.12903225806451613</v>
      </c>
      <c r="N517" s="82">
        <f>IF(L517=0,"",L517/B500)</f>
        <v>0.61290322580645162</v>
      </c>
      <c r="O517" s="82">
        <f>N517-M517</f>
        <v>0.4838709677419355</v>
      </c>
      <c r="P517" s="1"/>
      <c r="Q517" s="25"/>
      <c r="R517" s="26"/>
      <c r="S517" s="1"/>
    </row>
    <row r="518" spans="1:40" ht="12.75" customHeight="1">
      <c r="M518" s="1"/>
      <c r="N518" s="1"/>
      <c r="P518" s="1"/>
      <c r="Q518" s="2"/>
      <c r="R518" s="2"/>
      <c r="S518" s="1"/>
    </row>
    <row r="519" spans="1:40" ht="12.75" customHeight="1">
      <c r="M519" s="1"/>
      <c r="N519" s="1"/>
      <c r="P519" s="1"/>
      <c r="Q519" s="2"/>
      <c r="R519" s="2"/>
      <c r="S519" s="1"/>
      <c r="AM519" s="3"/>
      <c r="AN519" s="3"/>
    </row>
    <row r="520" spans="1:40" ht="26.25" customHeight="1">
      <c r="B520" s="203" t="s">
        <v>69</v>
      </c>
      <c r="C520" s="203"/>
      <c r="D520" s="203"/>
      <c r="E520" s="203"/>
      <c r="F520" s="203"/>
      <c r="G520" s="203"/>
      <c r="H520" s="203"/>
      <c r="I520" s="203"/>
      <c r="J520" s="203"/>
      <c r="K520" s="203"/>
      <c r="L520" s="172" t="s">
        <v>81</v>
      </c>
      <c r="M520" s="1"/>
      <c r="N520" s="1"/>
      <c r="O520" s="25"/>
      <c r="P520" s="1"/>
      <c r="Q520" s="25"/>
      <c r="R520" s="25"/>
      <c r="S520" s="25"/>
      <c r="AM520" s="3"/>
      <c r="AN520" s="3"/>
    </row>
    <row r="521" spans="1:40" ht="20.25" customHeight="1">
      <c r="A521" s="192" t="s">
        <v>9</v>
      </c>
      <c r="B521" s="193" t="s">
        <v>70</v>
      </c>
      <c r="C521" s="194"/>
      <c r="D521" s="194"/>
      <c r="E521" s="194"/>
      <c r="F521" s="194"/>
      <c r="G521" s="194"/>
      <c r="H521" s="194"/>
      <c r="I521" s="194"/>
      <c r="J521" s="194"/>
      <c r="K521" s="195"/>
      <c r="L521" s="196" t="s">
        <v>10</v>
      </c>
      <c r="M521" s="189" t="s">
        <v>2</v>
      </c>
      <c r="N521" s="189" t="s">
        <v>3</v>
      </c>
      <c r="O521" s="198" t="s">
        <v>4</v>
      </c>
      <c r="P521" s="189" t="s">
        <v>5</v>
      </c>
      <c r="Q521" s="187" t="s">
        <v>6</v>
      </c>
      <c r="R521" s="187" t="s">
        <v>7</v>
      </c>
      <c r="S521" s="189" t="s">
        <v>8</v>
      </c>
      <c r="AM521" s="3"/>
      <c r="AN521" s="3"/>
    </row>
    <row r="522" spans="1:40" ht="15.75" customHeight="1">
      <c r="A522" s="188"/>
      <c r="B522" s="49" t="s">
        <v>71</v>
      </c>
      <c r="C522" s="49" t="s">
        <v>72</v>
      </c>
      <c r="D522" s="49" t="s">
        <v>73</v>
      </c>
      <c r="E522" s="49" t="s">
        <v>74</v>
      </c>
      <c r="F522" s="49" t="s">
        <v>75</v>
      </c>
      <c r="G522" s="49" t="s">
        <v>76</v>
      </c>
      <c r="H522" s="49" t="s">
        <v>77</v>
      </c>
      <c r="I522" s="49" t="s">
        <v>78</v>
      </c>
      <c r="J522" s="49" t="s">
        <v>106</v>
      </c>
      <c r="K522" s="49" t="s">
        <v>108</v>
      </c>
      <c r="L522" s="197"/>
      <c r="M522" s="188"/>
      <c r="N522" s="188"/>
      <c r="O522" s="188"/>
      <c r="P522" s="188"/>
      <c r="Q522" s="188"/>
      <c r="R522" s="188"/>
      <c r="S522" s="188"/>
      <c r="AM522" s="3"/>
      <c r="AN522" s="3"/>
    </row>
    <row r="523" spans="1:40" ht="15.75" customHeight="1">
      <c r="A523" s="49">
        <v>1501</v>
      </c>
      <c r="B523" s="50">
        <v>20</v>
      </c>
      <c r="C523" s="50"/>
      <c r="D523" s="50"/>
      <c r="E523" s="50"/>
      <c r="F523" s="50"/>
      <c r="G523" s="50"/>
      <c r="H523" s="50"/>
      <c r="I523" s="50"/>
      <c r="J523" s="50"/>
      <c r="K523" s="50"/>
      <c r="L523" s="87"/>
      <c r="M523" s="51"/>
      <c r="N523" s="52"/>
      <c r="O523" s="53"/>
      <c r="P523" s="54"/>
      <c r="Q523" s="55">
        <f>B523</f>
        <v>20</v>
      </c>
      <c r="R523" s="56"/>
      <c r="S523" s="54"/>
      <c r="AM523" s="3"/>
      <c r="AN523" s="3"/>
    </row>
    <row r="524" spans="1:40" ht="15.75" customHeight="1">
      <c r="A524" s="49">
        <v>1502</v>
      </c>
      <c r="B524" s="50"/>
      <c r="C524" s="50">
        <v>17</v>
      </c>
      <c r="D524" s="50"/>
      <c r="E524" s="50"/>
      <c r="F524" s="50"/>
      <c r="G524" s="50"/>
      <c r="H524" s="50"/>
      <c r="I524" s="50"/>
      <c r="J524" s="50"/>
      <c r="K524" s="50"/>
      <c r="L524" s="87"/>
      <c r="M524" s="57"/>
      <c r="N524" s="58"/>
      <c r="O524" s="59"/>
      <c r="P524" s="60">
        <f>IF(C524=0,"",C524/B523)</f>
        <v>0.85</v>
      </c>
      <c r="Q524" s="61">
        <v>17</v>
      </c>
      <c r="R524" s="62">
        <f t="shared" ref="R524:R532" si="53">IF(Q524=0,"",Q524/Q523)</f>
        <v>0.85</v>
      </c>
      <c r="S524" s="62">
        <f t="shared" ref="S524:S532" si="54">IF(Q524=0,"",100%-R524)</f>
        <v>0.15000000000000002</v>
      </c>
      <c r="AM524" s="3"/>
      <c r="AN524" s="3"/>
    </row>
    <row r="525" spans="1:40" ht="15.75" customHeight="1">
      <c r="A525" s="49">
        <v>1601</v>
      </c>
      <c r="B525" s="50"/>
      <c r="C525" s="50"/>
      <c r="D525" s="50">
        <v>15</v>
      </c>
      <c r="E525" s="50"/>
      <c r="F525" s="50"/>
      <c r="G525" s="50"/>
      <c r="H525" s="50"/>
      <c r="I525" s="50"/>
      <c r="J525" s="50"/>
      <c r="K525" s="50"/>
      <c r="L525" s="87"/>
      <c r="M525" s="57"/>
      <c r="N525" s="58"/>
      <c r="O525" s="59"/>
      <c r="P525" s="60">
        <f>IF(D525=0,"",D525/C524)</f>
        <v>0.88235294117647056</v>
      </c>
      <c r="Q525" s="61">
        <v>16</v>
      </c>
      <c r="R525" s="62">
        <f t="shared" si="53"/>
        <v>0.94117647058823528</v>
      </c>
      <c r="S525" s="62">
        <f t="shared" si="54"/>
        <v>5.8823529411764719E-2</v>
      </c>
      <c r="T525" s="63">
        <f>Q525/Q523</f>
        <v>0.8</v>
      </c>
      <c r="AM525" s="3"/>
      <c r="AN525" s="3"/>
    </row>
    <row r="526" spans="1:40" ht="15.75" customHeight="1">
      <c r="A526" s="49">
        <v>1602</v>
      </c>
      <c r="B526" s="50"/>
      <c r="C526" s="50"/>
      <c r="D526" s="50"/>
      <c r="E526" s="50">
        <v>15</v>
      </c>
      <c r="F526" s="50"/>
      <c r="G526" s="50"/>
      <c r="H526" s="50"/>
      <c r="I526" s="50"/>
      <c r="J526" s="50"/>
      <c r="K526" s="50"/>
      <c r="L526" s="87"/>
      <c r="M526" s="57"/>
      <c r="N526" s="58"/>
      <c r="O526" s="59"/>
      <c r="P526" s="60">
        <f>IF(E526=0,"",E526/D525)</f>
        <v>1</v>
      </c>
      <c r="Q526" s="61">
        <v>16</v>
      </c>
      <c r="R526" s="62">
        <f t="shared" si="53"/>
        <v>1</v>
      </c>
      <c r="S526" s="62">
        <f t="shared" si="54"/>
        <v>0</v>
      </c>
      <c r="AM526" s="3"/>
      <c r="AN526" s="3"/>
    </row>
    <row r="527" spans="1:40" ht="15.75" customHeight="1">
      <c r="A527" s="49">
        <v>1701</v>
      </c>
      <c r="B527" s="50"/>
      <c r="C527" s="50"/>
      <c r="D527" s="50"/>
      <c r="E527" s="50"/>
      <c r="F527" s="50">
        <v>12</v>
      </c>
      <c r="G527" s="50"/>
      <c r="H527" s="50"/>
      <c r="I527" s="50"/>
      <c r="J527" s="50"/>
      <c r="K527" s="50"/>
      <c r="L527" s="87"/>
      <c r="M527" s="57"/>
      <c r="N527" s="58"/>
      <c r="O527" s="59"/>
      <c r="P527" s="60">
        <f>IF(F527=0,"",F527/E526)</f>
        <v>0.8</v>
      </c>
      <c r="Q527" s="61">
        <v>15</v>
      </c>
      <c r="R527" s="62">
        <f t="shared" si="53"/>
        <v>0.9375</v>
      </c>
      <c r="S527" s="62">
        <f t="shared" si="54"/>
        <v>6.25E-2</v>
      </c>
      <c r="AM527" s="3"/>
      <c r="AN527" s="3"/>
    </row>
    <row r="528" spans="1:40" ht="15.75" customHeight="1">
      <c r="A528" s="49">
        <v>1702</v>
      </c>
      <c r="B528" s="50"/>
      <c r="C528" s="50"/>
      <c r="D528" s="50"/>
      <c r="E528" s="50"/>
      <c r="F528" s="50"/>
      <c r="G528" s="50">
        <v>12</v>
      </c>
      <c r="H528" s="50"/>
      <c r="I528" s="50"/>
      <c r="J528" s="50"/>
      <c r="K528" s="50"/>
      <c r="L528" s="87"/>
      <c r="M528" s="57"/>
      <c r="N528" s="58"/>
      <c r="O528" s="59"/>
      <c r="P528" s="60">
        <f>IF(G528=0,"",G528/F527)</f>
        <v>1</v>
      </c>
      <c r="Q528" s="61">
        <v>15</v>
      </c>
      <c r="R528" s="62">
        <f t="shared" si="53"/>
        <v>1</v>
      </c>
      <c r="S528" s="62">
        <f t="shared" si="54"/>
        <v>0</v>
      </c>
      <c r="AM528" s="3"/>
      <c r="AN528" s="3"/>
    </row>
    <row r="529" spans="1:40" ht="15.75" customHeight="1">
      <c r="A529" s="49">
        <v>1801</v>
      </c>
      <c r="B529" s="50"/>
      <c r="C529" s="50"/>
      <c r="D529" s="50"/>
      <c r="E529" s="50"/>
      <c r="F529" s="50"/>
      <c r="G529" s="50"/>
      <c r="H529" s="50">
        <v>10</v>
      </c>
      <c r="I529" s="50"/>
      <c r="J529" s="50"/>
      <c r="K529" s="50"/>
      <c r="L529" s="87"/>
      <c r="M529" s="57"/>
      <c r="N529" s="58"/>
      <c r="O529" s="59"/>
      <c r="P529" s="60">
        <f>IF(H529=0,"",H529/G528)</f>
        <v>0.83333333333333337</v>
      </c>
      <c r="Q529" s="61">
        <v>15</v>
      </c>
      <c r="R529" s="62">
        <f t="shared" si="53"/>
        <v>1</v>
      </c>
      <c r="S529" s="62">
        <f t="shared" si="54"/>
        <v>0</v>
      </c>
      <c r="AM529" s="3"/>
      <c r="AN529" s="3"/>
    </row>
    <row r="530" spans="1:40" ht="15.75" customHeight="1">
      <c r="A530" s="49">
        <v>1802</v>
      </c>
      <c r="B530" s="50"/>
      <c r="C530" s="50"/>
      <c r="D530" s="50"/>
      <c r="E530" s="50"/>
      <c r="F530" s="50"/>
      <c r="G530" s="50"/>
      <c r="H530" s="50"/>
      <c r="I530" s="50">
        <v>8</v>
      </c>
      <c r="J530" s="50"/>
      <c r="K530" s="50"/>
      <c r="L530" s="87"/>
      <c r="M530" s="57"/>
      <c r="N530" s="58"/>
      <c r="O530" s="59"/>
      <c r="P530" s="60">
        <f>IF(I530=0,"",I530/H529)</f>
        <v>0.8</v>
      </c>
      <c r="Q530" s="61">
        <v>15</v>
      </c>
      <c r="R530" s="62">
        <f t="shared" si="53"/>
        <v>1</v>
      </c>
      <c r="S530" s="62">
        <f t="shared" si="54"/>
        <v>0</v>
      </c>
      <c r="AM530" s="3"/>
      <c r="AN530" s="3"/>
    </row>
    <row r="531" spans="1:40" ht="15.75" customHeight="1">
      <c r="A531" s="49">
        <v>1901</v>
      </c>
      <c r="B531" s="50"/>
      <c r="C531" s="50"/>
      <c r="D531" s="50"/>
      <c r="E531" s="50"/>
      <c r="F531" s="50"/>
      <c r="G531" s="50"/>
      <c r="H531" s="50"/>
      <c r="I531" s="50"/>
      <c r="J531" s="50">
        <v>8</v>
      </c>
      <c r="K531" s="50"/>
      <c r="L531" s="87"/>
      <c r="M531" s="57"/>
      <c r="N531" s="58"/>
      <c r="O531" s="59"/>
      <c r="P531" s="60">
        <f>IF(J531=0,"",J531/I530)</f>
        <v>1</v>
      </c>
      <c r="Q531" s="61">
        <v>15</v>
      </c>
      <c r="R531" s="62">
        <f t="shared" si="53"/>
        <v>1</v>
      </c>
      <c r="S531" s="62">
        <f t="shared" si="54"/>
        <v>0</v>
      </c>
      <c r="AM531" s="3"/>
      <c r="AN531" s="3"/>
    </row>
    <row r="532" spans="1:40" ht="15.75" customHeight="1">
      <c r="A532" s="49">
        <v>1902</v>
      </c>
      <c r="B532" s="50"/>
      <c r="C532" s="50"/>
      <c r="D532" s="50"/>
      <c r="E532" s="50"/>
      <c r="F532" s="50"/>
      <c r="G532" s="50"/>
      <c r="H532" s="50"/>
      <c r="I532" s="50"/>
      <c r="J532" s="50"/>
      <c r="K532" s="50">
        <v>8</v>
      </c>
      <c r="L532" s="87">
        <v>2</v>
      </c>
      <c r="M532" s="57"/>
      <c r="N532" s="58"/>
      <c r="O532" s="59"/>
      <c r="P532" s="60">
        <f>K532/J531</f>
        <v>1</v>
      </c>
      <c r="Q532" s="61">
        <v>15</v>
      </c>
      <c r="R532" s="62">
        <f t="shared" si="53"/>
        <v>1</v>
      </c>
      <c r="S532" s="62">
        <f t="shared" si="54"/>
        <v>0</v>
      </c>
      <c r="AM532" s="3"/>
      <c r="AN532" s="3"/>
    </row>
    <row r="533" spans="1:40" ht="15.75" customHeight="1">
      <c r="A533" s="49">
        <v>2001</v>
      </c>
      <c r="B533" s="50"/>
      <c r="C533" s="50"/>
      <c r="D533" s="50"/>
      <c r="E533" s="50"/>
      <c r="F533" s="50"/>
      <c r="G533" s="50"/>
      <c r="H533" s="50"/>
      <c r="I533" s="50"/>
      <c r="J533" s="50"/>
      <c r="K533" s="50">
        <v>8</v>
      </c>
      <c r="L533" s="87">
        <v>4</v>
      </c>
      <c r="M533" s="57"/>
      <c r="N533" s="58"/>
      <c r="O533" s="64"/>
      <c r="P533" s="65"/>
      <c r="Q533" s="66">
        <v>13</v>
      </c>
      <c r="R533" s="67"/>
      <c r="S533" s="65"/>
      <c r="AM533" s="3"/>
      <c r="AN533" s="3"/>
    </row>
    <row r="534" spans="1:40" ht="15.75" customHeight="1">
      <c r="A534" s="49">
        <v>2002</v>
      </c>
      <c r="B534" s="50"/>
      <c r="C534" s="50"/>
      <c r="D534" s="50"/>
      <c r="E534" s="50"/>
      <c r="F534" s="50"/>
      <c r="G534" s="50"/>
      <c r="H534" s="50"/>
      <c r="I534" s="50"/>
      <c r="J534" s="50"/>
      <c r="K534" s="50">
        <v>5</v>
      </c>
      <c r="L534" s="87">
        <v>1</v>
      </c>
      <c r="M534" s="57"/>
      <c r="N534" s="58"/>
      <c r="O534" s="64"/>
      <c r="P534" s="68"/>
      <c r="Q534" s="66">
        <v>9</v>
      </c>
      <c r="R534" s="69"/>
      <c r="S534" s="68"/>
      <c r="AM534" s="3"/>
      <c r="AN534" s="3"/>
    </row>
    <row r="535" spans="1:40" ht="15.75" customHeight="1">
      <c r="A535" s="49">
        <v>2101</v>
      </c>
      <c r="B535" s="50"/>
      <c r="C535" s="50"/>
      <c r="D535" s="50"/>
      <c r="E535" s="50"/>
      <c r="F535" s="50"/>
      <c r="G535" s="50"/>
      <c r="H535" s="50"/>
      <c r="I535" s="50"/>
      <c r="J535" s="50"/>
      <c r="K535" s="50">
        <v>4</v>
      </c>
      <c r="L535" s="87">
        <v>2</v>
      </c>
      <c r="M535" s="57"/>
      <c r="N535" s="58"/>
      <c r="O535" s="64"/>
      <c r="P535" s="68"/>
      <c r="Q535" s="123">
        <v>7</v>
      </c>
      <c r="R535" s="69"/>
      <c r="S535" s="68"/>
      <c r="AM535" s="3"/>
      <c r="AN535" s="3"/>
    </row>
    <row r="536" spans="1:40" ht="15.75" customHeight="1">
      <c r="A536" s="49">
        <v>2102</v>
      </c>
      <c r="B536" s="50"/>
      <c r="C536" s="50"/>
      <c r="D536" s="50"/>
      <c r="E536" s="50"/>
      <c r="F536" s="50"/>
      <c r="G536" s="50"/>
      <c r="H536" s="50"/>
      <c r="I536" s="50"/>
      <c r="J536" s="50"/>
      <c r="K536" s="50">
        <v>3</v>
      </c>
      <c r="L536" s="87">
        <v>1</v>
      </c>
      <c r="M536" s="57"/>
      <c r="N536" s="58"/>
      <c r="O536" s="64"/>
      <c r="P536" s="58"/>
      <c r="Q536" s="124">
        <v>4</v>
      </c>
      <c r="R536" s="102"/>
      <c r="S536" s="68"/>
      <c r="AM536" s="3"/>
      <c r="AN536" s="3"/>
    </row>
    <row r="537" spans="1:40" ht="15.75" customHeight="1">
      <c r="A537" s="49">
        <v>2201</v>
      </c>
      <c r="B537" s="50"/>
      <c r="C537" s="50"/>
      <c r="D537" s="50"/>
      <c r="E537" s="50"/>
      <c r="F537" s="50"/>
      <c r="G537" s="50"/>
      <c r="H537" s="50"/>
      <c r="I537" s="50"/>
      <c r="J537" s="50"/>
      <c r="K537" s="50">
        <v>4</v>
      </c>
      <c r="L537" s="87">
        <v>4</v>
      </c>
      <c r="M537" s="57"/>
      <c r="N537" s="58"/>
      <c r="O537" s="64"/>
      <c r="P537" s="140" t="s">
        <v>56</v>
      </c>
      <c r="Q537" s="137">
        <v>13</v>
      </c>
      <c r="R537" s="83">
        <f>L540</f>
        <v>14</v>
      </c>
      <c r="S537" s="142" t="s">
        <v>10</v>
      </c>
      <c r="AM537" s="3"/>
      <c r="AN537" s="3"/>
    </row>
    <row r="538" spans="1:40" ht="15.75" customHeight="1">
      <c r="A538" s="49">
        <v>2202</v>
      </c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87"/>
      <c r="M538" s="57"/>
      <c r="N538" s="58"/>
      <c r="O538" s="64"/>
      <c r="P538" s="141" t="s">
        <v>57</v>
      </c>
      <c r="Q538" s="73">
        <f>IF(Q537/B523=0,"",Q537/B523)</f>
        <v>0.65</v>
      </c>
      <c r="R538" s="85">
        <f>IF(Q537/R537=0,"",Q537/R537)</f>
        <v>0.9285714285714286</v>
      </c>
      <c r="S538" s="143" t="s">
        <v>58</v>
      </c>
      <c r="AM538" s="3"/>
      <c r="AN538" s="3"/>
    </row>
    <row r="539" spans="1:40" ht="15.75" customHeight="1">
      <c r="A539" s="49">
        <v>2301</v>
      </c>
      <c r="B539" s="145"/>
      <c r="C539" s="145"/>
      <c r="D539" s="145"/>
      <c r="E539" s="145"/>
      <c r="F539" s="145"/>
      <c r="G539" s="145"/>
      <c r="H539" s="145"/>
      <c r="I539" s="145"/>
      <c r="J539" s="145"/>
      <c r="K539" s="145"/>
      <c r="L539" s="87"/>
      <c r="M539" s="75"/>
      <c r="N539" s="76"/>
      <c r="O539" s="77"/>
      <c r="P539" s="78"/>
      <c r="Q539" s="79"/>
      <c r="R539" s="79"/>
      <c r="S539" s="80"/>
      <c r="AM539" s="3"/>
      <c r="AN539" s="3"/>
    </row>
    <row r="540" spans="1:40" ht="18">
      <c r="A540" s="31"/>
      <c r="B540" s="190" t="s">
        <v>79</v>
      </c>
      <c r="C540" s="190"/>
      <c r="D540" s="190"/>
      <c r="E540" s="190"/>
      <c r="F540" s="190"/>
      <c r="G540" s="190"/>
      <c r="H540" s="190"/>
      <c r="I540" s="190"/>
      <c r="J540" s="190"/>
      <c r="K540" s="190"/>
      <c r="L540" s="144">
        <f>SUM(L523:L537)</f>
        <v>14</v>
      </c>
      <c r="M540" s="82">
        <f>IF(L532=0,"",L532/B523)</f>
        <v>0.1</v>
      </c>
      <c r="N540" s="82">
        <f>IF(L540=0,"",L540/B523)</f>
        <v>0.7</v>
      </c>
      <c r="O540" s="82">
        <f>N540-M540</f>
        <v>0.6</v>
      </c>
      <c r="P540" s="1"/>
      <c r="Q540" s="25"/>
      <c r="R540" s="26"/>
      <c r="S540" s="1"/>
      <c r="AM540" s="3"/>
      <c r="AN540" s="3"/>
    </row>
    <row r="541" spans="1:40" ht="12.75" customHeight="1">
      <c r="M541" s="1"/>
      <c r="N541" s="1"/>
      <c r="P541" s="1"/>
      <c r="Q541" s="2"/>
      <c r="R541" s="2"/>
      <c r="S541" s="1"/>
      <c r="AM541" s="3"/>
      <c r="AN541" s="3"/>
    </row>
    <row r="542" spans="1:40" ht="12.75" customHeight="1">
      <c r="M542" s="1"/>
      <c r="N542" s="1"/>
      <c r="P542" s="1"/>
      <c r="Q542" s="2"/>
      <c r="R542" s="2"/>
      <c r="S542" s="1"/>
      <c r="AM542" s="3"/>
      <c r="AN542" s="3"/>
    </row>
    <row r="543" spans="1:40" ht="26.25">
      <c r="B543" s="203" t="s">
        <v>69</v>
      </c>
      <c r="C543" s="203"/>
      <c r="D543" s="203"/>
      <c r="E543" s="203"/>
      <c r="F543" s="203"/>
      <c r="G543" s="203"/>
      <c r="H543" s="203"/>
      <c r="I543" s="203"/>
      <c r="J543" s="203"/>
      <c r="K543" s="203"/>
      <c r="L543" s="172" t="s">
        <v>82</v>
      </c>
      <c r="M543" s="1"/>
      <c r="N543" s="1"/>
      <c r="O543" s="25"/>
      <c r="P543" s="1"/>
      <c r="Q543" s="25"/>
      <c r="R543" s="25"/>
      <c r="S543" s="25"/>
      <c r="AM543" s="3"/>
      <c r="AN543" s="3"/>
    </row>
    <row r="544" spans="1:40" ht="20.25">
      <c r="A544" s="192" t="s">
        <v>9</v>
      </c>
      <c r="B544" s="193" t="s">
        <v>70</v>
      </c>
      <c r="C544" s="194"/>
      <c r="D544" s="194"/>
      <c r="E544" s="194"/>
      <c r="F544" s="194"/>
      <c r="G544" s="194"/>
      <c r="H544" s="194"/>
      <c r="I544" s="194"/>
      <c r="J544" s="194"/>
      <c r="K544" s="195"/>
      <c r="L544" s="196" t="s">
        <v>10</v>
      </c>
      <c r="M544" s="189" t="s">
        <v>2</v>
      </c>
      <c r="N544" s="189" t="s">
        <v>3</v>
      </c>
      <c r="O544" s="198" t="s">
        <v>4</v>
      </c>
      <c r="P544" s="189" t="s">
        <v>5</v>
      </c>
      <c r="Q544" s="187" t="s">
        <v>6</v>
      </c>
      <c r="R544" s="187" t="s">
        <v>7</v>
      </c>
      <c r="S544" s="189" t="s">
        <v>8</v>
      </c>
      <c r="AM544" s="3"/>
      <c r="AN544" s="3"/>
    </row>
    <row r="545" spans="1:40" ht="15.75">
      <c r="A545" s="188"/>
      <c r="B545" s="49" t="s">
        <v>71</v>
      </c>
      <c r="C545" s="49" t="s">
        <v>72</v>
      </c>
      <c r="D545" s="49" t="s">
        <v>73</v>
      </c>
      <c r="E545" s="49" t="s">
        <v>74</v>
      </c>
      <c r="F545" s="49" t="s">
        <v>75</v>
      </c>
      <c r="G545" s="49" t="s">
        <v>76</v>
      </c>
      <c r="H545" s="49" t="s">
        <v>77</v>
      </c>
      <c r="I545" s="49" t="s">
        <v>78</v>
      </c>
      <c r="J545" s="49" t="s">
        <v>106</v>
      </c>
      <c r="K545" s="49" t="s">
        <v>108</v>
      </c>
      <c r="L545" s="197"/>
      <c r="M545" s="188"/>
      <c r="N545" s="188"/>
      <c r="O545" s="188"/>
      <c r="P545" s="188"/>
      <c r="Q545" s="188"/>
      <c r="R545" s="188"/>
      <c r="S545" s="188"/>
      <c r="AM545" s="3"/>
      <c r="AN545" s="3"/>
    </row>
    <row r="546" spans="1:40" ht="15.75" customHeight="1">
      <c r="A546" s="49">
        <v>1502</v>
      </c>
      <c r="B546" s="50">
        <v>25</v>
      </c>
      <c r="C546" s="50"/>
      <c r="D546" s="50"/>
      <c r="E546" s="50"/>
      <c r="F546" s="50"/>
      <c r="G546" s="50"/>
      <c r="H546" s="50"/>
      <c r="I546" s="50"/>
      <c r="J546" s="50"/>
      <c r="K546" s="50"/>
      <c r="L546" s="87"/>
      <c r="M546" s="51"/>
      <c r="N546" s="52"/>
      <c r="O546" s="53"/>
      <c r="P546" s="54"/>
      <c r="Q546" s="55">
        <f>B546</f>
        <v>25</v>
      </c>
      <c r="R546" s="56"/>
      <c r="S546" s="54"/>
      <c r="AM546" s="3"/>
      <c r="AN546" s="3"/>
    </row>
    <row r="547" spans="1:40" ht="15.75" customHeight="1">
      <c r="A547" s="49">
        <v>1601</v>
      </c>
      <c r="B547" s="50"/>
      <c r="C547" s="50">
        <v>24</v>
      </c>
      <c r="D547" s="50"/>
      <c r="E547" s="50"/>
      <c r="F547" s="50"/>
      <c r="G547" s="50"/>
      <c r="H547" s="50"/>
      <c r="I547" s="50"/>
      <c r="J547" s="50"/>
      <c r="K547" s="50"/>
      <c r="L547" s="87"/>
      <c r="M547" s="57"/>
      <c r="N547" s="58"/>
      <c r="O547" s="59"/>
      <c r="P547" s="60">
        <f>IF(C547=0,"",C547/B546)</f>
        <v>0.96</v>
      </c>
      <c r="Q547" s="61">
        <v>24</v>
      </c>
      <c r="R547" s="62">
        <f t="shared" ref="R547:R554" si="55">IF(Q547=0,"",Q547/Q546)</f>
        <v>0.96</v>
      </c>
      <c r="S547" s="62">
        <f t="shared" ref="S547:S554" si="56">IF(Q547=0,"",100%-R547)</f>
        <v>4.0000000000000036E-2</v>
      </c>
      <c r="AM547" s="3"/>
      <c r="AN547" s="3"/>
    </row>
    <row r="548" spans="1:40" ht="15.75" customHeight="1">
      <c r="A548" s="49">
        <v>1602</v>
      </c>
      <c r="B548" s="50"/>
      <c r="C548" s="50"/>
      <c r="D548" s="50">
        <v>24</v>
      </c>
      <c r="E548" s="50"/>
      <c r="F548" s="50"/>
      <c r="G548" s="50"/>
      <c r="H548" s="50"/>
      <c r="I548" s="50"/>
      <c r="J548" s="50"/>
      <c r="K548" s="50"/>
      <c r="L548" s="87"/>
      <c r="M548" s="57"/>
      <c r="N548" s="58"/>
      <c r="O548" s="59"/>
      <c r="P548" s="60">
        <f>IF(D548=0,"",D548/C547)</f>
        <v>1</v>
      </c>
      <c r="Q548" s="61">
        <v>24</v>
      </c>
      <c r="R548" s="62">
        <f t="shared" si="55"/>
        <v>1</v>
      </c>
      <c r="S548" s="62">
        <f t="shared" si="56"/>
        <v>0</v>
      </c>
      <c r="T548" s="63">
        <f>Q548/Q546</f>
        <v>0.96</v>
      </c>
      <c r="AM548" s="3"/>
      <c r="AN548" s="3"/>
    </row>
    <row r="549" spans="1:40" ht="15.75" customHeight="1">
      <c r="A549" s="49">
        <v>1701</v>
      </c>
      <c r="B549" s="50"/>
      <c r="C549" s="50"/>
      <c r="D549" s="50"/>
      <c r="E549" s="50">
        <v>24</v>
      </c>
      <c r="F549" s="50"/>
      <c r="G549" s="50"/>
      <c r="H549" s="50"/>
      <c r="I549" s="50"/>
      <c r="J549" s="50"/>
      <c r="K549" s="50"/>
      <c r="L549" s="87"/>
      <c r="M549" s="57"/>
      <c r="N549" s="58"/>
      <c r="O549" s="59"/>
      <c r="P549" s="60">
        <f>IF(E549=0,"",E549/D548)</f>
        <v>1</v>
      </c>
      <c r="Q549" s="61">
        <v>24</v>
      </c>
      <c r="R549" s="62">
        <f t="shared" si="55"/>
        <v>1</v>
      </c>
      <c r="S549" s="62">
        <f t="shared" si="56"/>
        <v>0</v>
      </c>
      <c r="AM549" s="3"/>
      <c r="AN549" s="3"/>
    </row>
    <row r="550" spans="1:40" ht="15.75" customHeight="1">
      <c r="A550" s="49">
        <v>1702</v>
      </c>
      <c r="B550" s="50"/>
      <c r="C550" s="50"/>
      <c r="D550" s="50"/>
      <c r="E550" s="50"/>
      <c r="F550" s="50">
        <v>23</v>
      </c>
      <c r="G550" s="50"/>
      <c r="H550" s="50"/>
      <c r="I550" s="50"/>
      <c r="J550" s="50"/>
      <c r="K550" s="50"/>
      <c r="L550" s="87"/>
      <c r="M550" s="57"/>
      <c r="N550" s="58"/>
      <c r="O550" s="59"/>
      <c r="P550" s="60">
        <f>IF(F550=0,"",F550/E549)</f>
        <v>0.95833333333333337</v>
      </c>
      <c r="Q550" s="61">
        <v>23</v>
      </c>
      <c r="R550" s="62">
        <f t="shared" si="55"/>
        <v>0.95833333333333337</v>
      </c>
      <c r="S550" s="62">
        <f t="shared" si="56"/>
        <v>4.166666666666663E-2</v>
      </c>
      <c r="AM550" s="3"/>
      <c r="AN550" s="3"/>
    </row>
    <row r="551" spans="1:40" ht="15.75" customHeight="1">
      <c r="A551" s="49">
        <v>1801</v>
      </c>
      <c r="B551" s="50"/>
      <c r="C551" s="50"/>
      <c r="D551" s="50"/>
      <c r="E551" s="50"/>
      <c r="F551" s="50"/>
      <c r="G551" s="50">
        <v>23</v>
      </c>
      <c r="H551" s="50"/>
      <c r="I551" s="50"/>
      <c r="J551" s="50"/>
      <c r="K551" s="50"/>
      <c r="L551" s="87"/>
      <c r="M551" s="57"/>
      <c r="N551" s="58"/>
      <c r="O551" s="59"/>
      <c r="P551" s="60">
        <f>IF(G551=0,"",G551/F550)</f>
        <v>1</v>
      </c>
      <c r="Q551" s="61">
        <v>23</v>
      </c>
      <c r="R551" s="62">
        <f t="shared" si="55"/>
        <v>1</v>
      </c>
      <c r="S551" s="62">
        <f t="shared" si="56"/>
        <v>0</v>
      </c>
      <c r="AM551" s="3"/>
      <c r="AN551" s="3"/>
    </row>
    <row r="552" spans="1:40" ht="15.75" customHeight="1">
      <c r="A552" s="49">
        <v>1802</v>
      </c>
      <c r="B552" s="50"/>
      <c r="C552" s="50"/>
      <c r="D552" s="50"/>
      <c r="E552" s="50"/>
      <c r="F552" s="50"/>
      <c r="G552" s="50"/>
      <c r="H552" s="50">
        <v>22</v>
      </c>
      <c r="I552" s="50"/>
      <c r="J552" s="50"/>
      <c r="K552" s="50"/>
      <c r="L552" s="87"/>
      <c r="M552" s="57"/>
      <c r="N552" s="58"/>
      <c r="O552" s="59"/>
      <c r="P552" s="60">
        <f>IF(H552=0,"",H552/G551)</f>
        <v>0.95652173913043481</v>
      </c>
      <c r="Q552" s="61">
        <v>22</v>
      </c>
      <c r="R552" s="62">
        <f t="shared" si="55"/>
        <v>0.95652173913043481</v>
      </c>
      <c r="S552" s="62">
        <f t="shared" si="56"/>
        <v>4.3478260869565188E-2</v>
      </c>
      <c r="AM552" s="3"/>
      <c r="AN552" s="3"/>
    </row>
    <row r="553" spans="1:40" ht="15.75" customHeight="1">
      <c r="A553" s="49">
        <v>1901</v>
      </c>
      <c r="B553" s="50"/>
      <c r="C553" s="50"/>
      <c r="D553" s="50"/>
      <c r="E553" s="50"/>
      <c r="F553" s="50"/>
      <c r="G553" s="50"/>
      <c r="H553" s="50"/>
      <c r="I553" s="50">
        <v>22</v>
      </c>
      <c r="J553" s="50"/>
      <c r="K553" s="50"/>
      <c r="L553" s="87"/>
      <c r="M553" s="57"/>
      <c r="N553" s="58"/>
      <c r="O553" s="59"/>
      <c r="P553" s="60">
        <f>IF(I553=0,"",I553/H552)</f>
        <v>1</v>
      </c>
      <c r="Q553" s="61">
        <v>22</v>
      </c>
      <c r="R553" s="62">
        <f t="shared" si="55"/>
        <v>1</v>
      </c>
      <c r="S553" s="62">
        <f t="shared" si="56"/>
        <v>0</v>
      </c>
      <c r="AM553" s="3"/>
      <c r="AN553" s="3"/>
    </row>
    <row r="554" spans="1:40" ht="15.75" customHeight="1">
      <c r="A554" s="49">
        <v>1902</v>
      </c>
      <c r="B554" s="50"/>
      <c r="C554" s="50"/>
      <c r="D554" s="50"/>
      <c r="E554" s="50"/>
      <c r="F554" s="50"/>
      <c r="G554" s="50"/>
      <c r="H554" s="50"/>
      <c r="I554" s="50"/>
      <c r="J554" s="50">
        <v>22</v>
      </c>
      <c r="K554" s="50"/>
      <c r="L554" s="87"/>
      <c r="M554" s="57"/>
      <c r="N554" s="58"/>
      <c r="O554" s="59"/>
      <c r="P554" s="60">
        <f t="shared" ref="P554" si="57">IF(J554=0,"",J554/I553)</f>
        <v>1</v>
      </c>
      <c r="Q554" s="61">
        <v>22</v>
      </c>
      <c r="R554" s="62">
        <f t="shared" si="55"/>
        <v>1</v>
      </c>
      <c r="S554" s="62">
        <f t="shared" si="56"/>
        <v>0</v>
      </c>
      <c r="AM554" s="3"/>
      <c r="AN554" s="3"/>
    </row>
    <row r="555" spans="1:40" ht="15.75" customHeight="1">
      <c r="A555" s="49">
        <v>2001</v>
      </c>
      <c r="B555" s="50"/>
      <c r="C555" s="50"/>
      <c r="D555" s="50"/>
      <c r="E555" s="50"/>
      <c r="F555" s="50"/>
      <c r="G555" s="50"/>
      <c r="H555" s="50"/>
      <c r="I555" s="50"/>
      <c r="J555" s="50"/>
      <c r="K555" s="50">
        <v>19</v>
      </c>
      <c r="L555" s="87">
        <v>9</v>
      </c>
      <c r="M555" s="57"/>
      <c r="N555" s="58"/>
      <c r="O555" s="58"/>
      <c r="P555" s="68"/>
      <c r="Q555" s="61">
        <v>22</v>
      </c>
      <c r="R555" s="69"/>
      <c r="S555" s="68"/>
      <c r="AM555" s="3"/>
      <c r="AN555" s="3"/>
    </row>
    <row r="556" spans="1:40" ht="15.75" customHeight="1">
      <c r="A556" s="49">
        <v>2002</v>
      </c>
      <c r="B556" s="50"/>
      <c r="C556" s="50"/>
      <c r="D556" s="50"/>
      <c r="E556" s="50"/>
      <c r="F556" s="50"/>
      <c r="G556" s="50"/>
      <c r="H556" s="50"/>
      <c r="I556" s="50"/>
      <c r="J556" s="50"/>
      <c r="K556" s="50">
        <v>11</v>
      </c>
      <c r="L556" s="87">
        <v>7</v>
      </c>
      <c r="M556" s="57"/>
      <c r="N556" s="58"/>
      <c r="O556" s="64"/>
      <c r="P556" s="68"/>
      <c r="Q556" s="66">
        <v>13</v>
      </c>
      <c r="R556" s="69"/>
      <c r="S556" s="68"/>
      <c r="AM556" s="3"/>
      <c r="AN556" s="3"/>
    </row>
    <row r="557" spans="1:40" ht="15.75" customHeight="1">
      <c r="A557" s="49">
        <v>2101</v>
      </c>
      <c r="B557" s="50"/>
      <c r="C557" s="50"/>
      <c r="D557" s="50"/>
      <c r="E557" s="50"/>
      <c r="F557" s="50"/>
      <c r="G557" s="50"/>
      <c r="H557" s="50"/>
      <c r="I557" s="50"/>
      <c r="J557" s="50"/>
      <c r="K557" s="50">
        <v>5</v>
      </c>
      <c r="L557" s="87">
        <v>1</v>
      </c>
      <c r="M557" s="57"/>
      <c r="N557" s="58"/>
      <c r="O557" s="64"/>
      <c r="P557" s="68"/>
      <c r="Q557" s="66">
        <v>5</v>
      </c>
      <c r="R557" s="69"/>
      <c r="S557" s="68"/>
      <c r="AM557" s="3"/>
      <c r="AN557" s="3"/>
    </row>
    <row r="558" spans="1:40" ht="15.75" customHeight="1">
      <c r="A558" s="49">
        <v>2102</v>
      </c>
      <c r="B558" s="50"/>
      <c r="C558" s="50"/>
      <c r="D558" s="50"/>
      <c r="E558" s="50"/>
      <c r="F558" s="50"/>
      <c r="G558" s="50"/>
      <c r="H558" s="50"/>
      <c r="I558" s="50"/>
      <c r="J558" s="50"/>
      <c r="K558" s="50">
        <v>5</v>
      </c>
      <c r="L558" s="87">
        <v>2</v>
      </c>
      <c r="M558" s="57"/>
      <c r="N558" s="58"/>
      <c r="O558" s="64"/>
      <c r="P558" s="68"/>
      <c r="Q558" s="123">
        <v>5</v>
      </c>
      <c r="R558" s="69"/>
      <c r="S558" s="68"/>
      <c r="AM558" s="3"/>
      <c r="AN558" s="3"/>
    </row>
    <row r="559" spans="1:40" ht="15.75" customHeight="1">
      <c r="A559" s="49">
        <v>2201</v>
      </c>
      <c r="B559" s="50"/>
      <c r="C559" s="50"/>
      <c r="D559" s="50"/>
      <c r="E559" s="50"/>
      <c r="F559" s="50"/>
      <c r="G559" s="50"/>
      <c r="H559" s="50"/>
      <c r="I559" s="50"/>
      <c r="J559" s="50"/>
      <c r="K559" s="50">
        <v>3</v>
      </c>
      <c r="L559" s="87">
        <v>3</v>
      </c>
      <c r="M559" s="57"/>
      <c r="N559" s="58"/>
      <c r="O559" s="64"/>
      <c r="P559" s="58"/>
      <c r="Q559" s="124">
        <v>3</v>
      </c>
      <c r="R559" s="102"/>
      <c r="S559" s="68"/>
      <c r="AM559" s="3"/>
      <c r="AN559" s="3"/>
    </row>
    <row r="560" spans="1:40" ht="15.75" customHeight="1">
      <c r="A560" s="49">
        <v>2202</v>
      </c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87"/>
      <c r="M560" s="57"/>
      <c r="N560" s="58"/>
      <c r="O560" s="64"/>
      <c r="P560" s="140" t="s">
        <v>56</v>
      </c>
      <c r="Q560" s="137">
        <v>20</v>
      </c>
      <c r="R560" s="83">
        <f>L563</f>
        <v>22</v>
      </c>
      <c r="S560" s="142" t="s">
        <v>10</v>
      </c>
      <c r="AM560" s="3"/>
      <c r="AN560" s="3"/>
    </row>
    <row r="561" spans="1:40" ht="15.75" customHeight="1">
      <c r="A561" s="49">
        <v>2301</v>
      </c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87"/>
      <c r="M561" s="57"/>
      <c r="N561" s="58"/>
      <c r="O561" s="64"/>
      <c r="P561" s="141" t="s">
        <v>57</v>
      </c>
      <c r="Q561" s="73">
        <f>IF(Q560/B546=0,"",Q560/B546)</f>
        <v>0.8</v>
      </c>
      <c r="R561" s="85">
        <f>IF(Q560/R560=0,"",Q560/R560)</f>
        <v>0.90909090909090906</v>
      </c>
      <c r="S561" s="143" t="s">
        <v>58</v>
      </c>
      <c r="AM561" s="3"/>
      <c r="AN561" s="3"/>
    </row>
    <row r="562" spans="1:40" ht="15.75" customHeight="1">
      <c r="A562" s="49">
        <v>2302</v>
      </c>
      <c r="B562" s="145"/>
      <c r="C562" s="145"/>
      <c r="D562" s="145"/>
      <c r="E562" s="145"/>
      <c r="F562" s="145"/>
      <c r="G562" s="145"/>
      <c r="H562" s="145"/>
      <c r="I562" s="145"/>
      <c r="J562" s="145"/>
      <c r="K562" s="145"/>
      <c r="L562" s="87"/>
      <c r="M562" s="75"/>
      <c r="N562" s="76"/>
      <c r="O562" s="77"/>
      <c r="P562" s="78"/>
      <c r="Q562" s="79"/>
      <c r="R562" s="79"/>
      <c r="S562" s="80"/>
      <c r="AM562" s="3"/>
      <c r="AN562" s="3"/>
    </row>
    <row r="563" spans="1:40" ht="18" customHeight="1">
      <c r="A563" s="31"/>
      <c r="B563" s="190" t="s">
        <v>79</v>
      </c>
      <c r="C563" s="190"/>
      <c r="D563" s="190"/>
      <c r="E563" s="190"/>
      <c r="F563" s="190"/>
      <c r="G563" s="190"/>
      <c r="H563" s="190"/>
      <c r="I563" s="190"/>
      <c r="J563" s="190"/>
      <c r="K563" s="190"/>
      <c r="L563" s="144">
        <f>SUM(L546:L559)</f>
        <v>22</v>
      </c>
      <c r="M563" s="82">
        <f>IF(L555=0,"",L555/B546)</f>
        <v>0.36</v>
      </c>
      <c r="N563" s="82">
        <f>IF(L563=0,"",L563/B546)</f>
        <v>0.88</v>
      </c>
      <c r="O563" s="82">
        <f>N563-M563</f>
        <v>0.52</v>
      </c>
      <c r="P563" s="1"/>
      <c r="Q563" s="25"/>
      <c r="R563" s="26"/>
      <c r="S563" s="1"/>
      <c r="AM563" s="3"/>
      <c r="AN563" s="3"/>
    </row>
    <row r="564" spans="1:40" ht="12.75" customHeight="1">
      <c r="M564" s="1"/>
      <c r="N564" s="1"/>
      <c r="P564" s="1"/>
      <c r="Q564" s="2"/>
      <c r="R564" s="2"/>
      <c r="S564" s="1"/>
      <c r="AM564" s="3"/>
      <c r="AN564" s="3"/>
    </row>
    <row r="565" spans="1:40" ht="12.75" customHeight="1">
      <c r="M565" s="1"/>
      <c r="N565" s="1"/>
      <c r="P565" s="1"/>
      <c r="Q565" s="2"/>
      <c r="R565" s="2"/>
      <c r="S565" s="1"/>
      <c r="AM565" s="3"/>
      <c r="AN565" s="3"/>
    </row>
    <row r="566" spans="1:40" ht="26.25" customHeight="1">
      <c r="A566" s="34"/>
      <c r="B566" s="203" t="s">
        <v>69</v>
      </c>
      <c r="C566" s="203"/>
      <c r="D566" s="203"/>
      <c r="E566" s="203"/>
      <c r="F566" s="203"/>
      <c r="G566" s="203"/>
      <c r="H566" s="203"/>
      <c r="I566" s="203"/>
      <c r="J566" s="203"/>
      <c r="K566" s="203"/>
      <c r="L566" s="172" t="s">
        <v>83</v>
      </c>
      <c r="M566" s="135"/>
      <c r="N566" s="135"/>
      <c r="O566" s="25"/>
      <c r="P566" s="1"/>
      <c r="Q566" s="25"/>
      <c r="R566" s="25"/>
      <c r="S566" s="25"/>
      <c r="AM566" s="3"/>
      <c r="AN566" s="3"/>
    </row>
    <row r="567" spans="1:40" ht="20.25" customHeight="1">
      <c r="A567" s="192" t="s">
        <v>9</v>
      </c>
      <c r="B567" s="193" t="s">
        <v>70</v>
      </c>
      <c r="C567" s="194"/>
      <c r="D567" s="194"/>
      <c r="E567" s="194"/>
      <c r="F567" s="194"/>
      <c r="G567" s="194"/>
      <c r="H567" s="194"/>
      <c r="I567" s="194"/>
      <c r="J567" s="194"/>
      <c r="K567" s="195"/>
      <c r="L567" s="196" t="s">
        <v>10</v>
      </c>
      <c r="M567" s="189" t="s">
        <v>2</v>
      </c>
      <c r="N567" s="189" t="s">
        <v>3</v>
      </c>
      <c r="O567" s="198" t="s">
        <v>4</v>
      </c>
      <c r="P567" s="189" t="s">
        <v>5</v>
      </c>
      <c r="Q567" s="187" t="s">
        <v>6</v>
      </c>
      <c r="R567" s="187" t="s">
        <v>7</v>
      </c>
      <c r="S567" s="189" t="s">
        <v>8</v>
      </c>
      <c r="AM567" s="3"/>
      <c r="AN567" s="3"/>
    </row>
    <row r="568" spans="1:40" ht="15.75" customHeight="1">
      <c r="A568" s="188"/>
      <c r="B568" s="49" t="s">
        <v>71</v>
      </c>
      <c r="C568" s="49" t="s">
        <v>72</v>
      </c>
      <c r="D568" s="49" t="s">
        <v>73</v>
      </c>
      <c r="E568" s="49" t="s">
        <v>74</v>
      </c>
      <c r="F568" s="49" t="s">
        <v>75</v>
      </c>
      <c r="G568" s="49" t="s">
        <v>76</v>
      </c>
      <c r="H568" s="49" t="s">
        <v>77</v>
      </c>
      <c r="I568" s="49" t="s">
        <v>78</v>
      </c>
      <c r="J568" s="49" t="s">
        <v>106</v>
      </c>
      <c r="K568" s="49" t="s">
        <v>108</v>
      </c>
      <c r="L568" s="197"/>
      <c r="M568" s="188"/>
      <c r="N568" s="188"/>
      <c r="O568" s="188"/>
      <c r="P568" s="188"/>
      <c r="Q568" s="188"/>
      <c r="R568" s="188"/>
      <c r="S568" s="188"/>
      <c r="AM568" s="3"/>
      <c r="AN568" s="3"/>
    </row>
    <row r="569" spans="1:40" ht="15.75" customHeight="1">
      <c r="A569" s="49">
        <v>1601</v>
      </c>
      <c r="B569" s="50">
        <v>25</v>
      </c>
      <c r="C569" s="50"/>
      <c r="D569" s="50"/>
      <c r="E569" s="50"/>
      <c r="F569" s="50"/>
      <c r="G569" s="50"/>
      <c r="H569" s="50"/>
      <c r="I569" s="50"/>
      <c r="J569" s="50"/>
      <c r="K569" s="50"/>
      <c r="L569" s="87"/>
      <c r="M569" s="51"/>
      <c r="N569" s="52"/>
      <c r="O569" s="53"/>
      <c r="P569" s="54"/>
      <c r="Q569" s="55">
        <f>B569</f>
        <v>25</v>
      </c>
      <c r="R569" s="56"/>
      <c r="S569" s="54"/>
      <c r="AM569" s="3"/>
      <c r="AN569" s="3"/>
    </row>
    <row r="570" spans="1:40" ht="15.75" customHeight="1">
      <c r="A570" s="49">
        <v>1602</v>
      </c>
      <c r="B570" s="50"/>
      <c r="C570" s="50">
        <v>20</v>
      </c>
      <c r="D570" s="50"/>
      <c r="E570" s="50"/>
      <c r="F570" s="50"/>
      <c r="G570" s="50"/>
      <c r="H570" s="50"/>
      <c r="I570" s="50"/>
      <c r="J570" s="50"/>
      <c r="K570" s="50"/>
      <c r="L570" s="87"/>
      <c r="M570" s="57"/>
      <c r="N570" s="58"/>
      <c r="O570" s="59"/>
      <c r="P570" s="60">
        <f>IF(C570=0,"",C570/B569)</f>
        <v>0.8</v>
      </c>
      <c r="Q570" s="61">
        <v>20</v>
      </c>
      <c r="R570" s="62">
        <f t="shared" ref="R570:R578" si="58">IF(Q570=0,"",Q570/Q569)</f>
        <v>0.8</v>
      </c>
      <c r="S570" s="62">
        <f t="shared" ref="S570:S578" si="59">IF(Q570=0,"",100%-R570)</f>
        <v>0.19999999999999996</v>
      </c>
      <c r="AM570" s="3"/>
      <c r="AN570" s="3"/>
    </row>
    <row r="571" spans="1:40" ht="15.75" customHeight="1">
      <c r="A571" s="49">
        <v>1701</v>
      </c>
      <c r="B571" s="50"/>
      <c r="C571" s="50"/>
      <c r="D571" s="50">
        <v>20</v>
      </c>
      <c r="E571" s="50"/>
      <c r="F571" s="50"/>
      <c r="G571" s="50"/>
      <c r="H571" s="50"/>
      <c r="I571" s="50"/>
      <c r="J571" s="50"/>
      <c r="K571" s="50"/>
      <c r="L571" s="87"/>
      <c r="M571" s="57"/>
      <c r="N571" s="58"/>
      <c r="O571" s="59"/>
      <c r="P571" s="60">
        <f>IF(D571=0,"",D571/C570)</f>
        <v>1</v>
      </c>
      <c r="Q571" s="61">
        <v>20</v>
      </c>
      <c r="R571" s="62">
        <f t="shared" si="58"/>
        <v>1</v>
      </c>
      <c r="S571" s="62">
        <f t="shared" si="59"/>
        <v>0</v>
      </c>
      <c r="T571" s="63">
        <f>Q571/Q569</f>
        <v>0.8</v>
      </c>
      <c r="AM571" s="3"/>
      <c r="AN571" s="3"/>
    </row>
    <row r="572" spans="1:40" ht="15.75" customHeight="1">
      <c r="A572" s="49">
        <v>1702</v>
      </c>
      <c r="B572" s="50"/>
      <c r="C572" s="50"/>
      <c r="D572" s="50"/>
      <c r="E572" s="50">
        <v>19</v>
      </c>
      <c r="F572" s="50"/>
      <c r="G572" s="50"/>
      <c r="H572" s="50"/>
      <c r="I572" s="50"/>
      <c r="J572" s="50"/>
      <c r="K572" s="50"/>
      <c r="L572" s="87"/>
      <c r="M572" s="57"/>
      <c r="N572" s="58"/>
      <c r="O572" s="59"/>
      <c r="P572" s="60">
        <f>IF(E572=0,"",E572/D571)</f>
        <v>0.95</v>
      </c>
      <c r="Q572" s="61">
        <v>19</v>
      </c>
      <c r="R572" s="62">
        <f t="shared" si="58"/>
        <v>0.95</v>
      </c>
      <c r="S572" s="62">
        <f t="shared" si="59"/>
        <v>5.0000000000000044E-2</v>
      </c>
      <c r="AM572" s="3"/>
      <c r="AN572" s="3"/>
    </row>
    <row r="573" spans="1:40" ht="15.75" customHeight="1">
      <c r="A573" s="49">
        <v>1801</v>
      </c>
      <c r="B573" s="50"/>
      <c r="C573" s="50"/>
      <c r="D573" s="50"/>
      <c r="E573" s="50"/>
      <c r="F573" s="50">
        <v>18</v>
      </c>
      <c r="G573" s="50"/>
      <c r="H573" s="50"/>
      <c r="I573" s="50"/>
      <c r="J573" s="50"/>
      <c r="K573" s="50"/>
      <c r="L573" s="87"/>
      <c r="M573" s="57"/>
      <c r="N573" s="58"/>
      <c r="O573" s="59"/>
      <c r="P573" s="60">
        <f>IF(F573=0,"",F573/E572)</f>
        <v>0.94736842105263153</v>
      </c>
      <c r="Q573" s="61">
        <v>18</v>
      </c>
      <c r="R573" s="62">
        <f t="shared" si="58"/>
        <v>0.94736842105263153</v>
      </c>
      <c r="S573" s="62">
        <f t="shared" si="59"/>
        <v>5.2631578947368474E-2</v>
      </c>
      <c r="AM573" s="3"/>
      <c r="AN573" s="3"/>
    </row>
    <row r="574" spans="1:40" ht="15.75" customHeight="1">
      <c r="A574" s="49">
        <v>1802</v>
      </c>
      <c r="B574" s="50"/>
      <c r="C574" s="50"/>
      <c r="D574" s="50"/>
      <c r="E574" s="50"/>
      <c r="F574" s="50"/>
      <c r="G574" s="50">
        <v>16</v>
      </c>
      <c r="H574" s="50"/>
      <c r="I574" s="50"/>
      <c r="J574" s="50"/>
      <c r="K574" s="50"/>
      <c r="L574" s="87"/>
      <c r="M574" s="57"/>
      <c r="N574" s="58"/>
      <c r="O574" s="59"/>
      <c r="P574" s="60">
        <f>IF(G574=0,"",G574/F573)</f>
        <v>0.88888888888888884</v>
      </c>
      <c r="Q574" s="61">
        <v>17</v>
      </c>
      <c r="R574" s="62">
        <f t="shared" si="58"/>
        <v>0.94444444444444442</v>
      </c>
      <c r="S574" s="62">
        <f t="shared" si="59"/>
        <v>5.555555555555558E-2</v>
      </c>
      <c r="AM574" s="3"/>
      <c r="AN574" s="3"/>
    </row>
    <row r="575" spans="1:40" ht="15.75" customHeight="1">
      <c r="A575" s="49">
        <v>1901</v>
      </c>
      <c r="B575" s="50"/>
      <c r="C575" s="50"/>
      <c r="D575" s="50"/>
      <c r="E575" s="50"/>
      <c r="F575" s="50"/>
      <c r="G575" s="50"/>
      <c r="H575" s="50">
        <v>16</v>
      </c>
      <c r="I575" s="50"/>
      <c r="J575" s="50"/>
      <c r="K575" s="50"/>
      <c r="L575" s="87"/>
      <c r="M575" s="57"/>
      <c r="N575" s="58"/>
      <c r="O575" s="59"/>
      <c r="P575" s="60">
        <f>IF(H575=0,"",H575/G574)</f>
        <v>1</v>
      </c>
      <c r="Q575" s="61">
        <v>16</v>
      </c>
      <c r="R575" s="62">
        <f t="shared" si="58"/>
        <v>0.94117647058823528</v>
      </c>
      <c r="S575" s="62">
        <f t="shared" si="59"/>
        <v>5.8823529411764719E-2</v>
      </c>
      <c r="AM575" s="3"/>
      <c r="AN575" s="3"/>
    </row>
    <row r="576" spans="1:40" ht="15.75" customHeight="1">
      <c r="A576" s="49">
        <v>1902</v>
      </c>
      <c r="B576" s="50"/>
      <c r="C576" s="50"/>
      <c r="D576" s="50"/>
      <c r="E576" s="50"/>
      <c r="F576" s="50"/>
      <c r="G576" s="50"/>
      <c r="H576" s="50"/>
      <c r="I576" s="50">
        <v>15</v>
      </c>
      <c r="J576" s="50"/>
      <c r="K576" s="50"/>
      <c r="L576" s="87"/>
      <c r="M576" s="57"/>
      <c r="N576" s="58"/>
      <c r="O576" s="59"/>
      <c r="P576" s="60">
        <f>IF(I576=0,"",I576/H575)</f>
        <v>0.9375</v>
      </c>
      <c r="Q576" s="61">
        <v>16</v>
      </c>
      <c r="R576" s="62">
        <f t="shared" si="58"/>
        <v>1</v>
      </c>
      <c r="S576" s="62">
        <f t="shared" si="59"/>
        <v>0</v>
      </c>
      <c r="AM576" s="3"/>
      <c r="AN576" s="3"/>
    </row>
    <row r="577" spans="1:40" ht="15.75" customHeight="1">
      <c r="A577" s="49">
        <v>2001</v>
      </c>
      <c r="B577" s="50"/>
      <c r="C577" s="50"/>
      <c r="D577" s="50"/>
      <c r="E577" s="50"/>
      <c r="F577" s="50"/>
      <c r="G577" s="50"/>
      <c r="H577" s="50"/>
      <c r="I577" s="50"/>
      <c r="J577" s="50">
        <v>14</v>
      </c>
      <c r="K577" s="50"/>
      <c r="L577" s="87"/>
      <c r="M577" s="57"/>
      <c r="N577" s="58"/>
      <c r="O577" s="59"/>
      <c r="P577" s="60">
        <f>IF(J577=0,"",J577/I576)</f>
        <v>0.93333333333333335</v>
      </c>
      <c r="Q577" s="61">
        <v>15</v>
      </c>
      <c r="R577" s="62">
        <f t="shared" si="58"/>
        <v>0.9375</v>
      </c>
      <c r="S577" s="62">
        <f t="shared" si="59"/>
        <v>6.25E-2</v>
      </c>
      <c r="AM577" s="3"/>
      <c r="AN577" s="3"/>
    </row>
    <row r="578" spans="1:40" ht="15.75" customHeight="1">
      <c r="A578" s="49">
        <v>2002</v>
      </c>
      <c r="B578" s="50"/>
      <c r="C578" s="50"/>
      <c r="D578" s="50"/>
      <c r="E578" s="50"/>
      <c r="F578" s="50"/>
      <c r="G578" s="50"/>
      <c r="H578" s="50"/>
      <c r="I578" s="50"/>
      <c r="J578" s="50"/>
      <c r="K578" s="50">
        <v>12</v>
      </c>
      <c r="L578" s="87">
        <v>6</v>
      </c>
      <c r="M578" s="57"/>
      <c r="N578" s="58"/>
      <c r="O578" s="59"/>
      <c r="P578" s="60">
        <f>IF(K578=0,"",K578/J577)</f>
        <v>0.8571428571428571</v>
      </c>
      <c r="Q578" s="61">
        <v>15</v>
      </c>
      <c r="R578" s="62">
        <f t="shared" si="58"/>
        <v>1</v>
      </c>
      <c r="S578" s="62">
        <f t="shared" si="59"/>
        <v>0</v>
      </c>
      <c r="AM578" s="3"/>
      <c r="AN578" s="3"/>
    </row>
    <row r="579" spans="1:40" ht="15.75" customHeight="1">
      <c r="A579" s="49">
        <v>2101</v>
      </c>
      <c r="B579" s="50"/>
      <c r="C579" s="50"/>
      <c r="D579" s="50"/>
      <c r="E579" s="50"/>
      <c r="F579" s="50"/>
      <c r="G579" s="50"/>
      <c r="H579" s="50"/>
      <c r="I579" s="50"/>
      <c r="J579" s="50"/>
      <c r="K579" s="50">
        <v>6</v>
      </c>
      <c r="L579" s="87">
        <v>3</v>
      </c>
      <c r="M579" s="57"/>
      <c r="N579" s="58"/>
      <c r="O579" s="64"/>
      <c r="P579" s="65"/>
      <c r="Q579" s="66">
        <v>10</v>
      </c>
      <c r="R579" s="67"/>
      <c r="S579" s="65"/>
      <c r="AM579" s="3"/>
      <c r="AN579" s="3"/>
    </row>
    <row r="580" spans="1:40" ht="15.75" customHeight="1">
      <c r="A580" s="49">
        <v>2102</v>
      </c>
      <c r="B580" s="50"/>
      <c r="C580" s="50"/>
      <c r="D580" s="50"/>
      <c r="E580" s="50"/>
      <c r="F580" s="50"/>
      <c r="G580" s="50"/>
      <c r="H580" s="50"/>
      <c r="I580" s="50"/>
      <c r="J580" s="50"/>
      <c r="K580" s="50">
        <v>5</v>
      </c>
      <c r="L580" s="87">
        <v>5</v>
      </c>
      <c r="M580" s="57"/>
      <c r="N580" s="58"/>
      <c r="O580" s="64"/>
      <c r="P580" s="68"/>
      <c r="Q580" s="66">
        <v>7</v>
      </c>
      <c r="R580" s="69"/>
      <c r="S580" s="68"/>
      <c r="AM580" s="3"/>
      <c r="AN580" s="3"/>
    </row>
    <row r="581" spans="1:40" ht="15.75" customHeight="1">
      <c r="A581" s="49">
        <v>2201</v>
      </c>
      <c r="B581" s="50"/>
      <c r="C581" s="50"/>
      <c r="D581" s="50"/>
      <c r="E581" s="50"/>
      <c r="F581" s="50"/>
      <c r="G581" s="50"/>
      <c r="H581" s="50"/>
      <c r="I581" s="50"/>
      <c r="J581" s="50"/>
      <c r="K581" s="50">
        <v>1</v>
      </c>
      <c r="L581" s="87"/>
      <c r="M581" s="57"/>
      <c r="N581" s="58"/>
      <c r="O581" s="64"/>
      <c r="P581" s="68"/>
      <c r="Q581" s="66">
        <v>1</v>
      </c>
      <c r="R581" s="69"/>
      <c r="S581" s="68"/>
      <c r="AM581" s="3"/>
      <c r="AN581" s="3"/>
    </row>
    <row r="582" spans="1:40" ht="15.75" customHeight="1">
      <c r="A582" s="49">
        <v>2202</v>
      </c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87"/>
      <c r="M582" s="57"/>
      <c r="N582" s="58"/>
      <c r="O582" s="64"/>
      <c r="P582" s="58"/>
      <c r="Q582" s="64"/>
      <c r="R582" s="102"/>
      <c r="S582" s="68"/>
      <c r="AM582" s="3"/>
      <c r="AN582" s="3"/>
    </row>
    <row r="583" spans="1:40" ht="15.75" customHeight="1">
      <c r="A583" s="49">
        <v>2301</v>
      </c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87"/>
      <c r="M583" s="57"/>
      <c r="N583" s="58"/>
      <c r="O583" s="64"/>
      <c r="P583" s="140" t="s">
        <v>56</v>
      </c>
      <c r="Q583" s="71">
        <v>14</v>
      </c>
      <c r="R583" s="83">
        <f>L586</f>
        <v>14</v>
      </c>
      <c r="S583" s="142" t="s">
        <v>10</v>
      </c>
      <c r="AM583" s="3"/>
      <c r="AN583" s="3"/>
    </row>
    <row r="584" spans="1:40" ht="15.75" customHeight="1">
      <c r="A584" s="49">
        <v>2302</v>
      </c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87"/>
      <c r="M584" s="57"/>
      <c r="N584" s="58"/>
      <c r="O584" s="64"/>
      <c r="P584" s="141" t="s">
        <v>57</v>
      </c>
      <c r="Q584" s="73">
        <f>IF(Q583/B569=0,"",Q583/B569)</f>
        <v>0.56000000000000005</v>
      </c>
      <c r="R584" s="85">
        <f>IF(Q583/R583=0,"",Q583/R583)</f>
        <v>1</v>
      </c>
      <c r="S584" s="143" t="s">
        <v>58</v>
      </c>
      <c r="AM584" s="3"/>
      <c r="AN584" s="3"/>
    </row>
    <row r="585" spans="1:40" ht="15.75" customHeight="1">
      <c r="A585" s="49">
        <v>2401</v>
      </c>
      <c r="B585" s="145"/>
      <c r="C585" s="145"/>
      <c r="D585" s="145"/>
      <c r="E585" s="145"/>
      <c r="F585" s="145"/>
      <c r="G585" s="145"/>
      <c r="H585" s="145"/>
      <c r="I585" s="145"/>
      <c r="J585" s="145"/>
      <c r="K585" s="145"/>
      <c r="L585" s="87"/>
      <c r="M585" s="75"/>
      <c r="N585" s="76"/>
      <c r="O585" s="77"/>
      <c r="P585" s="78"/>
      <c r="Q585" s="79"/>
      <c r="R585" s="79"/>
      <c r="S585" s="80"/>
      <c r="AM585" s="3"/>
      <c r="AN585" s="3"/>
    </row>
    <row r="586" spans="1:40" ht="18" customHeight="1">
      <c r="A586" s="31"/>
      <c r="B586" s="190" t="s">
        <v>79</v>
      </c>
      <c r="C586" s="190"/>
      <c r="D586" s="190"/>
      <c r="E586" s="190"/>
      <c r="F586" s="190"/>
      <c r="G586" s="190"/>
      <c r="H586" s="190"/>
      <c r="I586" s="190"/>
      <c r="J586" s="190"/>
      <c r="K586" s="190"/>
      <c r="L586" s="144">
        <f>SUM(L569:L582)</f>
        <v>14</v>
      </c>
      <c r="M586" s="82">
        <f>IF(L578=0,"",L578/B569)</f>
        <v>0.24</v>
      </c>
      <c r="N586" s="82">
        <f>IF(L586=0,"",L586/B569)</f>
        <v>0.56000000000000005</v>
      </c>
      <c r="O586" s="82">
        <f>N586-M586</f>
        <v>0.32000000000000006</v>
      </c>
      <c r="P586" s="1"/>
      <c r="Q586" s="25"/>
      <c r="R586" s="26"/>
      <c r="S586" s="1"/>
      <c r="AM586" s="3"/>
      <c r="AN586" s="3"/>
    </row>
    <row r="587" spans="1:40" ht="12.75" customHeight="1">
      <c r="AM587" s="3"/>
      <c r="AN587" s="3"/>
    </row>
    <row r="588" spans="1:40" ht="12.75" customHeight="1">
      <c r="AM588" s="3"/>
      <c r="AN588" s="3"/>
    </row>
    <row r="589" spans="1:40" ht="26.25" customHeight="1">
      <c r="A589" s="34"/>
      <c r="B589" s="203" t="s">
        <v>69</v>
      </c>
      <c r="C589" s="203"/>
      <c r="D589" s="203"/>
      <c r="E589" s="203"/>
      <c r="F589" s="203"/>
      <c r="G589" s="203"/>
      <c r="H589" s="203"/>
      <c r="I589" s="203"/>
      <c r="J589" s="203"/>
      <c r="K589" s="203"/>
      <c r="L589" s="172" t="s">
        <v>84</v>
      </c>
      <c r="M589" s="135"/>
      <c r="N589" s="135"/>
      <c r="O589" s="25"/>
      <c r="P589" s="1"/>
      <c r="Q589" s="25"/>
      <c r="R589" s="25"/>
      <c r="S589" s="25"/>
      <c r="AM589" s="3"/>
      <c r="AN589" s="3"/>
    </row>
    <row r="590" spans="1:40" ht="20.25" customHeight="1">
      <c r="A590" s="192" t="s">
        <v>9</v>
      </c>
      <c r="B590" s="193" t="s">
        <v>70</v>
      </c>
      <c r="C590" s="194"/>
      <c r="D590" s="194"/>
      <c r="E590" s="194"/>
      <c r="F590" s="194"/>
      <c r="G590" s="194"/>
      <c r="H590" s="194"/>
      <c r="I590" s="194"/>
      <c r="J590" s="194"/>
      <c r="K590" s="195"/>
      <c r="L590" s="196" t="s">
        <v>10</v>
      </c>
      <c r="M590" s="189" t="s">
        <v>2</v>
      </c>
      <c r="N590" s="189" t="s">
        <v>3</v>
      </c>
      <c r="O590" s="198" t="s">
        <v>4</v>
      </c>
      <c r="P590" s="189" t="s">
        <v>5</v>
      </c>
      <c r="Q590" s="187" t="s">
        <v>6</v>
      </c>
      <c r="R590" s="187" t="s">
        <v>7</v>
      </c>
      <c r="S590" s="189" t="s">
        <v>8</v>
      </c>
      <c r="U590" s="64"/>
      <c r="AM590" s="3"/>
      <c r="AN590" s="3"/>
    </row>
    <row r="591" spans="1:40" ht="15.75" customHeight="1">
      <c r="A591" s="188"/>
      <c r="B591" s="49" t="s">
        <v>71</v>
      </c>
      <c r="C591" s="49" t="s">
        <v>72</v>
      </c>
      <c r="D591" s="49" t="s">
        <v>73</v>
      </c>
      <c r="E591" s="49" t="s">
        <v>74</v>
      </c>
      <c r="F591" s="49" t="s">
        <v>75</v>
      </c>
      <c r="G591" s="49" t="s">
        <v>76</v>
      </c>
      <c r="H591" s="49" t="s">
        <v>77</v>
      </c>
      <c r="I591" s="49" t="s">
        <v>78</v>
      </c>
      <c r="J591" s="49" t="s">
        <v>106</v>
      </c>
      <c r="K591" s="49" t="s">
        <v>108</v>
      </c>
      <c r="L591" s="197"/>
      <c r="M591" s="188"/>
      <c r="N591" s="188"/>
      <c r="O591" s="188"/>
      <c r="P591" s="188"/>
      <c r="Q591" s="188"/>
      <c r="R591" s="188"/>
      <c r="S591" s="188"/>
      <c r="U591" s="64"/>
      <c r="AM591" s="3"/>
      <c r="AN591" s="3"/>
    </row>
    <row r="592" spans="1:40" ht="15.75" customHeight="1">
      <c r="A592" s="49">
        <v>1602</v>
      </c>
      <c r="B592" s="50">
        <v>23</v>
      </c>
      <c r="C592" s="50"/>
      <c r="D592" s="50"/>
      <c r="E592" s="50"/>
      <c r="F592" s="50"/>
      <c r="G592" s="50"/>
      <c r="H592" s="50"/>
      <c r="I592" s="50"/>
      <c r="J592" s="50"/>
      <c r="K592" s="50"/>
      <c r="L592" s="87"/>
      <c r="M592" s="51"/>
      <c r="N592" s="52"/>
      <c r="O592" s="53"/>
      <c r="P592" s="54"/>
      <c r="Q592" s="55">
        <f>B592</f>
        <v>23</v>
      </c>
      <c r="R592" s="56"/>
      <c r="S592" s="54"/>
      <c r="U592" s="64"/>
      <c r="AM592" s="3"/>
      <c r="AN592" s="3"/>
    </row>
    <row r="593" spans="1:40" ht="15.75" customHeight="1">
      <c r="A593" s="49">
        <v>1701</v>
      </c>
      <c r="B593" s="50"/>
      <c r="C593" s="50">
        <v>22</v>
      </c>
      <c r="D593" s="50"/>
      <c r="E593" s="50"/>
      <c r="F593" s="50"/>
      <c r="G593" s="50"/>
      <c r="H593" s="50"/>
      <c r="I593" s="50"/>
      <c r="J593" s="50"/>
      <c r="K593" s="50"/>
      <c r="L593" s="87"/>
      <c r="M593" s="57"/>
      <c r="N593" s="58"/>
      <c r="O593" s="59"/>
      <c r="P593" s="60">
        <f>IF(C593=0,"",C593/B592)</f>
        <v>0.95652173913043481</v>
      </c>
      <c r="Q593" s="61">
        <v>22</v>
      </c>
      <c r="R593" s="62">
        <f t="shared" ref="R593:R601" si="60">IF(Q593=0,"",Q593/Q592)</f>
        <v>0.95652173913043481</v>
      </c>
      <c r="S593" s="62">
        <f t="shared" ref="S593:S601" si="61">IF(Q593=0,"",100%-R593)</f>
        <v>4.3478260869565188E-2</v>
      </c>
      <c r="U593" s="64"/>
      <c r="AM593" s="3"/>
      <c r="AN593" s="3"/>
    </row>
    <row r="594" spans="1:40" ht="15.75" customHeight="1">
      <c r="A594" s="49">
        <v>1702</v>
      </c>
      <c r="B594" s="50"/>
      <c r="C594" s="50"/>
      <c r="D594" s="50">
        <v>17</v>
      </c>
      <c r="E594" s="50"/>
      <c r="F594" s="50"/>
      <c r="G594" s="50"/>
      <c r="H594" s="50"/>
      <c r="I594" s="50"/>
      <c r="J594" s="50"/>
      <c r="K594" s="50"/>
      <c r="L594" s="87"/>
      <c r="M594" s="57"/>
      <c r="N594" s="58"/>
      <c r="O594" s="59"/>
      <c r="P594" s="60">
        <f>IF(D594=0,"",D594/C593)</f>
        <v>0.77272727272727271</v>
      </c>
      <c r="Q594" s="61">
        <v>21</v>
      </c>
      <c r="R594" s="62">
        <f t="shared" si="60"/>
        <v>0.95454545454545459</v>
      </c>
      <c r="S594" s="62">
        <f t="shared" si="61"/>
        <v>4.5454545454545414E-2</v>
      </c>
      <c r="T594" s="63">
        <f>Q594/Q592</f>
        <v>0.91304347826086951</v>
      </c>
      <c r="U594" s="63"/>
      <c r="AM594" s="3"/>
      <c r="AN594" s="3"/>
    </row>
    <row r="595" spans="1:40" ht="15.75" customHeight="1">
      <c r="A595" s="49">
        <v>1801</v>
      </c>
      <c r="B595" s="50"/>
      <c r="C595" s="50"/>
      <c r="D595" s="50"/>
      <c r="E595" s="50">
        <v>16</v>
      </c>
      <c r="F595" s="50"/>
      <c r="G595" s="50"/>
      <c r="H595" s="50"/>
      <c r="I595" s="50"/>
      <c r="J595" s="50"/>
      <c r="K595" s="50"/>
      <c r="L595" s="87"/>
      <c r="M595" s="57"/>
      <c r="N595" s="58"/>
      <c r="O595" s="59"/>
      <c r="P595" s="60">
        <f>IF(E595=0,"",E595/D594)</f>
        <v>0.94117647058823528</v>
      </c>
      <c r="Q595" s="61">
        <v>17</v>
      </c>
      <c r="R595" s="62">
        <f t="shared" si="60"/>
        <v>0.80952380952380953</v>
      </c>
      <c r="S595" s="62">
        <f t="shared" si="61"/>
        <v>0.19047619047619047</v>
      </c>
      <c r="U595" s="64"/>
      <c r="AM595" s="3"/>
      <c r="AN595" s="3"/>
    </row>
    <row r="596" spans="1:40" ht="15.75" customHeight="1">
      <c r="A596" s="49">
        <v>1802</v>
      </c>
      <c r="B596" s="50"/>
      <c r="C596" s="50"/>
      <c r="D596" s="50"/>
      <c r="E596" s="50"/>
      <c r="F596" s="50">
        <v>14</v>
      </c>
      <c r="G596" s="50"/>
      <c r="H596" s="50"/>
      <c r="I596" s="50"/>
      <c r="J596" s="50"/>
      <c r="K596" s="50"/>
      <c r="L596" s="87"/>
      <c r="M596" s="57"/>
      <c r="N596" s="58"/>
      <c r="O596" s="59"/>
      <c r="P596" s="60">
        <f>IF(F596=0,"",F596/E595)</f>
        <v>0.875</v>
      </c>
      <c r="Q596" s="61">
        <v>16</v>
      </c>
      <c r="R596" s="62">
        <f t="shared" si="60"/>
        <v>0.94117647058823528</v>
      </c>
      <c r="S596" s="62">
        <f t="shared" si="61"/>
        <v>5.8823529411764719E-2</v>
      </c>
      <c r="AM596" s="3"/>
      <c r="AN596" s="3"/>
    </row>
    <row r="597" spans="1:40" ht="15.75" customHeight="1">
      <c r="A597" s="49">
        <v>1901</v>
      </c>
      <c r="B597" s="50"/>
      <c r="C597" s="50"/>
      <c r="D597" s="50"/>
      <c r="E597" s="50"/>
      <c r="F597" s="50"/>
      <c r="G597" s="50">
        <v>13</v>
      </c>
      <c r="H597" s="50"/>
      <c r="I597" s="50"/>
      <c r="J597" s="50"/>
      <c r="K597" s="50"/>
      <c r="L597" s="87"/>
      <c r="M597" s="57"/>
      <c r="N597" s="58"/>
      <c r="O597" s="59"/>
      <c r="P597" s="60">
        <f>IF(G597=0,"",G597/F596)</f>
        <v>0.9285714285714286</v>
      </c>
      <c r="Q597" s="61">
        <v>16</v>
      </c>
      <c r="R597" s="62">
        <f t="shared" si="60"/>
        <v>1</v>
      </c>
      <c r="S597" s="62">
        <f t="shared" si="61"/>
        <v>0</v>
      </c>
      <c r="AM597" s="3"/>
      <c r="AN597" s="3"/>
    </row>
    <row r="598" spans="1:40" ht="15.75" customHeight="1">
      <c r="A598" s="49">
        <v>1902</v>
      </c>
      <c r="B598" s="50"/>
      <c r="C598" s="50"/>
      <c r="D598" s="50"/>
      <c r="E598" s="50"/>
      <c r="F598" s="50"/>
      <c r="G598" s="50"/>
      <c r="H598" s="50">
        <v>13</v>
      </c>
      <c r="I598" s="50"/>
      <c r="J598" s="50"/>
      <c r="K598" s="50"/>
      <c r="L598" s="87"/>
      <c r="M598" s="57"/>
      <c r="N598" s="58"/>
      <c r="O598" s="59"/>
      <c r="P598" s="60">
        <f>IF(H598=0,"",H598/G597)</f>
        <v>1</v>
      </c>
      <c r="Q598" s="61">
        <v>15</v>
      </c>
      <c r="R598" s="62">
        <f t="shared" si="60"/>
        <v>0.9375</v>
      </c>
      <c r="S598" s="62">
        <f t="shared" si="61"/>
        <v>6.25E-2</v>
      </c>
      <c r="AM598" s="3"/>
      <c r="AN598" s="3"/>
    </row>
    <row r="599" spans="1:40" ht="15.75" customHeight="1">
      <c r="A599" s="49">
        <v>2001</v>
      </c>
      <c r="B599" s="50"/>
      <c r="C599" s="50"/>
      <c r="D599" s="50"/>
      <c r="E599" s="50"/>
      <c r="F599" s="50"/>
      <c r="G599" s="50"/>
      <c r="H599" s="50"/>
      <c r="I599" s="50">
        <v>13</v>
      </c>
      <c r="J599" s="50"/>
      <c r="K599" s="50"/>
      <c r="L599" s="87"/>
      <c r="M599" s="57"/>
      <c r="N599" s="58"/>
      <c r="O599" s="59"/>
      <c r="P599" s="60">
        <f>IF(I599=0,"",I599/H598)</f>
        <v>1</v>
      </c>
      <c r="Q599" s="61">
        <v>15</v>
      </c>
      <c r="R599" s="62">
        <f t="shared" si="60"/>
        <v>1</v>
      </c>
      <c r="S599" s="62">
        <f t="shared" si="61"/>
        <v>0</v>
      </c>
      <c r="AM599" s="3"/>
      <c r="AN599" s="3"/>
    </row>
    <row r="600" spans="1:40" ht="15.75" customHeight="1">
      <c r="A600" s="49">
        <v>2002</v>
      </c>
      <c r="B600" s="50"/>
      <c r="C600" s="50"/>
      <c r="D600" s="50"/>
      <c r="E600" s="50"/>
      <c r="F600" s="50"/>
      <c r="G600" s="50"/>
      <c r="H600" s="50"/>
      <c r="I600" s="50"/>
      <c r="J600" s="50">
        <v>12</v>
      </c>
      <c r="K600" s="50"/>
      <c r="L600" s="87"/>
      <c r="M600" s="57"/>
      <c r="N600" s="58"/>
      <c r="O600" s="59"/>
      <c r="P600" s="60">
        <f>IF(J600=0,"",J600/I599)</f>
        <v>0.92307692307692313</v>
      </c>
      <c r="Q600" s="61">
        <v>15</v>
      </c>
      <c r="R600" s="62">
        <f t="shared" si="60"/>
        <v>1</v>
      </c>
      <c r="S600" s="62">
        <f t="shared" si="61"/>
        <v>0</v>
      </c>
      <c r="AM600" s="3"/>
      <c r="AN600" s="3"/>
    </row>
    <row r="601" spans="1:40" ht="15.75" customHeight="1">
      <c r="A601" s="49">
        <v>2101</v>
      </c>
      <c r="B601" s="50"/>
      <c r="C601" s="50"/>
      <c r="D601" s="50"/>
      <c r="E601" s="50"/>
      <c r="F601" s="50"/>
      <c r="G601" s="50"/>
      <c r="H601" s="50"/>
      <c r="I601" s="50"/>
      <c r="J601" s="50"/>
      <c r="K601" s="50">
        <v>11</v>
      </c>
      <c r="L601" s="87">
        <v>4</v>
      </c>
      <c r="M601" s="57"/>
      <c r="N601" s="58"/>
      <c r="O601" s="59"/>
      <c r="P601" s="60">
        <f>IF(K601=0,"",K601/J600)</f>
        <v>0.91666666666666663</v>
      </c>
      <c r="Q601" s="61">
        <v>15</v>
      </c>
      <c r="R601" s="62">
        <f t="shared" si="60"/>
        <v>1</v>
      </c>
      <c r="S601" s="62">
        <f t="shared" si="61"/>
        <v>0</v>
      </c>
      <c r="AM601" s="3"/>
      <c r="AN601" s="3"/>
    </row>
    <row r="602" spans="1:40" ht="15.75" customHeight="1">
      <c r="A602" s="49">
        <v>2102</v>
      </c>
      <c r="B602" s="50"/>
      <c r="C602" s="50"/>
      <c r="D602" s="50"/>
      <c r="E602" s="50"/>
      <c r="F602" s="50"/>
      <c r="G602" s="50"/>
      <c r="H602" s="50"/>
      <c r="I602" s="50"/>
      <c r="J602" s="50"/>
      <c r="K602" s="50">
        <v>9</v>
      </c>
      <c r="L602" s="87">
        <v>7</v>
      </c>
      <c r="M602" s="57"/>
      <c r="N602" s="58"/>
      <c r="O602" s="64"/>
      <c r="P602" s="65"/>
      <c r="Q602" s="66">
        <v>11</v>
      </c>
      <c r="R602" s="67"/>
      <c r="S602" s="65"/>
      <c r="AM602" s="3"/>
      <c r="AN602" s="3"/>
    </row>
    <row r="603" spans="1:40" ht="15.75" customHeight="1">
      <c r="A603" s="49">
        <v>2201</v>
      </c>
      <c r="B603" s="50"/>
      <c r="C603" s="50"/>
      <c r="D603" s="50"/>
      <c r="E603" s="50"/>
      <c r="F603" s="50"/>
      <c r="G603" s="50"/>
      <c r="H603" s="50"/>
      <c r="I603" s="50"/>
      <c r="J603" s="50"/>
      <c r="K603" s="50">
        <v>2</v>
      </c>
      <c r="L603" s="87">
        <v>2</v>
      </c>
      <c r="M603" s="57"/>
      <c r="N603" s="58"/>
      <c r="O603" s="64"/>
      <c r="P603" s="68"/>
      <c r="Q603" s="66">
        <v>4</v>
      </c>
      <c r="R603" s="69"/>
      <c r="S603" s="68"/>
      <c r="AM603" s="3"/>
      <c r="AN603" s="3"/>
    </row>
    <row r="604" spans="1:40" ht="15.75" customHeight="1">
      <c r="A604" s="49">
        <v>2202</v>
      </c>
      <c r="B604" s="50"/>
      <c r="C604" s="50"/>
      <c r="D604" s="50"/>
      <c r="E604" s="50"/>
      <c r="F604" s="50"/>
      <c r="G604" s="50"/>
      <c r="H604" s="50"/>
      <c r="I604" s="50"/>
      <c r="J604" s="50"/>
      <c r="K604" s="50">
        <v>1</v>
      </c>
      <c r="L604" s="87"/>
      <c r="M604" s="57"/>
      <c r="N604" s="58"/>
      <c r="O604" s="64"/>
      <c r="P604" s="68"/>
      <c r="Q604" s="123">
        <v>2</v>
      </c>
      <c r="R604" s="69"/>
      <c r="S604" s="68"/>
      <c r="AM604" s="3"/>
      <c r="AN604" s="3"/>
    </row>
    <row r="605" spans="1:40" ht="15.75" customHeight="1">
      <c r="A605" s="49">
        <v>2301</v>
      </c>
      <c r="B605" s="50"/>
      <c r="C605" s="50"/>
      <c r="D605" s="50"/>
      <c r="E605" s="50"/>
      <c r="F605" s="50"/>
      <c r="G605" s="50"/>
      <c r="H605" s="50"/>
      <c r="I605" s="50"/>
      <c r="J605" s="50"/>
      <c r="K605" s="50">
        <v>1</v>
      </c>
      <c r="L605" s="87">
        <v>1</v>
      </c>
      <c r="M605" s="57"/>
      <c r="N605" s="58"/>
      <c r="O605" s="64"/>
      <c r="P605" s="58"/>
      <c r="Q605" s="124">
        <v>2</v>
      </c>
      <c r="R605" s="102"/>
      <c r="S605" s="68"/>
      <c r="AM605" s="3"/>
      <c r="AN605" s="3"/>
    </row>
    <row r="606" spans="1:40" ht="15.75" customHeight="1">
      <c r="A606" s="49">
        <v>2302</v>
      </c>
      <c r="B606" s="50"/>
      <c r="C606" s="50"/>
      <c r="D606" s="50"/>
      <c r="E606" s="50"/>
      <c r="F606" s="50"/>
      <c r="G606" s="50"/>
      <c r="H606" s="50"/>
      <c r="I606" s="50"/>
      <c r="J606" s="50"/>
      <c r="K606" s="50">
        <v>1</v>
      </c>
      <c r="L606" s="87"/>
      <c r="M606" s="57"/>
      <c r="N606" s="58"/>
      <c r="O606" s="64"/>
      <c r="P606" s="140" t="s">
        <v>56</v>
      </c>
      <c r="Q606" s="137">
        <v>15</v>
      </c>
      <c r="R606" s="83">
        <f>L609</f>
        <v>14</v>
      </c>
      <c r="S606" s="142" t="s">
        <v>10</v>
      </c>
      <c r="AM606" s="3"/>
      <c r="AN606" s="3"/>
    </row>
    <row r="607" spans="1:40" ht="15.75" customHeight="1">
      <c r="A607" s="49">
        <v>2401</v>
      </c>
      <c r="B607" s="50"/>
      <c r="C607" s="50"/>
      <c r="D607" s="50"/>
      <c r="E607" s="50"/>
      <c r="F607" s="50"/>
      <c r="G607" s="50"/>
      <c r="H607" s="50"/>
      <c r="I607" s="50"/>
      <c r="J607" s="50"/>
      <c r="K607" s="50">
        <v>1</v>
      </c>
      <c r="L607" s="87"/>
      <c r="M607" s="57"/>
      <c r="N607" s="58"/>
      <c r="O607" s="64"/>
      <c r="P607" s="141" t="s">
        <v>57</v>
      </c>
      <c r="Q607" s="73">
        <f>IF(Q606/B592=0,"",Q606/B592)</f>
        <v>0.65217391304347827</v>
      </c>
      <c r="R607" s="85">
        <f>IF(Q606/R606=0,"",Q606/R606)</f>
        <v>1.0714285714285714</v>
      </c>
      <c r="S607" s="143" t="s">
        <v>58</v>
      </c>
      <c r="AM607" s="3"/>
      <c r="AN607" s="3"/>
    </row>
    <row r="608" spans="1:40" ht="15.75" customHeight="1">
      <c r="A608" s="49">
        <v>2402</v>
      </c>
      <c r="B608" s="145"/>
      <c r="C608" s="145"/>
      <c r="D608" s="145"/>
      <c r="E608" s="145"/>
      <c r="F608" s="145"/>
      <c r="G608" s="145"/>
      <c r="H608" s="145"/>
      <c r="I608" s="145"/>
      <c r="J608" s="145"/>
      <c r="K608" s="145"/>
      <c r="L608" s="87"/>
      <c r="M608" s="75"/>
      <c r="N608" s="76"/>
      <c r="O608" s="77"/>
      <c r="P608" s="78"/>
      <c r="Q608" s="79"/>
      <c r="R608" s="79"/>
      <c r="S608" s="80"/>
      <c r="AM608" s="3"/>
      <c r="AN608" s="3"/>
    </row>
    <row r="609" spans="1:40" ht="18" customHeight="1">
      <c r="A609" s="31"/>
      <c r="B609" s="190" t="s">
        <v>79</v>
      </c>
      <c r="C609" s="190"/>
      <c r="D609" s="190"/>
      <c r="E609" s="190"/>
      <c r="F609" s="190"/>
      <c r="G609" s="190"/>
      <c r="H609" s="190"/>
      <c r="I609" s="190"/>
      <c r="J609" s="190"/>
      <c r="K609" s="190"/>
      <c r="L609" s="144">
        <f>SUM(L592:L605)</f>
        <v>14</v>
      </c>
      <c r="M609" s="82">
        <f>IF(L601=0,"",L601/B592)</f>
        <v>0.17391304347826086</v>
      </c>
      <c r="N609" s="82">
        <f>IF(L609=0,"",L609/B592)</f>
        <v>0.60869565217391308</v>
      </c>
      <c r="O609" s="82">
        <f>N609-M609</f>
        <v>0.43478260869565222</v>
      </c>
      <c r="P609" s="1"/>
      <c r="Q609" s="25"/>
      <c r="R609" s="26"/>
      <c r="S609" s="1"/>
      <c r="AM609" s="3"/>
      <c r="AN609" s="3"/>
    </row>
    <row r="610" spans="1:40" ht="14.25" customHeight="1">
      <c r="U610" s="64"/>
      <c r="AM610" s="3"/>
      <c r="AN610" s="3"/>
    </row>
    <row r="611" spans="1:40" ht="14.25" customHeight="1">
      <c r="U611" s="64"/>
      <c r="AM611" s="3"/>
      <c r="AN611" s="3"/>
    </row>
    <row r="612" spans="1:40" ht="26.25" customHeight="1">
      <c r="A612" s="34"/>
      <c r="B612" s="203" t="s">
        <v>69</v>
      </c>
      <c r="C612" s="203"/>
      <c r="D612" s="203"/>
      <c r="E612" s="203"/>
      <c r="F612" s="203"/>
      <c r="G612" s="203"/>
      <c r="H612" s="203"/>
      <c r="I612" s="203"/>
      <c r="J612" s="203"/>
      <c r="K612" s="203"/>
      <c r="L612" s="172" t="s">
        <v>85</v>
      </c>
      <c r="M612" s="135"/>
      <c r="N612" s="135"/>
      <c r="O612" s="25"/>
      <c r="P612" s="1"/>
      <c r="Q612" s="25"/>
      <c r="R612" s="25"/>
      <c r="S612" s="25"/>
      <c r="U612" s="64"/>
      <c r="W612" s="113">
        <f>AVERAGE(Q607,Q630)</f>
        <v>0.60608695652173916</v>
      </c>
      <c r="AM612" s="3"/>
      <c r="AN612" s="3"/>
    </row>
    <row r="613" spans="1:40" ht="20.25" customHeight="1">
      <c r="A613" s="192" t="s">
        <v>9</v>
      </c>
      <c r="B613" s="193" t="s">
        <v>70</v>
      </c>
      <c r="C613" s="194"/>
      <c r="D613" s="194"/>
      <c r="E613" s="194"/>
      <c r="F613" s="194"/>
      <c r="G613" s="194"/>
      <c r="H613" s="194"/>
      <c r="I613" s="194"/>
      <c r="J613" s="194"/>
      <c r="K613" s="195"/>
      <c r="L613" s="196" t="s">
        <v>10</v>
      </c>
      <c r="M613" s="189" t="s">
        <v>2</v>
      </c>
      <c r="N613" s="189" t="s">
        <v>3</v>
      </c>
      <c r="O613" s="198" t="s">
        <v>4</v>
      </c>
      <c r="P613" s="189" t="s">
        <v>5</v>
      </c>
      <c r="Q613" s="187" t="s">
        <v>6</v>
      </c>
      <c r="R613" s="187" t="s">
        <v>7</v>
      </c>
      <c r="S613" s="189" t="s">
        <v>8</v>
      </c>
      <c r="U613" s="64"/>
      <c r="AM613" s="3"/>
      <c r="AN613" s="3"/>
    </row>
    <row r="614" spans="1:40" ht="15.75" customHeight="1">
      <c r="A614" s="188"/>
      <c r="B614" s="49" t="s">
        <v>71</v>
      </c>
      <c r="C614" s="49" t="s">
        <v>72</v>
      </c>
      <c r="D614" s="49" t="s">
        <v>73</v>
      </c>
      <c r="E614" s="49" t="s">
        <v>74</v>
      </c>
      <c r="F614" s="49" t="s">
        <v>75</v>
      </c>
      <c r="G614" s="49" t="s">
        <v>76</v>
      </c>
      <c r="H614" s="49" t="s">
        <v>77</v>
      </c>
      <c r="I614" s="49" t="s">
        <v>78</v>
      </c>
      <c r="J614" s="49" t="s">
        <v>106</v>
      </c>
      <c r="K614" s="49" t="s">
        <v>108</v>
      </c>
      <c r="L614" s="197"/>
      <c r="M614" s="188"/>
      <c r="N614" s="188"/>
      <c r="O614" s="188"/>
      <c r="P614" s="188"/>
      <c r="Q614" s="188"/>
      <c r="R614" s="188"/>
      <c r="S614" s="188"/>
      <c r="U614" s="64"/>
      <c r="AM614" s="3"/>
      <c r="AN614" s="3"/>
    </row>
    <row r="615" spans="1:40" ht="15.75" customHeight="1">
      <c r="A615" s="49">
        <v>1701</v>
      </c>
      <c r="B615" s="50">
        <v>25</v>
      </c>
      <c r="C615" s="50"/>
      <c r="D615" s="50"/>
      <c r="E615" s="50"/>
      <c r="F615" s="50"/>
      <c r="G615" s="50"/>
      <c r="H615" s="50"/>
      <c r="I615" s="50"/>
      <c r="J615" s="50"/>
      <c r="K615" s="50"/>
      <c r="L615" s="87"/>
      <c r="M615" s="51"/>
      <c r="N615" s="52"/>
      <c r="O615" s="53"/>
      <c r="P615" s="54"/>
      <c r="Q615" s="55">
        <f>B615</f>
        <v>25</v>
      </c>
      <c r="R615" s="56"/>
      <c r="S615" s="54"/>
      <c r="U615" s="64"/>
      <c r="AM615" s="3"/>
      <c r="AN615" s="3"/>
    </row>
    <row r="616" spans="1:40" ht="15.75" customHeight="1">
      <c r="A616" s="49">
        <v>1702</v>
      </c>
      <c r="B616" s="50"/>
      <c r="C616" s="50">
        <v>22</v>
      </c>
      <c r="D616" s="50"/>
      <c r="E616" s="50"/>
      <c r="F616" s="50"/>
      <c r="G616" s="50"/>
      <c r="H616" s="50"/>
      <c r="I616" s="50"/>
      <c r="J616" s="50"/>
      <c r="K616" s="50"/>
      <c r="L616" s="87"/>
      <c r="M616" s="57"/>
      <c r="N616" s="58"/>
      <c r="O616" s="59"/>
      <c r="P616" s="60">
        <f>IF(C616=0,"",C616/B615)</f>
        <v>0.88</v>
      </c>
      <c r="Q616" s="61">
        <v>23</v>
      </c>
      <c r="R616" s="62">
        <f t="shared" ref="R616:R624" si="62">IF(Q616=0,"",Q616/Q615)</f>
        <v>0.92</v>
      </c>
      <c r="S616" s="62">
        <f t="shared" ref="S616:S624" si="63">IF(Q616=0,"",100%-R616)</f>
        <v>7.999999999999996E-2</v>
      </c>
      <c r="U616" s="64"/>
      <c r="AM616" s="3"/>
      <c r="AN616" s="3"/>
    </row>
    <row r="617" spans="1:40" ht="15.75" customHeight="1">
      <c r="A617" s="49">
        <v>1801</v>
      </c>
      <c r="B617" s="50"/>
      <c r="C617" s="50"/>
      <c r="D617" s="50">
        <v>20</v>
      </c>
      <c r="E617" s="50"/>
      <c r="F617" s="50"/>
      <c r="G617" s="50"/>
      <c r="H617" s="50"/>
      <c r="I617" s="50"/>
      <c r="J617" s="50"/>
      <c r="K617" s="50"/>
      <c r="L617" s="87"/>
      <c r="M617" s="57"/>
      <c r="N617" s="58"/>
      <c r="O617" s="59"/>
      <c r="P617" s="60">
        <f>IF(D617=0,"",D617/C616)</f>
        <v>0.90909090909090906</v>
      </c>
      <c r="Q617" s="61">
        <v>21</v>
      </c>
      <c r="R617" s="62">
        <f t="shared" si="62"/>
        <v>0.91304347826086951</v>
      </c>
      <c r="S617" s="62">
        <f t="shared" si="63"/>
        <v>8.6956521739130488E-2</v>
      </c>
      <c r="U617" s="63">
        <f>Q617/Q615</f>
        <v>0.84</v>
      </c>
      <c r="AM617" s="3"/>
      <c r="AN617" s="3"/>
    </row>
    <row r="618" spans="1:40" ht="15.75" customHeight="1">
      <c r="A618" s="49">
        <v>1802</v>
      </c>
      <c r="B618" s="50"/>
      <c r="C618" s="50"/>
      <c r="D618" s="50"/>
      <c r="E618" s="50">
        <v>20</v>
      </c>
      <c r="F618" s="50"/>
      <c r="G618" s="50"/>
      <c r="H618" s="50"/>
      <c r="I618" s="50"/>
      <c r="J618" s="50"/>
      <c r="K618" s="50"/>
      <c r="L618" s="87"/>
      <c r="M618" s="57"/>
      <c r="N618" s="58"/>
      <c r="O618" s="59"/>
      <c r="P618" s="60">
        <f>IF(E618=0,"",E618/D617)</f>
        <v>1</v>
      </c>
      <c r="Q618" s="61">
        <v>21</v>
      </c>
      <c r="R618" s="62">
        <f t="shared" si="62"/>
        <v>1</v>
      </c>
      <c r="S618" s="62">
        <f t="shared" si="63"/>
        <v>0</v>
      </c>
      <c r="U618" s="64"/>
      <c r="AM618" s="3"/>
      <c r="AN618" s="3"/>
    </row>
    <row r="619" spans="1:40" ht="15.75" customHeight="1">
      <c r="A619" s="49">
        <v>1901</v>
      </c>
      <c r="B619" s="50"/>
      <c r="C619" s="50"/>
      <c r="D619" s="50"/>
      <c r="E619" s="50"/>
      <c r="F619" s="50">
        <v>19</v>
      </c>
      <c r="G619" s="50"/>
      <c r="H619" s="50"/>
      <c r="I619" s="50"/>
      <c r="J619" s="50"/>
      <c r="K619" s="50"/>
      <c r="L619" s="87"/>
      <c r="M619" s="57"/>
      <c r="N619" s="58"/>
      <c r="O619" s="59"/>
      <c r="P619" s="60">
        <f>IF(F619=0,"",F619/E618)</f>
        <v>0.95</v>
      </c>
      <c r="Q619" s="61">
        <v>20</v>
      </c>
      <c r="R619" s="62">
        <f t="shared" si="62"/>
        <v>0.95238095238095233</v>
      </c>
      <c r="S619" s="62">
        <f t="shared" si="63"/>
        <v>4.7619047619047672E-2</v>
      </c>
      <c r="AM619" s="3"/>
      <c r="AN619" s="3"/>
    </row>
    <row r="620" spans="1:40" ht="15.75" customHeight="1">
      <c r="A620" s="49">
        <v>1902</v>
      </c>
      <c r="B620" s="50"/>
      <c r="C620" s="50"/>
      <c r="D620" s="50"/>
      <c r="E620" s="50"/>
      <c r="F620" s="50"/>
      <c r="G620" s="50">
        <v>17</v>
      </c>
      <c r="H620" s="50"/>
      <c r="I620" s="50"/>
      <c r="J620" s="50"/>
      <c r="K620" s="50"/>
      <c r="L620" s="87"/>
      <c r="M620" s="57"/>
      <c r="N620" s="58"/>
      <c r="O620" s="59"/>
      <c r="P620" s="60">
        <f>IF(G620=0,"",G620/F619)</f>
        <v>0.89473684210526316</v>
      </c>
      <c r="Q620" s="61">
        <v>18</v>
      </c>
      <c r="R620" s="62">
        <f t="shared" si="62"/>
        <v>0.9</v>
      </c>
      <c r="S620" s="62">
        <f t="shared" si="63"/>
        <v>9.9999999999999978E-2</v>
      </c>
      <c r="AM620" s="3"/>
      <c r="AN620" s="3"/>
    </row>
    <row r="621" spans="1:40" ht="15.75" customHeight="1">
      <c r="A621" s="49">
        <v>2001</v>
      </c>
      <c r="B621" s="50"/>
      <c r="C621" s="50"/>
      <c r="D621" s="50"/>
      <c r="E621" s="50"/>
      <c r="F621" s="50"/>
      <c r="G621" s="50"/>
      <c r="H621" s="50">
        <v>14</v>
      </c>
      <c r="I621" s="50"/>
      <c r="J621" s="50"/>
      <c r="K621" s="50"/>
      <c r="L621" s="87"/>
      <c r="M621" s="57"/>
      <c r="N621" s="58"/>
      <c r="O621" s="59"/>
      <c r="P621" s="60">
        <f>IF(H621=0,"",H621/G620)</f>
        <v>0.82352941176470584</v>
      </c>
      <c r="Q621" s="61">
        <v>18</v>
      </c>
      <c r="R621" s="62">
        <f t="shared" si="62"/>
        <v>1</v>
      </c>
      <c r="S621" s="62">
        <f t="shared" si="63"/>
        <v>0</v>
      </c>
      <c r="AM621" s="3"/>
      <c r="AN621" s="3"/>
    </row>
    <row r="622" spans="1:40" ht="15.75" customHeight="1">
      <c r="A622" s="49">
        <v>2002</v>
      </c>
      <c r="B622" s="50"/>
      <c r="C622" s="50"/>
      <c r="D622" s="50"/>
      <c r="E622" s="50"/>
      <c r="F622" s="50"/>
      <c r="G622" s="50"/>
      <c r="H622" s="50"/>
      <c r="I622" s="50">
        <v>14</v>
      </c>
      <c r="J622" s="50"/>
      <c r="K622" s="50"/>
      <c r="L622" s="87"/>
      <c r="M622" s="57"/>
      <c r="N622" s="58"/>
      <c r="O622" s="59"/>
      <c r="P622" s="60">
        <f>IF(I622=0,"",I622/H621)</f>
        <v>1</v>
      </c>
      <c r="Q622" s="61">
        <v>17</v>
      </c>
      <c r="R622" s="62">
        <f t="shared" si="62"/>
        <v>0.94444444444444442</v>
      </c>
      <c r="S622" s="62">
        <f t="shared" si="63"/>
        <v>5.555555555555558E-2</v>
      </c>
      <c r="AM622" s="3"/>
      <c r="AN622" s="3"/>
    </row>
    <row r="623" spans="1:40" ht="15.75" customHeight="1">
      <c r="A623" s="49">
        <v>2101</v>
      </c>
      <c r="B623" s="50"/>
      <c r="C623" s="50"/>
      <c r="D623" s="50"/>
      <c r="E623" s="50"/>
      <c r="F623" s="50"/>
      <c r="G623" s="50"/>
      <c r="H623" s="50"/>
      <c r="I623" s="50"/>
      <c r="J623" s="50">
        <v>14</v>
      </c>
      <c r="K623" s="50"/>
      <c r="L623" s="87"/>
      <c r="M623" s="57"/>
      <c r="N623" s="58"/>
      <c r="O623" s="59"/>
      <c r="P623" s="60">
        <f>IF(J623=0,"",J623/I622)</f>
        <v>1</v>
      </c>
      <c r="Q623" s="61">
        <v>17</v>
      </c>
      <c r="R623" s="62">
        <f t="shared" si="62"/>
        <v>1</v>
      </c>
      <c r="S623" s="62">
        <f t="shared" si="63"/>
        <v>0</v>
      </c>
      <c r="AM623" s="3"/>
      <c r="AN623" s="3"/>
    </row>
    <row r="624" spans="1:40" ht="15.75" customHeight="1">
      <c r="A624" s="49">
        <v>2102</v>
      </c>
      <c r="B624" s="50"/>
      <c r="C624" s="50"/>
      <c r="D624" s="50"/>
      <c r="E624" s="50"/>
      <c r="F624" s="50"/>
      <c r="G624" s="50"/>
      <c r="H624" s="50"/>
      <c r="I624" s="50"/>
      <c r="J624" s="50"/>
      <c r="K624" s="50">
        <v>14</v>
      </c>
      <c r="L624" s="87">
        <v>6</v>
      </c>
      <c r="M624" s="57"/>
      <c r="N624" s="58"/>
      <c r="O624" s="59"/>
      <c r="P624" s="60">
        <f>IF(K624=0,"",K624/J623)</f>
        <v>1</v>
      </c>
      <c r="Q624" s="61">
        <v>15</v>
      </c>
      <c r="R624" s="62">
        <f t="shared" si="62"/>
        <v>0.88235294117647056</v>
      </c>
      <c r="S624" s="62">
        <f t="shared" si="63"/>
        <v>0.11764705882352944</v>
      </c>
      <c r="AM624" s="3"/>
      <c r="AN624" s="3"/>
    </row>
    <row r="625" spans="1:40" ht="15.75" customHeight="1">
      <c r="A625" s="49">
        <v>2201</v>
      </c>
      <c r="B625" s="50"/>
      <c r="C625" s="50"/>
      <c r="D625" s="50"/>
      <c r="E625" s="50"/>
      <c r="F625" s="50"/>
      <c r="G625" s="50"/>
      <c r="H625" s="50"/>
      <c r="I625" s="50"/>
      <c r="J625" s="50"/>
      <c r="K625" s="50">
        <v>7</v>
      </c>
      <c r="L625" s="87">
        <v>5</v>
      </c>
      <c r="M625" s="57"/>
      <c r="N625" s="58"/>
      <c r="O625" s="64"/>
      <c r="P625" s="65"/>
      <c r="Q625" s="66">
        <v>9</v>
      </c>
      <c r="R625" s="69"/>
      <c r="S625" s="68"/>
      <c r="AM625" s="3"/>
      <c r="AN625" s="3"/>
    </row>
    <row r="626" spans="1:40" ht="15.75" customHeight="1">
      <c r="A626" s="49">
        <v>2202</v>
      </c>
      <c r="B626" s="50"/>
      <c r="C626" s="50"/>
      <c r="D626" s="50"/>
      <c r="E626" s="50"/>
      <c r="F626" s="50"/>
      <c r="G626" s="50"/>
      <c r="H626" s="50"/>
      <c r="I626" s="50"/>
      <c r="J626" s="50"/>
      <c r="K626" s="50">
        <v>4</v>
      </c>
      <c r="L626" s="87">
        <v>1</v>
      </c>
      <c r="M626" s="57"/>
      <c r="N626" s="58"/>
      <c r="O626" s="64"/>
      <c r="P626" s="68"/>
      <c r="Q626" s="66">
        <v>4</v>
      </c>
      <c r="R626" s="69"/>
      <c r="S626" s="68"/>
      <c r="AM626" s="3"/>
      <c r="AN626" s="3"/>
    </row>
    <row r="627" spans="1:40" ht="15.75" customHeight="1">
      <c r="A627" s="49">
        <v>2301</v>
      </c>
      <c r="B627" s="50"/>
      <c r="C627" s="50"/>
      <c r="D627" s="50"/>
      <c r="E627" s="50"/>
      <c r="F627" s="50"/>
      <c r="G627" s="50"/>
      <c r="H627" s="50"/>
      <c r="I627" s="50"/>
      <c r="J627" s="50"/>
      <c r="K627" s="50">
        <v>1</v>
      </c>
      <c r="L627" s="87">
        <v>1</v>
      </c>
      <c r="M627" s="57"/>
      <c r="N627" s="58"/>
      <c r="O627" s="64"/>
      <c r="P627" s="68"/>
      <c r="Q627" s="123">
        <v>2</v>
      </c>
      <c r="R627" s="69"/>
      <c r="S627" s="68"/>
      <c r="AM627" s="3"/>
      <c r="AN627" s="3"/>
    </row>
    <row r="628" spans="1:40" ht="15.75" customHeight="1">
      <c r="A628" s="49">
        <v>2302</v>
      </c>
      <c r="B628" s="50"/>
      <c r="C628" s="50"/>
      <c r="D628" s="50"/>
      <c r="E628" s="50"/>
      <c r="F628" s="50"/>
      <c r="G628" s="50"/>
      <c r="H628" s="50"/>
      <c r="I628" s="50"/>
      <c r="J628" s="50"/>
      <c r="K628" s="50">
        <v>1</v>
      </c>
      <c r="L628" s="87">
        <v>1</v>
      </c>
      <c r="M628" s="57"/>
      <c r="N628" s="58"/>
      <c r="O628" s="64"/>
      <c r="P628" s="58"/>
      <c r="Q628" s="124">
        <v>2</v>
      </c>
      <c r="R628" s="102"/>
      <c r="S628" s="68"/>
      <c r="AM628" s="3"/>
      <c r="AN628" s="3"/>
    </row>
    <row r="629" spans="1:40" ht="15.75" customHeight="1">
      <c r="A629" s="49">
        <v>2401</v>
      </c>
      <c r="B629" s="50"/>
      <c r="C629" s="50"/>
      <c r="D629" s="50"/>
      <c r="E629" s="50"/>
      <c r="F629" s="50"/>
      <c r="G629" s="50"/>
      <c r="H629" s="50"/>
      <c r="I629" s="50"/>
      <c r="J629" s="50"/>
      <c r="K629" s="50">
        <v>1</v>
      </c>
      <c r="L629" s="87"/>
      <c r="M629" s="57"/>
      <c r="N629" s="58"/>
      <c r="O629" s="64"/>
      <c r="P629" s="140" t="s">
        <v>56</v>
      </c>
      <c r="Q629" s="137">
        <v>14</v>
      </c>
      <c r="R629" s="83">
        <f>L632</f>
        <v>14</v>
      </c>
      <c r="S629" s="142" t="s">
        <v>10</v>
      </c>
      <c r="AM629" s="3"/>
      <c r="AN629" s="3"/>
    </row>
    <row r="630" spans="1:40" ht="15.75" customHeight="1">
      <c r="A630" s="49">
        <v>2402</v>
      </c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87"/>
      <c r="M630" s="57"/>
      <c r="N630" s="58"/>
      <c r="O630" s="64"/>
      <c r="P630" s="141" t="s">
        <v>57</v>
      </c>
      <c r="Q630" s="73">
        <f>IF(Q629/B615=0,"",Q629/B615)</f>
        <v>0.56000000000000005</v>
      </c>
      <c r="R630" s="85">
        <f>IF(Q629/R629=0,"",Q629/R629)</f>
        <v>1</v>
      </c>
      <c r="S630" s="143" t="s">
        <v>58</v>
      </c>
      <c r="AM630" s="3"/>
      <c r="AN630" s="3"/>
    </row>
    <row r="631" spans="1:40" ht="15.75" customHeight="1">
      <c r="A631" s="49">
        <v>2501</v>
      </c>
      <c r="B631" s="145"/>
      <c r="C631" s="145"/>
      <c r="D631" s="145"/>
      <c r="E631" s="145"/>
      <c r="F631" s="145"/>
      <c r="G631" s="145"/>
      <c r="H631" s="145"/>
      <c r="I631" s="145"/>
      <c r="J631" s="145"/>
      <c r="K631" s="145"/>
      <c r="L631" s="87"/>
      <c r="M631" s="75"/>
      <c r="N631" s="76"/>
      <c r="O631" s="77"/>
      <c r="P631" s="78"/>
      <c r="Q631" s="79"/>
      <c r="R631" s="79"/>
      <c r="S631" s="80"/>
      <c r="AM631" s="3"/>
      <c r="AN631" s="3"/>
    </row>
    <row r="632" spans="1:40" ht="18" customHeight="1">
      <c r="A632" s="31"/>
      <c r="B632" s="190" t="s">
        <v>79</v>
      </c>
      <c r="C632" s="190"/>
      <c r="D632" s="190"/>
      <c r="E632" s="190"/>
      <c r="F632" s="190"/>
      <c r="G632" s="190"/>
      <c r="H632" s="190"/>
      <c r="I632" s="190"/>
      <c r="J632" s="190"/>
      <c r="K632" s="190"/>
      <c r="L632" s="144">
        <f>SUM(L615:L628)</f>
        <v>14</v>
      </c>
      <c r="M632" s="82">
        <f>IF(L624=0,"",L624/B615)</f>
        <v>0.24</v>
      </c>
      <c r="N632" s="82">
        <f>IF(L632=0,"",L632/B615)</f>
        <v>0.56000000000000005</v>
      </c>
      <c r="O632" s="82">
        <f>N632-M632</f>
        <v>0.32000000000000006</v>
      </c>
      <c r="P632" s="1"/>
      <c r="Q632" s="25"/>
      <c r="R632" s="26"/>
      <c r="S632" s="1"/>
      <c r="AM632" s="3"/>
      <c r="AN632" s="3"/>
    </row>
    <row r="633" spans="1:40" ht="12.75" customHeight="1">
      <c r="M633" s="1"/>
      <c r="N633" s="1"/>
      <c r="P633" s="1"/>
      <c r="Q633" s="2"/>
      <c r="R633" s="2"/>
      <c r="S633" s="1"/>
      <c r="AM633" s="3"/>
      <c r="AN633" s="3"/>
    </row>
    <row r="634" spans="1:40" ht="12.75" customHeight="1">
      <c r="M634" s="1"/>
      <c r="N634" s="1"/>
      <c r="P634" s="1"/>
      <c r="Q634" s="2"/>
      <c r="R634" s="2"/>
      <c r="S634" s="1"/>
      <c r="AM634" s="3"/>
      <c r="AN634" s="3"/>
    </row>
    <row r="635" spans="1:40" ht="26.25" customHeight="1">
      <c r="B635" s="203" t="s">
        <v>69</v>
      </c>
      <c r="C635" s="203"/>
      <c r="D635" s="203"/>
      <c r="E635" s="203"/>
      <c r="F635" s="203"/>
      <c r="G635" s="203"/>
      <c r="H635" s="203"/>
      <c r="I635" s="203"/>
      <c r="J635" s="203"/>
      <c r="K635" s="203"/>
      <c r="L635" s="172" t="s">
        <v>86</v>
      </c>
      <c r="M635" s="1"/>
      <c r="N635" s="1"/>
      <c r="O635" s="25"/>
      <c r="P635" s="1"/>
      <c r="Q635" s="25"/>
      <c r="R635" s="25"/>
      <c r="S635" s="25"/>
      <c r="AM635" s="3"/>
      <c r="AN635" s="3"/>
    </row>
    <row r="636" spans="1:40" ht="20.25" customHeight="1">
      <c r="A636" s="192" t="s">
        <v>9</v>
      </c>
      <c r="B636" s="193" t="s">
        <v>70</v>
      </c>
      <c r="C636" s="194"/>
      <c r="D636" s="194"/>
      <c r="E636" s="194"/>
      <c r="F636" s="194"/>
      <c r="G636" s="194"/>
      <c r="H636" s="194"/>
      <c r="I636" s="194"/>
      <c r="J636" s="194"/>
      <c r="K636" s="195"/>
      <c r="L636" s="196" t="s">
        <v>10</v>
      </c>
      <c r="M636" s="189" t="s">
        <v>2</v>
      </c>
      <c r="N636" s="189" t="s">
        <v>3</v>
      </c>
      <c r="O636" s="198" t="s">
        <v>4</v>
      </c>
      <c r="P636" s="189" t="s">
        <v>5</v>
      </c>
      <c r="Q636" s="187" t="s">
        <v>6</v>
      </c>
      <c r="R636" s="187" t="s">
        <v>7</v>
      </c>
      <c r="S636" s="189" t="s">
        <v>8</v>
      </c>
      <c r="AM636" s="3"/>
      <c r="AN636" s="3"/>
    </row>
    <row r="637" spans="1:40" ht="15.75" customHeight="1">
      <c r="A637" s="188"/>
      <c r="B637" s="49" t="s">
        <v>71</v>
      </c>
      <c r="C637" s="49" t="s">
        <v>72</v>
      </c>
      <c r="D637" s="49" t="s">
        <v>73</v>
      </c>
      <c r="E637" s="49" t="s">
        <v>74</v>
      </c>
      <c r="F637" s="49" t="s">
        <v>75</v>
      </c>
      <c r="G637" s="49" t="s">
        <v>76</v>
      </c>
      <c r="H637" s="49" t="s">
        <v>77</v>
      </c>
      <c r="I637" s="49" t="s">
        <v>78</v>
      </c>
      <c r="J637" s="49" t="s">
        <v>106</v>
      </c>
      <c r="K637" s="49" t="s">
        <v>107</v>
      </c>
      <c r="L637" s="197"/>
      <c r="M637" s="188"/>
      <c r="N637" s="188"/>
      <c r="O637" s="188"/>
      <c r="P637" s="188"/>
      <c r="Q637" s="188"/>
      <c r="R637" s="188"/>
      <c r="S637" s="188"/>
      <c r="AM637" s="3"/>
      <c r="AN637" s="3"/>
    </row>
    <row r="638" spans="1:40" ht="15.75" customHeight="1">
      <c r="A638" s="49">
        <v>1702</v>
      </c>
      <c r="B638" s="50">
        <v>26</v>
      </c>
      <c r="C638" s="50"/>
      <c r="D638" s="50"/>
      <c r="E638" s="50"/>
      <c r="F638" s="50"/>
      <c r="G638" s="50"/>
      <c r="H638" s="50"/>
      <c r="I638" s="50"/>
      <c r="J638" s="50"/>
      <c r="K638" s="50"/>
      <c r="L638" s="87"/>
      <c r="M638" s="51"/>
      <c r="N638" s="52"/>
      <c r="O638" s="53"/>
      <c r="P638" s="54"/>
      <c r="Q638" s="55">
        <f>B638</f>
        <v>26</v>
      </c>
      <c r="R638" s="56"/>
      <c r="S638" s="54"/>
      <c r="AM638" s="3"/>
      <c r="AN638" s="3"/>
    </row>
    <row r="639" spans="1:40" ht="15.75" customHeight="1">
      <c r="A639" s="49">
        <v>1801</v>
      </c>
      <c r="B639" s="50"/>
      <c r="C639" s="50">
        <v>25</v>
      </c>
      <c r="D639" s="50"/>
      <c r="E639" s="50"/>
      <c r="F639" s="50"/>
      <c r="G639" s="50"/>
      <c r="H639" s="50"/>
      <c r="I639" s="50"/>
      <c r="J639" s="50"/>
      <c r="K639" s="50"/>
      <c r="L639" s="87"/>
      <c r="M639" s="57"/>
      <c r="N639" s="58"/>
      <c r="O639" s="59"/>
      <c r="P639" s="60">
        <f>IF(C639=0,"",C639/B638)</f>
        <v>0.96153846153846156</v>
      </c>
      <c r="Q639" s="61">
        <v>25</v>
      </c>
      <c r="R639" s="62">
        <f t="shared" ref="R639:R647" si="64">IF(Q639=0,"",Q639/Q638)</f>
        <v>0.96153846153846156</v>
      </c>
      <c r="S639" s="62">
        <f t="shared" ref="S639:S647" si="65">IF(Q639=0,"",100%-R639)</f>
        <v>3.8461538461538436E-2</v>
      </c>
      <c r="AM639" s="3"/>
      <c r="AN639" s="3"/>
    </row>
    <row r="640" spans="1:40" ht="15.75" customHeight="1">
      <c r="A640" s="49">
        <v>1802</v>
      </c>
      <c r="B640" s="50"/>
      <c r="C640" s="50"/>
      <c r="D640" s="50">
        <v>22</v>
      </c>
      <c r="E640" s="50"/>
      <c r="F640" s="50"/>
      <c r="G640" s="50"/>
      <c r="H640" s="50"/>
      <c r="I640" s="50"/>
      <c r="J640" s="50"/>
      <c r="K640" s="50"/>
      <c r="L640" s="87"/>
      <c r="M640" s="57"/>
      <c r="N640" s="58"/>
      <c r="O640" s="59"/>
      <c r="P640" s="60">
        <f>IF(D640=0,"",D640/C639)</f>
        <v>0.88</v>
      </c>
      <c r="Q640" s="61">
        <v>22</v>
      </c>
      <c r="R640" s="62">
        <f t="shared" si="64"/>
        <v>0.88</v>
      </c>
      <c r="S640" s="62">
        <f t="shared" si="65"/>
        <v>0.12</v>
      </c>
      <c r="T640" s="63">
        <f>Q640/Q638</f>
        <v>0.84615384615384615</v>
      </c>
      <c r="AM640" s="3"/>
      <c r="AN640" s="3"/>
    </row>
    <row r="641" spans="1:40" ht="15.75" customHeight="1">
      <c r="A641" s="49">
        <v>1901</v>
      </c>
      <c r="B641" s="50"/>
      <c r="C641" s="50"/>
      <c r="D641" s="50"/>
      <c r="E641" s="50">
        <v>19</v>
      </c>
      <c r="F641" s="50"/>
      <c r="G641" s="50"/>
      <c r="H641" s="50"/>
      <c r="I641" s="50"/>
      <c r="J641" s="50"/>
      <c r="K641" s="50"/>
      <c r="L641" s="87"/>
      <c r="M641" s="57"/>
      <c r="N641" s="58"/>
      <c r="O641" s="59"/>
      <c r="P641" s="60">
        <f>IF(E641=0,"",E641/D640)</f>
        <v>0.86363636363636365</v>
      </c>
      <c r="Q641" s="61">
        <v>20</v>
      </c>
      <c r="R641" s="62">
        <f t="shared" si="64"/>
        <v>0.90909090909090906</v>
      </c>
      <c r="S641" s="62">
        <f t="shared" si="65"/>
        <v>9.0909090909090939E-2</v>
      </c>
      <c r="AM641" s="3"/>
      <c r="AN641" s="3"/>
    </row>
    <row r="642" spans="1:40" ht="15.75" customHeight="1">
      <c r="A642" s="49">
        <v>1902</v>
      </c>
      <c r="B642" s="50"/>
      <c r="C642" s="50"/>
      <c r="D642" s="50"/>
      <c r="E642" s="50"/>
      <c r="F642" s="50">
        <v>19</v>
      </c>
      <c r="G642" s="50"/>
      <c r="H642" s="50"/>
      <c r="I642" s="50"/>
      <c r="J642" s="50"/>
      <c r="K642" s="50"/>
      <c r="L642" s="87"/>
      <c r="M642" s="57"/>
      <c r="N642" s="58"/>
      <c r="O642" s="59"/>
      <c r="P642" s="60">
        <f>IF(F642=0,"",F642/E641)</f>
        <v>1</v>
      </c>
      <c r="Q642" s="61">
        <v>20</v>
      </c>
      <c r="R642" s="62">
        <f t="shared" si="64"/>
        <v>1</v>
      </c>
      <c r="S642" s="62">
        <f t="shared" si="65"/>
        <v>0</v>
      </c>
      <c r="AM642" s="3"/>
      <c r="AN642" s="3"/>
    </row>
    <row r="643" spans="1:40" ht="15.75" customHeight="1">
      <c r="A643" s="49">
        <v>2001</v>
      </c>
      <c r="B643" s="50"/>
      <c r="C643" s="50"/>
      <c r="D643" s="50"/>
      <c r="E643" s="50"/>
      <c r="F643" s="50"/>
      <c r="G643" s="50">
        <v>19</v>
      </c>
      <c r="H643" s="50"/>
      <c r="I643" s="50"/>
      <c r="J643" s="50"/>
      <c r="K643" s="50"/>
      <c r="L643" s="87"/>
      <c r="M643" s="57"/>
      <c r="N643" s="58"/>
      <c r="O643" s="59"/>
      <c r="P643" s="60">
        <f>IF(G643=0,"",G643/F642)</f>
        <v>1</v>
      </c>
      <c r="Q643" s="61">
        <v>20</v>
      </c>
      <c r="R643" s="62">
        <f t="shared" si="64"/>
        <v>1</v>
      </c>
      <c r="S643" s="62">
        <f t="shared" si="65"/>
        <v>0</v>
      </c>
      <c r="AM643" s="3"/>
      <c r="AN643" s="3"/>
    </row>
    <row r="644" spans="1:40" ht="15.75" customHeight="1">
      <c r="A644" s="49">
        <v>2002</v>
      </c>
      <c r="B644" s="50"/>
      <c r="C644" s="50"/>
      <c r="D644" s="50"/>
      <c r="E644" s="50"/>
      <c r="F644" s="50"/>
      <c r="G644" s="50"/>
      <c r="H644" s="50">
        <v>19</v>
      </c>
      <c r="I644" s="50"/>
      <c r="J644" s="50"/>
      <c r="K644" s="50"/>
      <c r="L644" s="87"/>
      <c r="M644" s="57"/>
      <c r="N644" s="58"/>
      <c r="O644" s="59"/>
      <c r="P644" s="60">
        <f>IF(H644=0,"",H644/G643)</f>
        <v>1</v>
      </c>
      <c r="Q644" s="61">
        <v>20</v>
      </c>
      <c r="R644" s="62">
        <f t="shared" si="64"/>
        <v>1</v>
      </c>
      <c r="S644" s="62">
        <f t="shared" si="65"/>
        <v>0</v>
      </c>
      <c r="AM644" s="3"/>
      <c r="AN644" s="3"/>
    </row>
    <row r="645" spans="1:40" ht="15.75" customHeight="1">
      <c r="A645" s="49">
        <v>2101</v>
      </c>
      <c r="B645" s="50"/>
      <c r="C645" s="50"/>
      <c r="D645" s="50"/>
      <c r="E645" s="50"/>
      <c r="F645" s="50"/>
      <c r="G645" s="50"/>
      <c r="H645" s="50"/>
      <c r="I645" s="50">
        <v>19</v>
      </c>
      <c r="J645" s="50"/>
      <c r="K645" s="50"/>
      <c r="L645" s="87"/>
      <c r="M645" s="57"/>
      <c r="N645" s="58"/>
      <c r="O645" s="59"/>
      <c r="P645" s="60">
        <f>IF(I645=0,"",I645/H644)</f>
        <v>1</v>
      </c>
      <c r="Q645" s="61">
        <v>20</v>
      </c>
      <c r="R645" s="62">
        <f t="shared" si="64"/>
        <v>1</v>
      </c>
      <c r="S645" s="62">
        <f t="shared" si="65"/>
        <v>0</v>
      </c>
      <c r="AM645" s="3"/>
      <c r="AN645" s="3"/>
    </row>
    <row r="646" spans="1:40" ht="15.75" customHeight="1">
      <c r="A646" s="49">
        <v>2102</v>
      </c>
      <c r="B646" s="50"/>
      <c r="C646" s="50"/>
      <c r="D646" s="50"/>
      <c r="E646" s="50"/>
      <c r="F646" s="50"/>
      <c r="G646" s="50"/>
      <c r="H646" s="50"/>
      <c r="I646" s="50"/>
      <c r="J646" s="50">
        <v>17</v>
      </c>
      <c r="K646" s="50"/>
      <c r="L646" s="87"/>
      <c r="M646" s="57"/>
      <c r="N646" s="58"/>
      <c r="O646" s="59"/>
      <c r="P646" s="60">
        <f>IF(J646=0,"",J646/I645)</f>
        <v>0.89473684210526316</v>
      </c>
      <c r="Q646" s="61">
        <v>19</v>
      </c>
      <c r="R646" s="62">
        <f t="shared" si="64"/>
        <v>0.95</v>
      </c>
      <c r="S646" s="62">
        <f t="shared" si="65"/>
        <v>5.0000000000000044E-2</v>
      </c>
      <c r="AM646" s="3"/>
      <c r="AN646" s="3"/>
    </row>
    <row r="647" spans="1:40" ht="15.75" customHeight="1">
      <c r="A647" s="49">
        <v>2201</v>
      </c>
      <c r="B647" s="50"/>
      <c r="C647" s="50"/>
      <c r="D647" s="50"/>
      <c r="E647" s="50"/>
      <c r="F647" s="50"/>
      <c r="G647" s="50"/>
      <c r="H647" s="50"/>
      <c r="I647" s="50"/>
      <c r="J647" s="50"/>
      <c r="K647" s="50">
        <v>15</v>
      </c>
      <c r="L647" s="87">
        <v>8</v>
      </c>
      <c r="M647" s="57"/>
      <c r="N647" s="58"/>
      <c r="O647" s="59"/>
      <c r="P647" s="60">
        <f>IF(K647=0,"",K647/J646)</f>
        <v>0.88235294117647056</v>
      </c>
      <c r="Q647" s="61">
        <v>17</v>
      </c>
      <c r="R647" s="62">
        <f t="shared" si="64"/>
        <v>0.89473684210526316</v>
      </c>
      <c r="S647" s="62">
        <f t="shared" si="65"/>
        <v>0.10526315789473684</v>
      </c>
      <c r="AM647" s="3"/>
      <c r="AN647" s="3"/>
    </row>
    <row r="648" spans="1:40" ht="15.75" customHeight="1">
      <c r="A648" s="49">
        <v>2202</v>
      </c>
      <c r="B648" s="50"/>
      <c r="C648" s="50"/>
      <c r="D648" s="50"/>
      <c r="E648" s="50"/>
      <c r="F648" s="50"/>
      <c r="G648" s="50"/>
      <c r="H648" s="50"/>
      <c r="I648" s="50"/>
      <c r="J648" s="50"/>
      <c r="K648" s="50">
        <v>9</v>
      </c>
      <c r="L648" s="87">
        <v>4</v>
      </c>
      <c r="M648" s="57"/>
      <c r="N648" s="58"/>
      <c r="O648" s="64"/>
      <c r="P648" s="65"/>
      <c r="Q648" s="66">
        <v>9</v>
      </c>
      <c r="R648" s="67"/>
      <c r="S648" s="65"/>
      <c r="AM648" s="3"/>
      <c r="AN648" s="3"/>
    </row>
    <row r="649" spans="1:40" ht="15.75" customHeight="1">
      <c r="A649" s="49">
        <v>2301</v>
      </c>
      <c r="B649" s="50"/>
      <c r="C649" s="50"/>
      <c r="D649" s="50"/>
      <c r="E649" s="50"/>
      <c r="F649" s="50"/>
      <c r="G649" s="50"/>
      <c r="H649" s="50"/>
      <c r="I649" s="50"/>
      <c r="J649" s="50"/>
      <c r="K649" s="50">
        <v>4</v>
      </c>
      <c r="L649" s="87">
        <v>2</v>
      </c>
      <c r="M649" s="57"/>
      <c r="N649" s="58"/>
      <c r="O649" s="64"/>
      <c r="P649" s="68"/>
      <c r="Q649" s="66">
        <v>6</v>
      </c>
      <c r="R649" s="69"/>
      <c r="S649" s="68"/>
      <c r="AM649" s="3"/>
      <c r="AN649" s="3"/>
    </row>
    <row r="650" spans="1:40" ht="15.75" customHeight="1">
      <c r="A650" s="49">
        <v>2302</v>
      </c>
      <c r="B650" s="50"/>
      <c r="C650" s="50"/>
      <c r="D650" s="50"/>
      <c r="E650" s="50"/>
      <c r="F650" s="50"/>
      <c r="G650" s="50"/>
      <c r="H650" s="50"/>
      <c r="I650" s="50"/>
      <c r="J650" s="50"/>
      <c r="K650" s="50">
        <v>2</v>
      </c>
      <c r="L650" s="87">
        <v>2</v>
      </c>
      <c r="M650" s="57"/>
      <c r="N650" s="58"/>
      <c r="O650" s="64"/>
      <c r="P650" s="68"/>
      <c r="Q650" s="123">
        <v>2</v>
      </c>
      <c r="R650" s="69"/>
      <c r="S650" s="68"/>
      <c r="AM650" s="3"/>
      <c r="AN650" s="3"/>
    </row>
    <row r="651" spans="1:40" ht="15.75" customHeight="1">
      <c r="A651" s="49">
        <v>2401</v>
      </c>
      <c r="B651" s="50"/>
      <c r="C651" s="50"/>
      <c r="D651" s="50"/>
      <c r="E651" s="50"/>
      <c r="F651" s="50"/>
      <c r="G651" s="50"/>
      <c r="H651" s="50"/>
      <c r="I651" s="50"/>
      <c r="J651" s="50"/>
      <c r="K651" s="50">
        <v>1</v>
      </c>
      <c r="L651" s="87"/>
      <c r="M651" s="57"/>
      <c r="N651" s="58"/>
      <c r="O651" s="64"/>
      <c r="P651" s="58"/>
      <c r="Q651" s="124">
        <v>1</v>
      </c>
      <c r="R651" s="102"/>
      <c r="S651" s="68"/>
      <c r="AM651" s="3"/>
      <c r="AN651" s="3"/>
    </row>
    <row r="652" spans="1:40" s="122" customFormat="1" ht="15.75" customHeight="1">
      <c r="A652" s="49">
        <v>2402</v>
      </c>
      <c r="B652" s="50"/>
      <c r="C652" s="50"/>
      <c r="D652" s="50"/>
      <c r="E652" s="50"/>
      <c r="F652" s="50"/>
      <c r="G652" s="50"/>
      <c r="H652" s="50"/>
      <c r="I652" s="50"/>
      <c r="J652" s="50"/>
      <c r="K652" s="136">
        <v>1</v>
      </c>
      <c r="L652" s="87"/>
      <c r="M652" s="57"/>
      <c r="N652" s="58"/>
      <c r="O652" s="64"/>
      <c r="P652" s="58"/>
      <c r="Q652" s="124">
        <v>1</v>
      </c>
      <c r="R652" s="102"/>
      <c r="S652" s="68"/>
      <c r="AM652" s="3"/>
      <c r="AN652" s="3"/>
    </row>
    <row r="653" spans="1:40" s="122" customFormat="1" ht="15.75" customHeight="1">
      <c r="A653" s="49">
        <v>2501</v>
      </c>
      <c r="B653" s="50"/>
      <c r="C653" s="50"/>
      <c r="D653" s="50"/>
      <c r="E653" s="50"/>
      <c r="F653" s="50"/>
      <c r="G653" s="50"/>
      <c r="H653" s="50"/>
      <c r="I653" s="50"/>
      <c r="J653" s="50"/>
      <c r="K653" s="50">
        <v>1</v>
      </c>
      <c r="L653" s="87"/>
      <c r="M653" s="57"/>
      <c r="N653" s="58"/>
      <c r="O653" s="64"/>
      <c r="P653" s="58"/>
      <c r="Q653" s="124">
        <v>1</v>
      </c>
      <c r="R653" s="102"/>
      <c r="S653" s="68"/>
      <c r="AM653" s="3"/>
      <c r="AN653" s="3"/>
    </row>
    <row r="654" spans="1:40" s="122" customFormat="1" ht="15.75" customHeight="1">
      <c r="A654" s="49">
        <v>2502</v>
      </c>
      <c r="B654" s="50"/>
      <c r="C654" s="50"/>
      <c r="D654" s="50"/>
      <c r="E654" s="50"/>
      <c r="F654" s="50"/>
      <c r="G654" s="50"/>
      <c r="H654" s="50"/>
      <c r="I654" s="50"/>
      <c r="J654" s="50"/>
      <c r="K654" s="50">
        <v>1</v>
      </c>
      <c r="L654" s="87">
        <v>1</v>
      </c>
      <c r="M654" s="57"/>
      <c r="N654" s="58"/>
      <c r="O654" s="64"/>
      <c r="P654" s="58"/>
      <c r="Q654" s="64"/>
      <c r="R654" s="102"/>
      <c r="S654" s="68"/>
      <c r="AM654" s="3"/>
      <c r="AN654" s="3"/>
    </row>
    <row r="655" spans="1:40" ht="15.75" customHeight="1">
      <c r="A655" s="49">
        <v>2601</v>
      </c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87"/>
      <c r="M655" s="57"/>
      <c r="N655" s="58"/>
      <c r="O655" s="64"/>
      <c r="P655" s="140" t="s">
        <v>56</v>
      </c>
      <c r="Q655" s="71">
        <v>16</v>
      </c>
      <c r="R655" s="83">
        <f>L658</f>
        <v>17</v>
      </c>
      <c r="S655" s="142" t="s">
        <v>10</v>
      </c>
      <c r="AM655" s="3"/>
      <c r="AN655" s="3"/>
    </row>
    <row r="656" spans="1:40" ht="15.75" customHeight="1">
      <c r="A656" s="49">
        <v>2602</v>
      </c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87"/>
      <c r="M656" s="57"/>
      <c r="N656" s="58"/>
      <c r="O656" s="64"/>
      <c r="P656" s="141" t="s">
        <v>57</v>
      </c>
      <c r="Q656" s="73">
        <f>IF(Q655/B638=0,"",Q655/B638)</f>
        <v>0.61538461538461542</v>
      </c>
      <c r="R656" s="85">
        <f>IF(Q655/R655=0,"",Q655/R655)</f>
        <v>0.94117647058823528</v>
      </c>
      <c r="S656" s="143" t="s">
        <v>58</v>
      </c>
      <c r="AM656" s="3"/>
      <c r="AN656" s="3"/>
    </row>
    <row r="657" spans="1:40" ht="15.75" customHeight="1">
      <c r="A657" s="49">
        <v>2701</v>
      </c>
      <c r="B657" s="145"/>
      <c r="C657" s="145"/>
      <c r="D657" s="145"/>
      <c r="E657" s="145"/>
      <c r="F657" s="145"/>
      <c r="G657" s="145"/>
      <c r="H657" s="145"/>
      <c r="I657" s="145"/>
      <c r="J657" s="145"/>
      <c r="K657" s="145"/>
      <c r="L657" s="87"/>
      <c r="M657" s="75"/>
      <c r="N657" s="76"/>
      <c r="O657" s="77"/>
      <c r="P657" s="78"/>
      <c r="Q657" s="79"/>
      <c r="R657" s="79"/>
      <c r="S657" s="80"/>
      <c r="AM657" s="3"/>
      <c r="AN657" s="3"/>
    </row>
    <row r="658" spans="1:40" ht="18">
      <c r="A658" s="31"/>
      <c r="B658" s="190" t="s">
        <v>79</v>
      </c>
      <c r="C658" s="190"/>
      <c r="D658" s="190"/>
      <c r="E658" s="190"/>
      <c r="F658" s="190"/>
      <c r="G658" s="190"/>
      <c r="H658" s="190"/>
      <c r="I658" s="190"/>
      <c r="J658" s="190"/>
      <c r="K658" s="190"/>
      <c r="L658" s="144">
        <f>SUM(L647:L657)</f>
        <v>17</v>
      </c>
      <c r="M658" s="82">
        <f>IF(L647=0,"",L647/B638)</f>
        <v>0.30769230769230771</v>
      </c>
      <c r="N658" s="82">
        <f>IF(L658=0,"",L658/B638)</f>
        <v>0.65384615384615385</v>
      </c>
      <c r="O658" s="82">
        <f>IF(L647=0,"",N658-M658)</f>
        <v>0.34615384615384615</v>
      </c>
      <c r="P658" s="1"/>
      <c r="Q658" s="25"/>
      <c r="R658" s="26"/>
      <c r="S658" s="1"/>
      <c r="AM658" s="3"/>
      <c r="AN658" s="3"/>
    </row>
    <row r="659" spans="1:40" ht="12.75" customHeight="1">
      <c r="M659" s="1"/>
      <c r="N659" s="1"/>
      <c r="P659" s="1"/>
      <c r="Q659" s="2"/>
      <c r="R659" s="2"/>
      <c r="S659" s="1"/>
      <c r="AM659" s="3"/>
      <c r="AN659" s="3"/>
    </row>
    <row r="660" spans="1:40" ht="12.75" customHeight="1">
      <c r="M660" s="1"/>
      <c r="N660" s="1"/>
      <c r="P660" s="1"/>
      <c r="Q660" s="2"/>
      <c r="R660" s="2"/>
      <c r="S660" s="1"/>
      <c r="AM660" s="3"/>
      <c r="AN660" s="3"/>
    </row>
    <row r="661" spans="1:40" ht="26.25" customHeight="1">
      <c r="B661" s="203" t="s">
        <v>69</v>
      </c>
      <c r="C661" s="203"/>
      <c r="D661" s="203"/>
      <c r="E661" s="203"/>
      <c r="F661" s="203"/>
      <c r="G661" s="203"/>
      <c r="H661" s="203"/>
      <c r="I661" s="203"/>
      <c r="J661" s="203"/>
      <c r="K661" s="203"/>
      <c r="L661" s="172" t="s">
        <v>87</v>
      </c>
      <c r="M661" s="1"/>
      <c r="N661" s="1"/>
      <c r="O661" s="25"/>
      <c r="P661" s="1"/>
      <c r="Q661" s="25"/>
      <c r="R661" s="25"/>
      <c r="S661" s="25"/>
      <c r="W661" s="112">
        <f>AVERAGE(M658,M684)</f>
        <v>0.24313186813186816</v>
      </c>
      <c r="AM661" s="3"/>
      <c r="AN661" s="3"/>
    </row>
    <row r="662" spans="1:40" ht="20.25" customHeight="1">
      <c r="A662" s="192" t="s">
        <v>9</v>
      </c>
      <c r="B662" s="193" t="s">
        <v>70</v>
      </c>
      <c r="C662" s="194"/>
      <c r="D662" s="194"/>
      <c r="E662" s="194"/>
      <c r="F662" s="194"/>
      <c r="G662" s="194"/>
      <c r="H662" s="194"/>
      <c r="I662" s="194"/>
      <c r="J662" s="194"/>
      <c r="K662" s="195"/>
      <c r="L662" s="196" t="s">
        <v>10</v>
      </c>
      <c r="M662" s="189" t="s">
        <v>2</v>
      </c>
      <c r="N662" s="189" t="s">
        <v>3</v>
      </c>
      <c r="O662" s="198" t="s">
        <v>4</v>
      </c>
      <c r="P662" s="189" t="s">
        <v>5</v>
      </c>
      <c r="Q662" s="187" t="s">
        <v>6</v>
      </c>
      <c r="R662" s="187" t="s">
        <v>7</v>
      </c>
      <c r="S662" s="189" t="s">
        <v>8</v>
      </c>
      <c r="AM662" s="3"/>
      <c r="AN662" s="3"/>
    </row>
    <row r="663" spans="1:40" ht="15.75" customHeight="1">
      <c r="A663" s="188"/>
      <c r="B663" s="49" t="s">
        <v>71</v>
      </c>
      <c r="C663" s="49" t="s">
        <v>72</v>
      </c>
      <c r="D663" s="49" t="s">
        <v>73</v>
      </c>
      <c r="E663" s="49" t="s">
        <v>74</v>
      </c>
      <c r="F663" s="49" t="s">
        <v>75</v>
      </c>
      <c r="G663" s="49" t="s">
        <v>76</v>
      </c>
      <c r="H663" s="49" t="s">
        <v>77</v>
      </c>
      <c r="I663" s="49" t="s">
        <v>78</v>
      </c>
      <c r="J663" s="49" t="s">
        <v>106</v>
      </c>
      <c r="K663" s="49" t="s">
        <v>107</v>
      </c>
      <c r="L663" s="197"/>
      <c r="M663" s="188"/>
      <c r="N663" s="188"/>
      <c r="O663" s="188"/>
      <c r="P663" s="188"/>
      <c r="Q663" s="188"/>
      <c r="R663" s="188"/>
      <c r="S663" s="188"/>
      <c r="AM663" s="3"/>
      <c r="AN663" s="3"/>
    </row>
    <row r="664" spans="1:40" ht="15.75" customHeight="1">
      <c r="A664" s="49">
        <v>1801</v>
      </c>
      <c r="B664" s="50">
        <v>28</v>
      </c>
      <c r="C664" s="50"/>
      <c r="D664" s="50"/>
      <c r="E664" s="50"/>
      <c r="F664" s="50"/>
      <c r="G664" s="50"/>
      <c r="H664" s="50"/>
      <c r="I664" s="50"/>
      <c r="J664" s="50"/>
      <c r="K664" s="50"/>
      <c r="L664" s="87"/>
      <c r="M664" s="51"/>
      <c r="N664" s="52"/>
      <c r="O664" s="53"/>
      <c r="P664" s="54"/>
      <c r="Q664" s="55">
        <f>B664</f>
        <v>28</v>
      </c>
      <c r="R664" s="56"/>
      <c r="S664" s="54"/>
      <c r="AM664" s="3"/>
      <c r="AN664" s="3"/>
    </row>
    <row r="665" spans="1:40" ht="15.75" customHeight="1">
      <c r="A665" s="49">
        <v>1802</v>
      </c>
      <c r="B665" s="50"/>
      <c r="C665" s="50">
        <v>24</v>
      </c>
      <c r="D665" s="50"/>
      <c r="E665" s="50"/>
      <c r="F665" s="50"/>
      <c r="G665" s="50"/>
      <c r="H665" s="50"/>
      <c r="I665" s="50"/>
      <c r="J665" s="50"/>
      <c r="K665" s="50"/>
      <c r="L665" s="87"/>
      <c r="M665" s="57"/>
      <c r="N665" s="58"/>
      <c r="O665" s="59"/>
      <c r="P665" s="60">
        <f>IF(C665=0,"",C665/B664)</f>
        <v>0.8571428571428571</v>
      </c>
      <c r="Q665" s="61">
        <v>24</v>
      </c>
      <c r="R665" s="62">
        <f t="shared" ref="R665:R672" si="66">IF(Q665=0,"",Q665/Q664)</f>
        <v>0.8571428571428571</v>
      </c>
      <c r="S665" s="62">
        <f t="shared" ref="S665:S672" si="67">IF(Q665=0,"",100%-R665)</f>
        <v>0.1428571428571429</v>
      </c>
      <c r="AM665" s="3"/>
      <c r="AN665" s="3"/>
    </row>
    <row r="666" spans="1:40" ht="15.75" customHeight="1">
      <c r="A666" s="49">
        <v>1901</v>
      </c>
      <c r="B666" s="50"/>
      <c r="C666" s="50"/>
      <c r="D666" s="50">
        <v>20</v>
      </c>
      <c r="E666" s="50"/>
      <c r="F666" s="50"/>
      <c r="G666" s="50"/>
      <c r="H666" s="50"/>
      <c r="I666" s="50"/>
      <c r="J666" s="50"/>
      <c r="K666" s="50"/>
      <c r="L666" s="87"/>
      <c r="M666" s="57"/>
      <c r="N666" s="58"/>
      <c r="O666" s="59"/>
      <c r="P666" s="60">
        <f>IF(D666=0,"",D666/C665)</f>
        <v>0.83333333333333337</v>
      </c>
      <c r="Q666" s="61">
        <v>22</v>
      </c>
      <c r="R666" s="62">
        <f t="shared" si="66"/>
        <v>0.91666666666666663</v>
      </c>
      <c r="S666" s="62">
        <f t="shared" si="67"/>
        <v>8.333333333333337E-2</v>
      </c>
      <c r="T666" s="63">
        <f>Q666/Q664</f>
        <v>0.7857142857142857</v>
      </c>
      <c r="AM666" s="3"/>
      <c r="AN666" s="3"/>
    </row>
    <row r="667" spans="1:40" ht="15.75" customHeight="1">
      <c r="A667" s="49">
        <v>1902</v>
      </c>
      <c r="B667" s="50"/>
      <c r="C667" s="50"/>
      <c r="D667" s="50"/>
      <c r="E667" s="50">
        <v>17</v>
      </c>
      <c r="F667" s="50"/>
      <c r="G667" s="50"/>
      <c r="H667" s="50"/>
      <c r="I667" s="50"/>
      <c r="J667" s="50"/>
      <c r="K667" s="50"/>
      <c r="L667" s="87"/>
      <c r="M667" s="57"/>
      <c r="N667" s="58"/>
      <c r="O667" s="59"/>
      <c r="P667" s="60">
        <f>E667/D666</f>
        <v>0.85</v>
      </c>
      <c r="Q667" s="61">
        <v>20</v>
      </c>
      <c r="R667" s="62">
        <f t="shared" si="66"/>
        <v>0.90909090909090906</v>
      </c>
      <c r="S667" s="62">
        <f t="shared" si="67"/>
        <v>9.0909090909090939E-2</v>
      </c>
      <c r="AM667" s="3"/>
      <c r="AN667" s="3"/>
    </row>
    <row r="668" spans="1:40" ht="15.75" customHeight="1">
      <c r="A668" s="49">
        <v>2001</v>
      </c>
      <c r="B668" s="50"/>
      <c r="C668" s="50"/>
      <c r="D668" s="50"/>
      <c r="E668" s="50"/>
      <c r="F668" s="50">
        <v>17</v>
      </c>
      <c r="G668" s="50"/>
      <c r="H668" s="50"/>
      <c r="I668" s="50"/>
      <c r="J668" s="50"/>
      <c r="K668" s="50"/>
      <c r="L668" s="87"/>
      <c r="M668" s="57"/>
      <c r="N668" s="58"/>
      <c r="O668" s="59"/>
      <c r="P668" s="60">
        <f>F668/E667</f>
        <v>1</v>
      </c>
      <c r="Q668" s="61">
        <v>18</v>
      </c>
      <c r="R668" s="62">
        <f t="shared" si="66"/>
        <v>0.9</v>
      </c>
      <c r="S668" s="62">
        <f t="shared" si="67"/>
        <v>9.9999999999999978E-2</v>
      </c>
      <c r="AM668" s="3"/>
      <c r="AN668" s="3"/>
    </row>
    <row r="669" spans="1:40" ht="15.75" customHeight="1">
      <c r="A669" s="49">
        <v>2002</v>
      </c>
      <c r="B669" s="50"/>
      <c r="C669" s="50"/>
      <c r="D669" s="50"/>
      <c r="E669" s="50"/>
      <c r="F669" s="50"/>
      <c r="G669" s="50">
        <v>17</v>
      </c>
      <c r="H669" s="50"/>
      <c r="I669" s="50"/>
      <c r="J669" s="50"/>
      <c r="K669" s="50"/>
      <c r="L669" s="87"/>
      <c r="M669" s="57"/>
      <c r="N669" s="58"/>
      <c r="O669" s="59"/>
      <c r="P669" s="60">
        <f>G669/F668</f>
        <v>1</v>
      </c>
      <c r="Q669" s="61">
        <v>18</v>
      </c>
      <c r="R669" s="62">
        <f t="shared" si="66"/>
        <v>1</v>
      </c>
      <c r="S669" s="62">
        <f t="shared" si="67"/>
        <v>0</v>
      </c>
      <c r="AM669" s="3"/>
      <c r="AN669" s="3"/>
    </row>
    <row r="670" spans="1:40" ht="15.75" customHeight="1">
      <c r="A670" s="49">
        <v>2101</v>
      </c>
      <c r="B670" s="50"/>
      <c r="C670" s="50"/>
      <c r="D670" s="50"/>
      <c r="E670" s="50"/>
      <c r="F670" s="50"/>
      <c r="G670" s="50"/>
      <c r="H670" s="50">
        <v>16</v>
      </c>
      <c r="I670" s="50"/>
      <c r="J670" s="50"/>
      <c r="K670" s="50"/>
      <c r="L670" s="87"/>
      <c r="M670" s="57"/>
      <c r="N670" s="58"/>
      <c r="O670" s="59"/>
      <c r="P670" s="60">
        <f>H670/G669</f>
        <v>0.94117647058823528</v>
      </c>
      <c r="Q670" s="61">
        <v>17</v>
      </c>
      <c r="R670" s="62">
        <f t="shared" si="66"/>
        <v>0.94444444444444442</v>
      </c>
      <c r="S670" s="62">
        <f t="shared" si="67"/>
        <v>5.555555555555558E-2</v>
      </c>
      <c r="AM670" s="3"/>
      <c r="AN670" s="3"/>
    </row>
    <row r="671" spans="1:40" ht="15.75" customHeight="1">
      <c r="A671" s="49">
        <v>2102</v>
      </c>
      <c r="B671" s="50"/>
      <c r="C671" s="50"/>
      <c r="D671" s="50"/>
      <c r="E671" s="50"/>
      <c r="F671" s="50"/>
      <c r="G671" s="50"/>
      <c r="H671" s="50"/>
      <c r="I671" s="50">
        <v>12</v>
      </c>
      <c r="J671" s="50"/>
      <c r="K671" s="50"/>
      <c r="L671" s="87"/>
      <c r="M671" s="57"/>
      <c r="N671" s="58"/>
      <c r="O671" s="59"/>
      <c r="P671" s="60">
        <f>I671/H670</f>
        <v>0.75</v>
      </c>
      <c r="Q671" s="61">
        <v>15</v>
      </c>
      <c r="R671" s="62">
        <f t="shared" si="66"/>
        <v>0.88235294117647056</v>
      </c>
      <c r="S671" s="62">
        <f t="shared" si="67"/>
        <v>0.11764705882352944</v>
      </c>
      <c r="AM671" s="3"/>
      <c r="AN671" s="3"/>
    </row>
    <row r="672" spans="1:40" ht="15.75" customHeight="1">
      <c r="A672" s="49">
        <v>2201</v>
      </c>
      <c r="B672" s="50"/>
      <c r="C672" s="50"/>
      <c r="D672" s="50"/>
      <c r="E672" s="50"/>
      <c r="F672" s="50"/>
      <c r="G672" s="50"/>
      <c r="H672" s="50"/>
      <c r="I672" s="50"/>
      <c r="J672" s="50">
        <v>12</v>
      </c>
      <c r="K672" s="50"/>
      <c r="L672" s="87"/>
      <c r="M672" s="57"/>
      <c r="N672" s="58"/>
      <c r="O672" s="59"/>
      <c r="P672" s="60">
        <f>J672/I671</f>
        <v>1</v>
      </c>
      <c r="Q672" s="61">
        <v>14</v>
      </c>
      <c r="R672" s="62">
        <f t="shared" si="66"/>
        <v>0.93333333333333335</v>
      </c>
      <c r="S672" s="62">
        <f t="shared" si="67"/>
        <v>6.6666666666666652E-2</v>
      </c>
      <c r="AM672" s="3"/>
      <c r="AN672" s="3"/>
    </row>
    <row r="673" spans="1:40" ht="15.75" customHeight="1">
      <c r="A673" s="49">
        <v>2202</v>
      </c>
      <c r="B673" s="50"/>
      <c r="C673" s="50"/>
      <c r="D673" s="50"/>
      <c r="E673" s="50"/>
      <c r="F673" s="50"/>
      <c r="G673" s="50"/>
      <c r="H673" s="50"/>
      <c r="I673" s="50"/>
      <c r="J673" s="50"/>
      <c r="K673" s="50">
        <v>10</v>
      </c>
      <c r="L673" s="87">
        <v>5</v>
      </c>
      <c r="M673" s="57"/>
      <c r="N673" s="58"/>
      <c r="O673" s="64"/>
      <c r="P673" s="65"/>
      <c r="Q673" s="66">
        <v>14</v>
      </c>
      <c r="R673" s="67"/>
      <c r="S673" s="65"/>
      <c r="AM673" s="3"/>
      <c r="AN673" s="3"/>
    </row>
    <row r="674" spans="1:40" ht="15.75" customHeight="1">
      <c r="A674" s="49">
        <v>2301</v>
      </c>
      <c r="B674" s="50"/>
      <c r="C674" s="50"/>
      <c r="D674" s="50"/>
      <c r="E674" s="50"/>
      <c r="F674" s="50"/>
      <c r="G674" s="50"/>
      <c r="H674" s="50"/>
      <c r="I674" s="50"/>
      <c r="J674" s="50"/>
      <c r="K674" s="50">
        <v>4</v>
      </c>
      <c r="L674" s="87">
        <v>2</v>
      </c>
      <c r="M674" s="57"/>
      <c r="N674" s="58"/>
      <c r="O674" s="64"/>
      <c r="P674" s="68"/>
      <c r="Q674" s="66">
        <v>7</v>
      </c>
      <c r="R674" s="69"/>
      <c r="S674" s="68"/>
      <c r="AM674" s="3"/>
      <c r="AN674" s="3"/>
    </row>
    <row r="675" spans="1:40" ht="15.75" customHeight="1">
      <c r="A675" s="49">
        <v>2302</v>
      </c>
      <c r="B675" s="50"/>
      <c r="C675" s="50"/>
      <c r="D675" s="50"/>
      <c r="E675" s="50"/>
      <c r="F675" s="50"/>
      <c r="G675" s="50"/>
      <c r="H675" s="50"/>
      <c r="I675" s="50"/>
      <c r="J675" s="50"/>
      <c r="K675" s="50">
        <v>1</v>
      </c>
      <c r="L675" s="87"/>
      <c r="M675" s="57"/>
      <c r="N675" s="58"/>
      <c r="O675" s="64"/>
      <c r="P675" s="68"/>
      <c r="Q675" s="123">
        <v>2</v>
      </c>
      <c r="R675" s="69"/>
      <c r="S675" s="68"/>
      <c r="AM675" s="3"/>
      <c r="AN675" s="3"/>
    </row>
    <row r="676" spans="1:40" ht="15.75" customHeight="1">
      <c r="A676" s="49">
        <v>2401</v>
      </c>
      <c r="B676" s="50"/>
      <c r="C676" s="50"/>
      <c r="D676" s="50"/>
      <c r="E676" s="50"/>
      <c r="F676" s="50"/>
      <c r="G676" s="50"/>
      <c r="H676" s="50"/>
      <c r="I676" s="50"/>
      <c r="J676" s="50"/>
      <c r="K676" s="50">
        <v>2</v>
      </c>
      <c r="L676" s="87"/>
      <c r="M676" s="57"/>
      <c r="N676" s="58"/>
      <c r="O676" s="64"/>
      <c r="P676" s="58"/>
      <c r="Q676" s="124">
        <v>4</v>
      </c>
      <c r="R676" s="102"/>
      <c r="S676" s="68"/>
      <c r="AM676" s="3"/>
      <c r="AN676" s="3"/>
    </row>
    <row r="677" spans="1:40" s="122" customFormat="1" ht="15.75" customHeight="1">
      <c r="A677" s="49">
        <v>2402</v>
      </c>
      <c r="B677" s="50"/>
      <c r="C677" s="50"/>
      <c r="D677" s="50"/>
      <c r="E677" s="50"/>
      <c r="F677" s="50"/>
      <c r="G677" s="50"/>
      <c r="H677" s="50"/>
      <c r="I677" s="50"/>
      <c r="J677" s="50"/>
      <c r="K677" s="50">
        <v>1</v>
      </c>
      <c r="L677" s="87">
        <v>1</v>
      </c>
      <c r="M677" s="57"/>
      <c r="N677" s="58"/>
      <c r="O677" s="64"/>
      <c r="P677" s="58"/>
      <c r="Q677" s="124">
        <v>1</v>
      </c>
      <c r="R677" s="102"/>
      <c r="S677" s="68"/>
      <c r="AM677" s="3"/>
      <c r="AN677" s="3"/>
    </row>
    <row r="678" spans="1:40" s="122" customFormat="1" ht="15.75" customHeight="1">
      <c r="A678" s="49">
        <v>2501</v>
      </c>
      <c r="B678" s="50"/>
      <c r="C678" s="50"/>
      <c r="D678" s="50"/>
      <c r="E678" s="50"/>
      <c r="F678" s="50"/>
      <c r="G678" s="50"/>
      <c r="H678" s="50"/>
      <c r="I678" s="50"/>
      <c r="J678" s="50"/>
      <c r="K678" s="50">
        <v>2</v>
      </c>
      <c r="L678" s="87">
        <v>2</v>
      </c>
      <c r="M678" s="57"/>
      <c r="N678" s="58"/>
      <c r="O678" s="64"/>
      <c r="P678" s="58"/>
      <c r="Q678" s="124">
        <v>2</v>
      </c>
      <c r="R678" s="102"/>
      <c r="S678" s="68"/>
      <c r="AM678" s="3"/>
      <c r="AN678" s="3"/>
    </row>
    <row r="679" spans="1:40" s="122" customFormat="1" ht="15.75" customHeight="1">
      <c r="A679" s="49">
        <v>2502</v>
      </c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87"/>
      <c r="M679" s="57"/>
      <c r="N679" s="58"/>
      <c r="O679" s="64"/>
      <c r="P679" s="58"/>
      <c r="Q679" s="64"/>
      <c r="R679" s="102"/>
      <c r="S679" s="68"/>
      <c r="AM679" s="3"/>
      <c r="AN679" s="3"/>
    </row>
    <row r="680" spans="1:40" s="122" customFormat="1" ht="15.75" customHeight="1">
      <c r="A680" s="49">
        <v>2601</v>
      </c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87"/>
      <c r="M680" s="57"/>
      <c r="N680" s="58"/>
      <c r="O680" s="64"/>
      <c r="P680" s="58"/>
      <c r="Q680" s="64"/>
      <c r="R680" s="102"/>
      <c r="S680" s="68"/>
      <c r="AM680" s="3"/>
      <c r="AN680" s="3"/>
    </row>
    <row r="681" spans="1:40" ht="15.75" customHeight="1">
      <c r="A681" s="49">
        <v>2602</v>
      </c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87"/>
      <c r="M681" s="57"/>
      <c r="N681" s="58"/>
      <c r="O681" s="64"/>
      <c r="P681" s="140" t="s">
        <v>56</v>
      </c>
      <c r="Q681" s="71">
        <v>7</v>
      </c>
      <c r="R681" s="83">
        <f>L684</f>
        <v>10</v>
      </c>
      <c r="S681" s="142" t="s">
        <v>10</v>
      </c>
      <c r="AM681" s="3"/>
      <c r="AN681" s="3"/>
    </row>
    <row r="682" spans="1:40" ht="15.75" customHeight="1">
      <c r="A682" s="49">
        <v>2701</v>
      </c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87"/>
      <c r="M682" s="57"/>
      <c r="N682" s="58"/>
      <c r="O682" s="64"/>
      <c r="P682" s="141" t="s">
        <v>57</v>
      </c>
      <c r="Q682" s="73">
        <f>IF(Q681/B664=0,"",Q681/B664)</f>
        <v>0.25</v>
      </c>
      <c r="R682" s="85">
        <f>IF(Q681/R681=0,"",Q681/R681)</f>
        <v>0.7</v>
      </c>
      <c r="S682" s="143" t="s">
        <v>58</v>
      </c>
      <c r="AM682" s="3"/>
      <c r="AN682" s="3"/>
    </row>
    <row r="683" spans="1:40" ht="15.75" customHeight="1">
      <c r="A683" s="49">
        <v>2702</v>
      </c>
      <c r="B683" s="145"/>
      <c r="C683" s="145"/>
      <c r="D683" s="145"/>
      <c r="E683" s="145"/>
      <c r="F683" s="145"/>
      <c r="G683" s="145"/>
      <c r="H683" s="145"/>
      <c r="I683" s="145"/>
      <c r="J683" s="145"/>
      <c r="K683" s="145"/>
      <c r="L683" s="87"/>
      <c r="M683" s="75"/>
      <c r="N683" s="76"/>
      <c r="O683" s="77"/>
      <c r="P683" s="78"/>
      <c r="Q683" s="79"/>
      <c r="R683" s="79"/>
      <c r="S683" s="80"/>
      <c r="AM683" s="3"/>
      <c r="AN683" s="3"/>
    </row>
    <row r="684" spans="1:40" ht="18" customHeight="1">
      <c r="A684" s="31"/>
      <c r="B684" s="190" t="s">
        <v>79</v>
      </c>
      <c r="C684" s="190"/>
      <c r="D684" s="190"/>
      <c r="E684" s="190"/>
      <c r="F684" s="190"/>
      <c r="G684" s="190"/>
      <c r="H684" s="190"/>
      <c r="I684" s="190"/>
      <c r="J684" s="190"/>
      <c r="K684" s="190"/>
      <c r="L684" s="144">
        <f>SUM(L672:L683)</f>
        <v>10</v>
      </c>
      <c r="M684" s="82">
        <f>IF(L673=0,"",L673/B664)</f>
        <v>0.17857142857142858</v>
      </c>
      <c r="N684" s="82">
        <f>IF(L684=0,"",L684/B664)</f>
        <v>0.35714285714285715</v>
      </c>
      <c r="O684" s="82">
        <f>N684-M684</f>
        <v>0.17857142857142858</v>
      </c>
      <c r="P684" s="1"/>
      <c r="Q684" s="25"/>
      <c r="R684" s="26"/>
      <c r="S684" s="1"/>
      <c r="AM684" s="3"/>
      <c r="AN684" s="3"/>
    </row>
    <row r="685" spans="1:40" ht="12.75" customHeight="1">
      <c r="M685" s="1"/>
      <c r="N685" s="1"/>
      <c r="P685" s="1"/>
      <c r="Q685" s="2"/>
      <c r="R685" s="2"/>
      <c r="S685" s="1"/>
      <c r="AM685" s="3"/>
      <c r="AN685" s="3"/>
    </row>
    <row r="686" spans="1:40" ht="12.75" customHeight="1">
      <c r="M686" s="1"/>
      <c r="N686" s="1"/>
      <c r="P686" s="1"/>
      <c r="Q686" s="2"/>
      <c r="R686" s="2"/>
      <c r="S686" s="1"/>
      <c r="AM686" s="3"/>
      <c r="AN686" s="3"/>
    </row>
    <row r="687" spans="1:40" ht="26.25">
      <c r="B687" s="203" t="s">
        <v>69</v>
      </c>
      <c r="C687" s="203"/>
      <c r="D687" s="203"/>
      <c r="E687" s="203"/>
      <c r="F687" s="203"/>
      <c r="G687" s="203"/>
      <c r="H687" s="203"/>
      <c r="I687" s="203"/>
      <c r="J687" s="203"/>
      <c r="K687" s="203"/>
      <c r="L687" s="172" t="s">
        <v>88</v>
      </c>
      <c r="M687" s="1"/>
      <c r="N687" s="1"/>
      <c r="O687" s="25"/>
      <c r="P687" s="1"/>
      <c r="Q687" s="25"/>
      <c r="R687" s="25"/>
      <c r="S687" s="25"/>
      <c r="AM687" s="3"/>
      <c r="AN687" s="3"/>
    </row>
    <row r="688" spans="1:40" ht="20.25">
      <c r="A688" s="192" t="s">
        <v>9</v>
      </c>
      <c r="B688" s="193" t="s">
        <v>70</v>
      </c>
      <c r="C688" s="194"/>
      <c r="D688" s="194"/>
      <c r="E688" s="194"/>
      <c r="F688" s="194"/>
      <c r="G688" s="194"/>
      <c r="H688" s="194"/>
      <c r="I688" s="194"/>
      <c r="J688" s="194"/>
      <c r="K688" s="195"/>
      <c r="L688" s="196" t="s">
        <v>10</v>
      </c>
      <c r="M688" s="189" t="s">
        <v>2</v>
      </c>
      <c r="N688" s="189" t="s">
        <v>3</v>
      </c>
      <c r="O688" s="198" t="s">
        <v>4</v>
      </c>
      <c r="P688" s="189" t="s">
        <v>5</v>
      </c>
      <c r="Q688" s="187" t="s">
        <v>6</v>
      </c>
      <c r="R688" s="187" t="s">
        <v>7</v>
      </c>
      <c r="S688" s="189" t="s">
        <v>8</v>
      </c>
      <c r="AM688" s="3"/>
      <c r="AN688" s="3"/>
    </row>
    <row r="689" spans="1:40" ht="15.75">
      <c r="A689" s="188"/>
      <c r="B689" s="49" t="s">
        <v>71</v>
      </c>
      <c r="C689" s="49" t="s">
        <v>72</v>
      </c>
      <c r="D689" s="49" t="s">
        <v>73</v>
      </c>
      <c r="E689" s="49" t="s">
        <v>74</v>
      </c>
      <c r="F689" s="49" t="s">
        <v>75</v>
      </c>
      <c r="G689" s="49" t="s">
        <v>76</v>
      </c>
      <c r="H689" s="49" t="s">
        <v>77</v>
      </c>
      <c r="I689" s="49" t="s">
        <v>78</v>
      </c>
      <c r="J689" s="49" t="s">
        <v>106</v>
      </c>
      <c r="K689" s="49" t="s">
        <v>107</v>
      </c>
      <c r="L689" s="197"/>
      <c r="M689" s="188"/>
      <c r="N689" s="188"/>
      <c r="O689" s="188"/>
      <c r="P689" s="188"/>
      <c r="Q689" s="188"/>
      <c r="R689" s="188"/>
      <c r="S689" s="188"/>
      <c r="AM689" s="3"/>
      <c r="AN689" s="3"/>
    </row>
    <row r="690" spans="1:40" ht="15.75" customHeight="1">
      <c r="A690" s="49">
        <v>1802</v>
      </c>
      <c r="B690" s="50">
        <v>31</v>
      </c>
      <c r="C690" s="50"/>
      <c r="D690" s="50"/>
      <c r="E690" s="50"/>
      <c r="F690" s="50"/>
      <c r="G690" s="50"/>
      <c r="H690" s="50"/>
      <c r="I690" s="50"/>
      <c r="J690" s="50"/>
      <c r="K690" s="50"/>
      <c r="L690" s="87"/>
      <c r="M690" s="51"/>
      <c r="N690" s="52"/>
      <c r="O690" s="53"/>
      <c r="P690" s="54"/>
      <c r="Q690" s="55">
        <f>B690</f>
        <v>31</v>
      </c>
      <c r="R690" s="56"/>
      <c r="S690" s="54"/>
      <c r="AM690" s="3"/>
      <c r="AN690" s="3"/>
    </row>
    <row r="691" spans="1:40" ht="15.75" customHeight="1">
      <c r="A691" s="49">
        <v>1901</v>
      </c>
      <c r="B691" s="50"/>
      <c r="C691" s="50">
        <v>29</v>
      </c>
      <c r="D691" s="50"/>
      <c r="E691" s="50"/>
      <c r="F691" s="50"/>
      <c r="G691" s="50"/>
      <c r="H691" s="50"/>
      <c r="I691" s="50"/>
      <c r="J691" s="50"/>
      <c r="K691" s="50"/>
      <c r="L691" s="87"/>
      <c r="M691" s="57"/>
      <c r="N691" s="58"/>
      <c r="O691" s="59"/>
      <c r="P691" s="60">
        <f>IF(C691=0,"",C691/B690)</f>
        <v>0.93548387096774188</v>
      </c>
      <c r="Q691" s="61">
        <v>29</v>
      </c>
      <c r="R691" s="62">
        <f t="shared" ref="R691:R699" si="68">IF(Q691=0,"",Q691/Q690)</f>
        <v>0.93548387096774188</v>
      </c>
      <c r="S691" s="62">
        <f t="shared" ref="S691:S699" si="69">IF(Q691=0,"",100%-R691)</f>
        <v>6.4516129032258118E-2</v>
      </c>
      <c r="AM691" s="3"/>
      <c r="AN691" s="3"/>
    </row>
    <row r="692" spans="1:40" ht="15.75" customHeight="1">
      <c r="A692" s="49">
        <v>1902</v>
      </c>
      <c r="B692" s="50"/>
      <c r="C692" s="50"/>
      <c r="D692" s="50">
        <v>26</v>
      </c>
      <c r="E692" s="50"/>
      <c r="F692" s="50"/>
      <c r="G692" s="50"/>
      <c r="H692" s="50"/>
      <c r="I692" s="50"/>
      <c r="J692" s="50"/>
      <c r="K692" s="50"/>
      <c r="L692" s="87"/>
      <c r="M692" s="57"/>
      <c r="N692" s="58"/>
      <c r="O692" s="59"/>
      <c r="P692" s="60">
        <f>IF(D692=0,"",D692/C691)</f>
        <v>0.89655172413793105</v>
      </c>
      <c r="Q692" s="61">
        <v>26</v>
      </c>
      <c r="R692" s="62">
        <f t="shared" si="68"/>
        <v>0.89655172413793105</v>
      </c>
      <c r="S692" s="62">
        <f t="shared" si="69"/>
        <v>0.10344827586206895</v>
      </c>
      <c r="T692" s="63">
        <f>Q692/Q690</f>
        <v>0.83870967741935487</v>
      </c>
      <c r="AM692" s="3"/>
      <c r="AN692" s="3"/>
    </row>
    <row r="693" spans="1:40" ht="15.75" customHeight="1">
      <c r="A693" s="49">
        <v>2001</v>
      </c>
      <c r="B693" s="50"/>
      <c r="C693" s="50"/>
      <c r="D693" s="50"/>
      <c r="E693" s="50">
        <v>25</v>
      </c>
      <c r="F693" s="50"/>
      <c r="G693" s="50"/>
      <c r="H693" s="50"/>
      <c r="I693" s="50"/>
      <c r="J693" s="50"/>
      <c r="K693" s="50"/>
      <c r="L693" s="87"/>
      <c r="M693" s="57"/>
      <c r="N693" s="58"/>
      <c r="O693" s="59"/>
      <c r="P693" s="60">
        <f>E693/D692</f>
        <v>0.96153846153846156</v>
      </c>
      <c r="Q693" s="61">
        <v>26</v>
      </c>
      <c r="R693" s="62">
        <f t="shared" si="68"/>
        <v>1</v>
      </c>
      <c r="S693" s="62">
        <f t="shared" si="69"/>
        <v>0</v>
      </c>
      <c r="AM693" s="3"/>
      <c r="AN693" s="3"/>
    </row>
    <row r="694" spans="1:40" ht="15.75" customHeight="1">
      <c r="A694" s="49">
        <v>2002</v>
      </c>
      <c r="B694" s="50"/>
      <c r="C694" s="50"/>
      <c r="D694" s="50"/>
      <c r="E694" s="50"/>
      <c r="F694" s="50">
        <v>23</v>
      </c>
      <c r="G694" s="50"/>
      <c r="H694" s="50"/>
      <c r="I694" s="50"/>
      <c r="J694" s="50"/>
      <c r="K694" s="50"/>
      <c r="L694" s="87"/>
      <c r="M694" s="57"/>
      <c r="N694" s="58"/>
      <c r="O694" s="59"/>
      <c r="P694" s="60">
        <f>IF(F694=0,"",F694/E693)</f>
        <v>0.92</v>
      </c>
      <c r="Q694" s="61">
        <v>26</v>
      </c>
      <c r="R694" s="62">
        <f t="shared" si="68"/>
        <v>1</v>
      </c>
      <c r="S694" s="62">
        <f t="shared" si="69"/>
        <v>0</v>
      </c>
      <c r="AM694" s="3"/>
      <c r="AN694" s="3"/>
    </row>
    <row r="695" spans="1:40" ht="15.75" customHeight="1">
      <c r="A695" s="49">
        <v>2101</v>
      </c>
      <c r="B695" s="50"/>
      <c r="C695" s="50"/>
      <c r="D695" s="50"/>
      <c r="E695" s="50"/>
      <c r="F695" s="50"/>
      <c r="G695" s="50">
        <v>20</v>
      </c>
      <c r="H695" s="50"/>
      <c r="I695" s="50"/>
      <c r="J695" s="50"/>
      <c r="K695" s="50"/>
      <c r="L695" s="87"/>
      <c r="M695" s="57"/>
      <c r="N695" s="58"/>
      <c r="O695" s="59"/>
      <c r="P695" s="60">
        <f>IF(G695=0,"",G695/F694)</f>
        <v>0.86956521739130432</v>
      </c>
      <c r="Q695" s="61">
        <v>23</v>
      </c>
      <c r="R695" s="62">
        <f t="shared" si="68"/>
        <v>0.88461538461538458</v>
      </c>
      <c r="S695" s="62">
        <f t="shared" si="69"/>
        <v>0.11538461538461542</v>
      </c>
      <c r="AM695" s="3"/>
      <c r="AN695" s="3"/>
    </row>
    <row r="696" spans="1:40" ht="15.75" customHeight="1">
      <c r="A696" s="49">
        <v>2102</v>
      </c>
      <c r="B696" s="50"/>
      <c r="C696" s="50"/>
      <c r="D696" s="50"/>
      <c r="E696" s="50"/>
      <c r="F696" s="50"/>
      <c r="G696" s="50"/>
      <c r="H696" s="50">
        <v>17</v>
      </c>
      <c r="I696" s="50"/>
      <c r="J696" s="50"/>
      <c r="K696" s="50"/>
      <c r="L696" s="87"/>
      <c r="M696" s="57"/>
      <c r="N696" s="58"/>
      <c r="O696" s="59"/>
      <c r="P696" s="60">
        <f>IF(H696=0,"",H696/G695)</f>
        <v>0.85</v>
      </c>
      <c r="Q696" s="61">
        <v>21</v>
      </c>
      <c r="R696" s="62">
        <f t="shared" si="68"/>
        <v>0.91304347826086951</v>
      </c>
      <c r="S696" s="62">
        <f t="shared" si="69"/>
        <v>8.6956521739130488E-2</v>
      </c>
      <c r="AM696" s="3"/>
      <c r="AN696" s="3"/>
    </row>
    <row r="697" spans="1:40" ht="15.75" customHeight="1">
      <c r="A697" s="49">
        <v>2201</v>
      </c>
      <c r="B697" s="50"/>
      <c r="C697" s="50"/>
      <c r="D697" s="50"/>
      <c r="E697" s="50"/>
      <c r="F697" s="50"/>
      <c r="G697" s="50"/>
      <c r="H697" s="50"/>
      <c r="I697" s="50">
        <v>15</v>
      </c>
      <c r="J697" s="50"/>
      <c r="K697" s="50"/>
      <c r="L697" s="87"/>
      <c r="M697" s="57"/>
      <c r="N697" s="58"/>
      <c r="O697" s="59"/>
      <c r="P697" s="60">
        <f>IF(I697=0,"",I697/H696)</f>
        <v>0.88235294117647056</v>
      </c>
      <c r="Q697" s="61">
        <v>19</v>
      </c>
      <c r="R697" s="62">
        <f t="shared" si="68"/>
        <v>0.90476190476190477</v>
      </c>
      <c r="S697" s="62">
        <f t="shared" si="69"/>
        <v>9.5238095238095233E-2</v>
      </c>
      <c r="AM697" s="3"/>
      <c r="AN697" s="3"/>
    </row>
    <row r="698" spans="1:40" ht="15.75" customHeight="1">
      <c r="A698" s="49">
        <v>2202</v>
      </c>
      <c r="B698" s="50"/>
      <c r="C698" s="50"/>
      <c r="D698" s="50"/>
      <c r="E698" s="50"/>
      <c r="F698" s="50"/>
      <c r="G698" s="50"/>
      <c r="H698" s="50"/>
      <c r="I698" s="50"/>
      <c r="J698" s="50">
        <v>11</v>
      </c>
      <c r="K698" s="50"/>
      <c r="L698" s="87"/>
      <c r="M698" s="57"/>
      <c r="N698" s="58"/>
      <c r="O698" s="59"/>
      <c r="P698" s="127">
        <f>J698/I697</f>
        <v>0.73333333333333328</v>
      </c>
      <c r="Q698" s="61">
        <v>19</v>
      </c>
      <c r="R698" s="62">
        <f t="shared" si="68"/>
        <v>1</v>
      </c>
      <c r="S698" s="62">
        <f t="shared" si="69"/>
        <v>0</v>
      </c>
      <c r="AM698" s="3"/>
      <c r="AN698" s="3"/>
    </row>
    <row r="699" spans="1:40" ht="15.75" customHeight="1">
      <c r="A699" s="49">
        <v>2301</v>
      </c>
      <c r="B699" s="50"/>
      <c r="C699" s="50"/>
      <c r="D699" s="50"/>
      <c r="E699" s="50"/>
      <c r="F699" s="50"/>
      <c r="G699" s="50"/>
      <c r="H699" s="50"/>
      <c r="I699" s="50"/>
      <c r="J699" s="50"/>
      <c r="K699" s="50">
        <v>7</v>
      </c>
      <c r="L699" s="87">
        <v>1</v>
      </c>
      <c r="M699" s="57"/>
      <c r="N699" s="58"/>
      <c r="O699" s="64"/>
      <c r="P699" s="128">
        <f>K699/J698</f>
        <v>0.63636363636363635</v>
      </c>
      <c r="Q699" s="99">
        <v>17</v>
      </c>
      <c r="R699" s="62">
        <f t="shared" si="68"/>
        <v>0.89473684210526316</v>
      </c>
      <c r="S699" s="62">
        <f t="shared" si="69"/>
        <v>0.10526315789473684</v>
      </c>
      <c r="AM699" s="3"/>
      <c r="AN699" s="3"/>
    </row>
    <row r="700" spans="1:40" ht="15.75" customHeight="1">
      <c r="A700" s="49">
        <v>2302</v>
      </c>
      <c r="B700" s="50"/>
      <c r="C700" s="50"/>
      <c r="D700" s="50"/>
      <c r="E700" s="50"/>
      <c r="F700" s="50"/>
      <c r="G700" s="50"/>
      <c r="H700" s="50"/>
      <c r="I700" s="50"/>
      <c r="J700" s="50"/>
      <c r="K700" s="50">
        <v>8</v>
      </c>
      <c r="L700" s="87">
        <v>2</v>
      </c>
      <c r="M700" s="57"/>
      <c r="N700" s="58"/>
      <c r="O700" s="64"/>
      <c r="P700" s="68"/>
      <c r="Q700" s="123">
        <v>11</v>
      </c>
      <c r="R700" s="69"/>
      <c r="S700" s="68"/>
      <c r="AM700" s="3"/>
      <c r="AN700" s="3"/>
    </row>
    <row r="701" spans="1:40" ht="15.75" customHeight="1">
      <c r="A701" s="49">
        <v>2401</v>
      </c>
      <c r="B701" s="50"/>
      <c r="C701" s="50"/>
      <c r="D701" s="50"/>
      <c r="E701" s="50"/>
      <c r="F701" s="50"/>
      <c r="G701" s="50"/>
      <c r="H701" s="50"/>
      <c r="I701" s="50"/>
      <c r="J701" s="50"/>
      <c r="K701" s="50">
        <v>11</v>
      </c>
      <c r="L701" s="87"/>
      <c r="M701" s="57"/>
      <c r="N701" s="58"/>
      <c r="O701" s="64"/>
      <c r="P701" s="125"/>
      <c r="Q701" s="124">
        <v>13</v>
      </c>
      <c r="R701" s="126"/>
      <c r="S701" s="68"/>
      <c r="AM701" s="3"/>
      <c r="AN701" s="3"/>
    </row>
    <row r="702" spans="1:40" ht="15.75" customHeight="1">
      <c r="A702" s="49">
        <v>2402</v>
      </c>
      <c r="B702" s="50"/>
      <c r="C702" s="50"/>
      <c r="D702" s="50"/>
      <c r="E702" s="50"/>
      <c r="F702" s="50"/>
      <c r="G702" s="50"/>
      <c r="H702" s="50"/>
      <c r="I702" s="50"/>
      <c r="J702" s="50"/>
      <c r="K702" s="50">
        <v>5</v>
      </c>
      <c r="L702" s="87">
        <v>3</v>
      </c>
      <c r="M702" s="57"/>
      <c r="N702" s="58"/>
      <c r="O702" s="64"/>
      <c r="P702" s="125"/>
      <c r="Q702" s="124">
        <v>8</v>
      </c>
      <c r="R702" s="126"/>
      <c r="S702" s="68"/>
      <c r="AM702" s="3"/>
      <c r="AN702" s="3"/>
    </row>
    <row r="703" spans="1:40" s="122" customFormat="1" ht="15.75" customHeight="1">
      <c r="A703" s="49">
        <v>2501</v>
      </c>
      <c r="B703" s="50"/>
      <c r="C703" s="50"/>
      <c r="D703" s="50"/>
      <c r="E703" s="50"/>
      <c r="F703" s="50"/>
      <c r="G703" s="50"/>
      <c r="H703" s="50"/>
      <c r="I703" s="50"/>
      <c r="J703" s="50"/>
      <c r="K703" s="50">
        <v>5</v>
      </c>
      <c r="L703" s="87">
        <v>3</v>
      </c>
      <c r="M703" s="57"/>
      <c r="N703" s="58"/>
      <c r="O703" s="64"/>
      <c r="P703" s="125"/>
      <c r="Q703" s="124">
        <v>6</v>
      </c>
      <c r="R703" s="126"/>
      <c r="S703" s="68"/>
      <c r="AM703" s="3"/>
      <c r="AN703" s="3"/>
    </row>
    <row r="704" spans="1:40" s="122" customFormat="1" ht="15.75" customHeight="1">
      <c r="A704" s="104">
        <v>2502</v>
      </c>
      <c r="B704" s="50"/>
      <c r="C704" s="50"/>
      <c r="D704" s="50"/>
      <c r="E704" s="50"/>
      <c r="F704" s="50"/>
      <c r="G704" s="50"/>
      <c r="H704" s="50"/>
      <c r="I704" s="50"/>
      <c r="J704" s="50"/>
      <c r="K704" s="50">
        <v>1</v>
      </c>
      <c r="L704" s="87">
        <v>1</v>
      </c>
      <c r="M704" s="57"/>
      <c r="N704" s="58"/>
      <c r="O704" s="64"/>
      <c r="P704" s="125"/>
      <c r="Q704" s="124">
        <v>3</v>
      </c>
      <c r="R704" s="126"/>
      <c r="S704" s="68"/>
      <c r="AM704" s="3"/>
      <c r="AN704" s="3"/>
    </row>
    <row r="705" spans="1:40" s="122" customFormat="1" ht="15.75" customHeight="1">
      <c r="A705" s="49">
        <v>2601</v>
      </c>
      <c r="B705" s="50"/>
      <c r="C705" s="50"/>
      <c r="D705" s="50"/>
      <c r="E705" s="50"/>
      <c r="F705" s="50"/>
      <c r="G705" s="50"/>
      <c r="H705" s="50"/>
      <c r="I705" s="50"/>
      <c r="J705" s="50"/>
      <c r="K705" s="50">
        <v>2</v>
      </c>
      <c r="L705" s="87">
        <v>1</v>
      </c>
      <c r="M705" s="57"/>
      <c r="N705" s="58"/>
      <c r="O705" s="64"/>
      <c r="P705" s="58"/>
      <c r="Q705" s="64"/>
      <c r="R705" s="102"/>
      <c r="S705" s="68"/>
      <c r="AM705" s="3"/>
      <c r="AN705" s="3"/>
    </row>
    <row r="706" spans="1:40" ht="15.75" customHeight="1">
      <c r="A706" s="49">
        <v>2602</v>
      </c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87"/>
      <c r="M706" s="57"/>
      <c r="N706" s="58"/>
      <c r="O706" s="64"/>
      <c r="P706" s="140" t="s">
        <v>56</v>
      </c>
      <c r="Q706" s="71">
        <v>8</v>
      </c>
      <c r="R706" s="83">
        <f>L709</f>
        <v>11</v>
      </c>
      <c r="S706" s="142" t="s">
        <v>10</v>
      </c>
      <c r="AM706" s="3"/>
      <c r="AN706" s="3"/>
    </row>
    <row r="707" spans="1:40" ht="15.75" customHeight="1">
      <c r="A707" s="104">
        <v>2701</v>
      </c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87"/>
      <c r="M707" s="57"/>
      <c r="N707" s="58"/>
      <c r="O707" s="64"/>
      <c r="P707" s="141" t="s">
        <v>57</v>
      </c>
      <c r="Q707" s="73">
        <f>IF(Q706/B690=0,"",Q706/B690)</f>
        <v>0.25806451612903225</v>
      </c>
      <c r="R707" s="85">
        <f>IF(Q706/R706=0,"",Q706/R706)</f>
        <v>0.72727272727272729</v>
      </c>
      <c r="S707" s="143" t="s">
        <v>58</v>
      </c>
      <c r="AM707" s="3"/>
      <c r="AN707" s="3"/>
    </row>
    <row r="708" spans="1:40" ht="15.75" customHeight="1">
      <c r="A708" s="49">
        <v>2702</v>
      </c>
      <c r="B708" s="145"/>
      <c r="C708" s="145"/>
      <c r="D708" s="145"/>
      <c r="E708" s="145"/>
      <c r="F708" s="145"/>
      <c r="G708" s="145"/>
      <c r="H708" s="145"/>
      <c r="I708" s="145"/>
      <c r="J708" s="145"/>
      <c r="K708" s="145"/>
      <c r="L708" s="87"/>
      <c r="M708" s="75"/>
      <c r="N708" s="76"/>
      <c r="O708" s="77"/>
      <c r="P708" s="78"/>
      <c r="Q708" s="79"/>
      <c r="R708" s="79"/>
      <c r="S708" s="80"/>
      <c r="AM708" s="3"/>
      <c r="AN708" s="3"/>
    </row>
    <row r="709" spans="1:40" ht="18" customHeight="1">
      <c r="A709" s="31"/>
      <c r="B709" s="190" t="s">
        <v>79</v>
      </c>
      <c r="C709" s="190"/>
      <c r="D709" s="190"/>
      <c r="E709" s="190"/>
      <c r="F709" s="190"/>
      <c r="G709" s="190"/>
      <c r="H709" s="190"/>
      <c r="I709" s="190"/>
      <c r="J709" s="190"/>
      <c r="K709" s="190"/>
      <c r="L709" s="144">
        <f>SUM(L698:L708)</f>
        <v>11</v>
      </c>
      <c r="M709" s="82">
        <f>IF(L699=0,"",L699/B690)</f>
        <v>3.2258064516129031E-2</v>
      </c>
      <c r="N709" s="82">
        <f>IF(L709=0,"",L709/B690)</f>
        <v>0.35483870967741937</v>
      </c>
      <c r="O709" s="82">
        <f>N709-M709</f>
        <v>0.32258064516129037</v>
      </c>
      <c r="P709" s="1"/>
      <c r="Q709" s="25"/>
      <c r="R709" s="26"/>
      <c r="S709" s="1"/>
      <c r="AM709" s="3"/>
      <c r="AN709" s="3"/>
    </row>
    <row r="710" spans="1:40" ht="12.75" customHeight="1">
      <c r="M710" s="1"/>
      <c r="N710" s="1"/>
      <c r="P710" s="1"/>
      <c r="Q710" s="2"/>
      <c r="R710" s="2"/>
      <c r="S710" s="1"/>
      <c r="AM710" s="3"/>
      <c r="AN710" s="3"/>
    </row>
    <row r="711" spans="1:40" ht="12.75" customHeight="1">
      <c r="M711" s="1"/>
      <c r="N711" s="1"/>
      <c r="P711" s="1"/>
      <c r="Q711" s="2"/>
      <c r="R711" s="2"/>
      <c r="S711" s="1"/>
      <c r="AM711" s="3"/>
      <c r="AN711" s="3"/>
    </row>
    <row r="712" spans="1:40" ht="26.25" customHeight="1">
      <c r="B712" s="203" t="s">
        <v>69</v>
      </c>
      <c r="C712" s="203"/>
      <c r="D712" s="203"/>
      <c r="E712" s="203"/>
      <c r="F712" s="203"/>
      <c r="G712" s="203"/>
      <c r="H712" s="203"/>
      <c r="I712" s="203"/>
      <c r="J712" s="203"/>
      <c r="K712" s="203"/>
      <c r="L712" s="172" t="s">
        <v>89</v>
      </c>
      <c r="M712" s="1"/>
      <c r="N712" s="1"/>
      <c r="O712" s="25"/>
      <c r="P712" s="1"/>
      <c r="Q712" s="25"/>
      <c r="R712" s="25"/>
      <c r="S712" s="25"/>
      <c r="AM712" s="3"/>
      <c r="AN712" s="3"/>
    </row>
    <row r="713" spans="1:40" ht="20.25">
      <c r="A713" s="192" t="s">
        <v>9</v>
      </c>
      <c r="B713" s="193" t="s">
        <v>70</v>
      </c>
      <c r="C713" s="194"/>
      <c r="D713" s="194"/>
      <c r="E713" s="194"/>
      <c r="F713" s="194"/>
      <c r="G713" s="194"/>
      <c r="H713" s="194"/>
      <c r="I713" s="194"/>
      <c r="J713" s="194"/>
      <c r="K713" s="195"/>
      <c r="L713" s="196" t="s">
        <v>10</v>
      </c>
      <c r="M713" s="189" t="s">
        <v>2</v>
      </c>
      <c r="N713" s="189" t="s">
        <v>3</v>
      </c>
      <c r="O713" s="198" t="s">
        <v>4</v>
      </c>
      <c r="P713" s="189" t="s">
        <v>5</v>
      </c>
      <c r="Q713" s="187" t="s">
        <v>6</v>
      </c>
      <c r="R713" s="187" t="s">
        <v>7</v>
      </c>
      <c r="S713" s="189" t="s">
        <v>8</v>
      </c>
      <c r="AM713" s="3"/>
      <c r="AN713" s="3"/>
    </row>
    <row r="714" spans="1:40" ht="15.75">
      <c r="A714" s="188"/>
      <c r="B714" s="49" t="s">
        <v>71</v>
      </c>
      <c r="C714" s="49" t="s">
        <v>72</v>
      </c>
      <c r="D714" s="49" t="s">
        <v>73</v>
      </c>
      <c r="E714" s="49" t="s">
        <v>74</v>
      </c>
      <c r="F714" s="49" t="s">
        <v>75</v>
      </c>
      <c r="G714" s="49" t="s">
        <v>76</v>
      </c>
      <c r="H714" s="49" t="s">
        <v>77</v>
      </c>
      <c r="I714" s="49" t="s">
        <v>78</v>
      </c>
      <c r="J714" s="49" t="s">
        <v>106</v>
      </c>
      <c r="K714" s="49" t="s">
        <v>107</v>
      </c>
      <c r="L714" s="197"/>
      <c r="M714" s="188"/>
      <c r="N714" s="188"/>
      <c r="O714" s="188"/>
      <c r="P714" s="188"/>
      <c r="Q714" s="188"/>
      <c r="R714" s="188"/>
      <c r="S714" s="188"/>
      <c r="AM714" s="3"/>
      <c r="AN714" s="3"/>
    </row>
    <row r="715" spans="1:40" ht="15.75" customHeight="1">
      <c r="A715" s="49">
        <v>1901</v>
      </c>
      <c r="B715" s="50">
        <v>27</v>
      </c>
      <c r="C715" s="50"/>
      <c r="D715" s="50"/>
      <c r="E715" s="50"/>
      <c r="F715" s="50"/>
      <c r="G715" s="50"/>
      <c r="H715" s="50"/>
      <c r="I715" s="50"/>
      <c r="J715" s="50"/>
      <c r="K715" s="50"/>
      <c r="L715" s="87"/>
      <c r="M715" s="51"/>
      <c r="N715" s="52"/>
      <c r="O715" s="53"/>
      <c r="P715" s="54"/>
      <c r="Q715" s="55">
        <f>B715</f>
        <v>27</v>
      </c>
      <c r="R715" s="56"/>
      <c r="S715" s="54"/>
      <c r="AM715" s="3"/>
      <c r="AN715" s="3"/>
    </row>
    <row r="716" spans="1:40" ht="15.75" customHeight="1">
      <c r="A716" s="49">
        <v>1902</v>
      </c>
      <c r="B716" s="50"/>
      <c r="C716" s="50">
        <v>27</v>
      </c>
      <c r="D716" s="50"/>
      <c r="E716" s="50"/>
      <c r="F716" s="50"/>
      <c r="G716" s="50"/>
      <c r="H716" s="50"/>
      <c r="I716" s="50"/>
      <c r="J716" s="50"/>
      <c r="K716" s="50"/>
      <c r="L716" s="87"/>
      <c r="M716" s="57"/>
      <c r="N716" s="58"/>
      <c r="O716" s="59"/>
      <c r="P716" s="60">
        <f>IF(C716=0,"",C716/B715)</f>
        <v>1</v>
      </c>
      <c r="Q716" s="61">
        <v>27</v>
      </c>
      <c r="R716" s="62">
        <f t="shared" ref="R716:R723" si="70">IF(Q716=0,"",Q716/Q715)</f>
        <v>1</v>
      </c>
      <c r="S716" s="62">
        <f t="shared" ref="S716:S723" si="71">IF(Q716=0,"",100%-R716)</f>
        <v>0</v>
      </c>
      <c r="AM716" s="3"/>
      <c r="AN716" s="3"/>
    </row>
    <row r="717" spans="1:40" ht="15.75" customHeight="1">
      <c r="A717" s="49">
        <v>2001</v>
      </c>
      <c r="B717" s="50"/>
      <c r="C717" s="50"/>
      <c r="D717" s="50">
        <v>24</v>
      </c>
      <c r="E717" s="50"/>
      <c r="F717" s="50"/>
      <c r="G717" s="50"/>
      <c r="H717" s="50"/>
      <c r="I717" s="50"/>
      <c r="J717" s="50"/>
      <c r="K717" s="50"/>
      <c r="L717" s="87"/>
      <c r="M717" s="57"/>
      <c r="N717" s="58"/>
      <c r="O717" s="59"/>
      <c r="P717" s="60">
        <f>IF(D717=0,"",D717/C716)</f>
        <v>0.88888888888888884</v>
      </c>
      <c r="Q717" s="61">
        <v>26</v>
      </c>
      <c r="R717" s="62">
        <f t="shared" si="70"/>
        <v>0.96296296296296291</v>
      </c>
      <c r="S717" s="62">
        <f t="shared" si="71"/>
        <v>3.703703703703709E-2</v>
      </c>
      <c r="T717" s="63">
        <f>Q717/Q715</f>
        <v>0.96296296296296291</v>
      </c>
      <c r="AM717" s="3"/>
      <c r="AN717" s="3"/>
    </row>
    <row r="718" spans="1:40" ht="15.75" customHeight="1">
      <c r="A718" s="49">
        <v>2002</v>
      </c>
      <c r="B718" s="50"/>
      <c r="C718" s="50"/>
      <c r="D718" s="50"/>
      <c r="E718" s="50">
        <v>22</v>
      </c>
      <c r="F718" s="50"/>
      <c r="G718" s="50"/>
      <c r="H718" s="50"/>
      <c r="I718" s="50"/>
      <c r="J718" s="50"/>
      <c r="K718" s="50"/>
      <c r="L718" s="87"/>
      <c r="M718" s="57"/>
      <c r="N718" s="58"/>
      <c r="O718" s="59"/>
      <c r="P718" s="60">
        <f>IF(E718=0,"",E718/D717)</f>
        <v>0.91666666666666663</v>
      </c>
      <c r="Q718" s="61">
        <v>25</v>
      </c>
      <c r="R718" s="62">
        <f t="shared" si="70"/>
        <v>0.96153846153846156</v>
      </c>
      <c r="S718" s="62">
        <f t="shared" si="71"/>
        <v>3.8461538461538436E-2</v>
      </c>
      <c r="AM718" s="3"/>
      <c r="AN718" s="3"/>
    </row>
    <row r="719" spans="1:40" ht="15.75" customHeight="1">
      <c r="A719" s="49">
        <v>2101</v>
      </c>
      <c r="B719" s="50"/>
      <c r="C719" s="50"/>
      <c r="D719" s="50"/>
      <c r="E719" s="50"/>
      <c r="F719" s="50">
        <v>20</v>
      </c>
      <c r="G719" s="50"/>
      <c r="H719" s="50"/>
      <c r="I719" s="50"/>
      <c r="J719" s="50"/>
      <c r="K719" s="50"/>
      <c r="L719" s="87"/>
      <c r="M719" s="57"/>
      <c r="N719" s="58"/>
      <c r="O719" s="59"/>
      <c r="P719" s="60">
        <f>IF(F719=0,"",F719/E718)</f>
        <v>0.90909090909090906</v>
      </c>
      <c r="Q719" s="61">
        <v>21</v>
      </c>
      <c r="R719" s="62">
        <f t="shared" si="70"/>
        <v>0.84</v>
      </c>
      <c r="S719" s="62">
        <f t="shared" si="71"/>
        <v>0.16000000000000003</v>
      </c>
      <c r="AM719" s="3"/>
      <c r="AN719" s="3"/>
    </row>
    <row r="720" spans="1:40" ht="15.75" customHeight="1">
      <c r="A720" s="49">
        <v>2102</v>
      </c>
      <c r="B720" s="50"/>
      <c r="C720" s="50"/>
      <c r="D720" s="50"/>
      <c r="E720" s="50"/>
      <c r="F720" s="50"/>
      <c r="G720" s="50">
        <v>19</v>
      </c>
      <c r="H720" s="50"/>
      <c r="I720" s="50"/>
      <c r="J720" s="50"/>
      <c r="K720" s="50"/>
      <c r="L720" s="87"/>
      <c r="M720" s="57"/>
      <c r="N720" s="58"/>
      <c r="O720" s="59"/>
      <c r="P720" s="60">
        <f>IF(G720=0,"",G720/F719)</f>
        <v>0.95</v>
      </c>
      <c r="Q720" s="61">
        <v>20</v>
      </c>
      <c r="R720" s="62">
        <f t="shared" si="70"/>
        <v>0.95238095238095233</v>
      </c>
      <c r="S720" s="62">
        <f t="shared" si="71"/>
        <v>4.7619047619047672E-2</v>
      </c>
      <c r="AM720" s="3"/>
      <c r="AN720" s="3"/>
    </row>
    <row r="721" spans="1:40" ht="15.75" customHeight="1">
      <c r="A721" s="49">
        <v>2201</v>
      </c>
      <c r="B721" s="50"/>
      <c r="C721" s="50"/>
      <c r="D721" s="50"/>
      <c r="E721" s="50"/>
      <c r="F721" s="50"/>
      <c r="G721" s="50"/>
      <c r="H721" s="50">
        <v>19</v>
      </c>
      <c r="I721" s="50"/>
      <c r="J721" s="50"/>
      <c r="K721" s="50"/>
      <c r="L721" s="87"/>
      <c r="M721" s="57"/>
      <c r="N721" s="58"/>
      <c r="O721" s="59"/>
      <c r="P721" s="60">
        <f>IF(H721=0,"",H721/G720)</f>
        <v>1</v>
      </c>
      <c r="Q721" s="61">
        <v>20</v>
      </c>
      <c r="R721" s="62">
        <f t="shared" si="70"/>
        <v>1</v>
      </c>
      <c r="S721" s="62">
        <f t="shared" si="71"/>
        <v>0</v>
      </c>
      <c r="AM721" s="3"/>
      <c r="AN721" s="3"/>
    </row>
    <row r="722" spans="1:40" ht="15.75" customHeight="1">
      <c r="A722" s="49">
        <v>2202</v>
      </c>
      <c r="B722" s="50"/>
      <c r="C722" s="50"/>
      <c r="D722" s="50"/>
      <c r="E722" s="50"/>
      <c r="F722" s="50"/>
      <c r="G722" s="50"/>
      <c r="H722" s="50"/>
      <c r="I722" s="50">
        <v>19</v>
      </c>
      <c r="J722" s="50"/>
      <c r="K722" s="50"/>
      <c r="L722" s="87"/>
      <c r="M722" s="57"/>
      <c r="N722" s="58"/>
      <c r="O722" s="59"/>
      <c r="P722" s="60">
        <f>I722/H721</f>
        <v>1</v>
      </c>
      <c r="Q722" s="61">
        <v>20</v>
      </c>
      <c r="R722" s="62">
        <f t="shared" si="70"/>
        <v>1</v>
      </c>
      <c r="S722" s="62">
        <f t="shared" si="71"/>
        <v>0</v>
      </c>
      <c r="AM722" s="3"/>
      <c r="AN722" s="3"/>
    </row>
    <row r="723" spans="1:40" ht="15.75" customHeight="1">
      <c r="A723" s="49">
        <v>2301</v>
      </c>
      <c r="B723" s="50"/>
      <c r="C723" s="50"/>
      <c r="D723" s="50"/>
      <c r="E723" s="50"/>
      <c r="F723" s="50"/>
      <c r="G723" s="50"/>
      <c r="H723" s="50"/>
      <c r="I723" s="50"/>
      <c r="J723" s="50">
        <v>19</v>
      </c>
      <c r="K723" s="50"/>
      <c r="L723" s="87">
        <v>1</v>
      </c>
      <c r="M723" s="57"/>
      <c r="N723" s="58"/>
      <c r="O723" s="59"/>
      <c r="P723" s="60">
        <f>J723/I722</f>
        <v>1</v>
      </c>
      <c r="Q723" s="61">
        <v>20</v>
      </c>
      <c r="R723" s="62">
        <f t="shared" si="70"/>
        <v>1</v>
      </c>
      <c r="S723" s="62">
        <f t="shared" si="71"/>
        <v>0</v>
      </c>
      <c r="AM723" s="3"/>
      <c r="AN723" s="3"/>
    </row>
    <row r="724" spans="1:40" ht="15.75" customHeight="1">
      <c r="A724" s="49">
        <v>2302</v>
      </c>
      <c r="B724" s="50"/>
      <c r="C724" s="50"/>
      <c r="D724" s="50"/>
      <c r="E724" s="50"/>
      <c r="F724" s="50"/>
      <c r="G724" s="50"/>
      <c r="H724" s="50"/>
      <c r="I724" s="50"/>
      <c r="J724" s="50"/>
      <c r="K724" s="50">
        <v>11</v>
      </c>
      <c r="L724" s="87">
        <v>3</v>
      </c>
      <c r="M724" s="57"/>
      <c r="N724" s="58"/>
      <c r="O724" s="64"/>
      <c r="P724" s="65"/>
      <c r="Q724" s="66">
        <v>15</v>
      </c>
      <c r="R724" s="67"/>
      <c r="S724" s="65"/>
      <c r="AM724" s="3"/>
      <c r="AN724" s="3"/>
    </row>
    <row r="725" spans="1:40" ht="15.75" customHeight="1">
      <c r="A725" s="49">
        <v>2401</v>
      </c>
      <c r="B725" s="50"/>
      <c r="C725" s="50"/>
      <c r="D725" s="50"/>
      <c r="E725" s="50"/>
      <c r="F725" s="50"/>
      <c r="G725" s="50"/>
      <c r="H725" s="50"/>
      <c r="I725" s="50"/>
      <c r="J725" s="50"/>
      <c r="K725" s="50">
        <v>10</v>
      </c>
      <c r="L725" s="87"/>
      <c r="M725" s="57"/>
      <c r="N725" s="58"/>
      <c r="O725" s="64"/>
      <c r="P725" s="68"/>
      <c r="Q725" s="66">
        <v>15</v>
      </c>
      <c r="R725" s="69"/>
      <c r="S725" s="68"/>
      <c r="AM725" s="3"/>
      <c r="AN725" s="3"/>
    </row>
    <row r="726" spans="1:40" ht="15.75" customHeight="1">
      <c r="A726" s="49">
        <v>2402</v>
      </c>
      <c r="B726" s="50"/>
      <c r="C726" s="50"/>
      <c r="D726" s="50"/>
      <c r="E726" s="50"/>
      <c r="F726" s="50"/>
      <c r="G726" s="50"/>
      <c r="H726" s="50"/>
      <c r="I726" s="50"/>
      <c r="J726" s="50"/>
      <c r="K726" s="50">
        <v>10</v>
      </c>
      <c r="L726" s="87">
        <v>5</v>
      </c>
      <c r="M726" s="57"/>
      <c r="N726" s="58"/>
      <c r="O726" s="64"/>
      <c r="P726" s="68"/>
      <c r="Q726" s="123">
        <v>12</v>
      </c>
      <c r="R726" s="69"/>
      <c r="S726" s="68"/>
      <c r="AM726" s="3"/>
      <c r="AN726" s="3"/>
    </row>
    <row r="727" spans="1:40" ht="15.75" customHeight="1">
      <c r="A727" s="49">
        <v>2501</v>
      </c>
      <c r="B727" s="50"/>
      <c r="C727" s="50"/>
      <c r="D727" s="50"/>
      <c r="E727" s="50"/>
      <c r="F727" s="50"/>
      <c r="G727" s="50"/>
      <c r="H727" s="50"/>
      <c r="I727" s="50"/>
      <c r="J727" s="50"/>
      <c r="K727" s="50">
        <v>3</v>
      </c>
      <c r="L727" s="87"/>
      <c r="M727" s="57"/>
      <c r="N727" s="58"/>
      <c r="O727" s="64"/>
      <c r="P727" s="58"/>
      <c r="Q727" s="124">
        <v>7</v>
      </c>
      <c r="R727" s="102"/>
      <c r="S727" s="68"/>
      <c r="AM727" s="3"/>
      <c r="AN727" s="3"/>
    </row>
    <row r="728" spans="1:40" s="122" customFormat="1" ht="15.75" customHeight="1">
      <c r="A728" s="49">
        <v>2502</v>
      </c>
      <c r="B728" s="50"/>
      <c r="C728" s="50"/>
      <c r="D728" s="50"/>
      <c r="E728" s="50"/>
      <c r="F728" s="50"/>
      <c r="G728" s="50"/>
      <c r="H728" s="50"/>
      <c r="I728" s="50"/>
      <c r="J728" s="50"/>
      <c r="K728" s="50">
        <v>5</v>
      </c>
      <c r="L728" s="87">
        <v>4</v>
      </c>
      <c r="M728" s="57"/>
      <c r="N728" s="58"/>
      <c r="O728" s="64"/>
      <c r="P728" s="58"/>
      <c r="Q728" s="124">
        <v>7</v>
      </c>
      <c r="R728" s="102"/>
      <c r="S728" s="68"/>
      <c r="AM728" s="3"/>
      <c r="AN728" s="3"/>
    </row>
    <row r="729" spans="1:40" s="122" customFormat="1" ht="15.75" customHeight="1">
      <c r="A729" s="104">
        <v>2601</v>
      </c>
      <c r="B729" s="50"/>
      <c r="C729" s="50"/>
      <c r="D729" s="50"/>
      <c r="E729" s="50"/>
      <c r="F729" s="50"/>
      <c r="G729" s="50"/>
      <c r="H729" s="50"/>
      <c r="I729" s="50"/>
      <c r="J729" s="50"/>
      <c r="K729" s="50">
        <v>1</v>
      </c>
      <c r="L729" s="87">
        <v>2</v>
      </c>
      <c r="M729" s="57"/>
      <c r="N729" s="58"/>
      <c r="O729" s="64"/>
      <c r="P729" s="58"/>
      <c r="Q729" s="64"/>
      <c r="R729" s="102"/>
      <c r="S729" s="68"/>
      <c r="AM729" s="3"/>
      <c r="AN729" s="3"/>
    </row>
    <row r="730" spans="1:40" ht="15.75" customHeight="1">
      <c r="A730" s="49">
        <v>2602</v>
      </c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87"/>
      <c r="M730" s="57"/>
      <c r="N730" s="58"/>
      <c r="O730" s="64"/>
      <c r="P730" s="140" t="s">
        <v>56</v>
      </c>
      <c r="Q730" s="71">
        <v>10</v>
      </c>
      <c r="R730" s="83">
        <f>L733</f>
        <v>15</v>
      </c>
      <c r="S730" s="142" t="s">
        <v>10</v>
      </c>
      <c r="AM730" s="3"/>
      <c r="AN730" s="3"/>
    </row>
    <row r="731" spans="1:40" ht="15.75" customHeight="1">
      <c r="A731" s="104">
        <v>2701</v>
      </c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87"/>
      <c r="M731" s="57"/>
      <c r="N731" s="58"/>
      <c r="O731" s="64"/>
      <c r="P731" s="141" t="s">
        <v>57</v>
      </c>
      <c r="Q731" s="73">
        <f>IF(Q730/B715=0,"",Q730/B715)</f>
        <v>0.37037037037037035</v>
      </c>
      <c r="R731" s="85">
        <f>IF(Q730/R730=0,"",Q730/R730)</f>
        <v>0.66666666666666663</v>
      </c>
      <c r="S731" s="143" t="s">
        <v>58</v>
      </c>
      <c r="AM731" s="3"/>
      <c r="AN731" s="3"/>
    </row>
    <row r="732" spans="1:40" ht="15.75" customHeight="1">
      <c r="A732" s="49">
        <v>2702</v>
      </c>
      <c r="B732" s="145"/>
      <c r="C732" s="145"/>
      <c r="D732" s="145"/>
      <c r="E732" s="145"/>
      <c r="F732" s="145"/>
      <c r="G732" s="145"/>
      <c r="H732" s="145"/>
      <c r="I732" s="145"/>
      <c r="J732" s="145"/>
      <c r="K732" s="145"/>
      <c r="L732" s="87"/>
      <c r="M732" s="75"/>
      <c r="N732" s="76"/>
      <c r="O732" s="77"/>
      <c r="P732" s="78"/>
      <c r="Q732" s="79"/>
      <c r="R732" s="79"/>
      <c r="S732" s="80"/>
      <c r="AM732" s="3"/>
      <c r="AN732" s="3"/>
    </row>
    <row r="733" spans="1:40" ht="18" customHeight="1">
      <c r="A733" s="31"/>
      <c r="B733" s="190" t="s">
        <v>79</v>
      </c>
      <c r="C733" s="190"/>
      <c r="D733" s="190"/>
      <c r="E733" s="190"/>
      <c r="F733" s="190"/>
      <c r="G733" s="190"/>
      <c r="H733" s="190"/>
      <c r="I733" s="190"/>
      <c r="J733" s="190"/>
      <c r="K733" s="190"/>
      <c r="L733" s="144">
        <f>SUM(L720:L729)</f>
        <v>15</v>
      </c>
      <c r="M733" s="82">
        <f>((SUM(L723:L724))/B715)</f>
        <v>0.14814814814814814</v>
      </c>
      <c r="N733" s="82">
        <f>IF(L733=0,"",L733/B715)</f>
        <v>0.55555555555555558</v>
      </c>
      <c r="O733" s="82">
        <f>N733-M733</f>
        <v>0.40740740740740744</v>
      </c>
      <c r="P733" s="1"/>
      <c r="Q733" s="25"/>
      <c r="R733" s="26"/>
      <c r="S733" s="1"/>
      <c r="AM733" s="3"/>
      <c r="AN733" s="3"/>
    </row>
    <row r="734" spans="1:40" ht="12.75" customHeight="1">
      <c r="M734" s="1"/>
      <c r="N734" s="1"/>
      <c r="P734" s="1"/>
      <c r="Q734" s="2"/>
      <c r="R734" s="2"/>
      <c r="S734" s="1"/>
      <c r="AM734" s="3"/>
      <c r="AN734" s="3"/>
    </row>
    <row r="735" spans="1:40" ht="12.75" customHeight="1">
      <c r="M735" s="1"/>
      <c r="N735" s="1"/>
      <c r="P735" s="1"/>
      <c r="Q735" s="2"/>
      <c r="R735" s="2"/>
      <c r="S735" s="1"/>
      <c r="AM735" s="3"/>
      <c r="AN735" s="3"/>
    </row>
    <row r="736" spans="1:40" ht="26.25">
      <c r="B736" s="203" t="s">
        <v>69</v>
      </c>
      <c r="C736" s="203"/>
      <c r="D736" s="203"/>
      <c r="E736" s="203"/>
      <c r="F736" s="203"/>
      <c r="G736" s="203"/>
      <c r="H736" s="203"/>
      <c r="I736" s="203"/>
      <c r="J736" s="203"/>
      <c r="K736" s="203"/>
      <c r="L736" s="172" t="s">
        <v>90</v>
      </c>
      <c r="M736" s="1"/>
      <c r="N736" s="1"/>
      <c r="O736" s="25"/>
      <c r="P736" s="1"/>
      <c r="Q736" s="25"/>
      <c r="R736" s="25"/>
      <c r="S736" s="25"/>
      <c r="AM736" s="3"/>
      <c r="AN736" s="3"/>
    </row>
    <row r="737" spans="1:40" ht="20.25">
      <c r="A737" s="192" t="s">
        <v>9</v>
      </c>
      <c r="B737" s="193" t="s">
        <v>70</v>
      </c>
      <c r="C737" s="194"/>
      <c r="D737" s="194"/>
      <c r="E737" s="194"/>
      <c r="F737" s="194"/>
      <c r="G737" s="194"/>
      <c r="H737" s="194"/>
      <c r="I737" s="194"/>
      <c r="J737" s="194"/>
      <c r="K737" s="195"/>
      <c r="L737" s="196" t="s">
        <v>10</v>
      </c>
      <c r="M737" s="189" t="s">
        <v>2</v>
      </c>
      <c r="N737" s="189" t="s">
        <v>3</v>
      </c>
      <c r="O737" s="198" t="s">
        <v>4</v>
      </c>
      <c r="P737" s="189" t="s">
        <v>5</v>
      </c>
      <c r="Q737" s="187" t="s">
        <v>6</v>
      </c>
      <c r="R737" s="187" t="s">
        <v>7</v>
      </c>
      <c r="S737" s="189" t="s">
        <v>8</v>
      </c>
      <c r="AM737" s="3"/>
      <c r="AN737" s="3"/>
    </row>
    <row r="738" spans="1:40" ht="15.75">
      <c r="A738" s="188"/>
      <c r="B738" s="49" t="s">
        <v>71</v>
      </c>
      <c r="C738" s="49" t="s">
        <v>72</v>
      </c>
      <c r="D738" s="49" t="s">
        <v>73</v>
      </c>
      <c r="E738" s="49" t="s">
        <v>74</v>
      </c>
      <c r="F738" s="49" t="s">
        <v>75</v>
      </c>
      <c r="G738" s="49" t="s">
        <v>76</v>
      </c>
      <c r="H738" s="49" t="s">
        <v>77</v>
      </c>
      <c r="I738" s="49" t="s">
        <v>78</v>
      </c>
      <c r="J738" s="49" t="s">
        <v>106</v>
      </c>
      <c r="K738" s="49" t="s">
        <v>107</v>
      </c>
      <c r="L738" s="197"/>
      <c r="M738" s="188"/>
      <c r="N738" s="188"/>
      <c r="O738" s="188"/>
      <c r="P738" s="188"/>
      <c r="Q738" s="188"/>
      <c r="R738" s="188"/>
      <c r="S738" s="188"/>
      <c r="AM738" s="3"/>
      <c r="AN738" s="3"/>
    </row>
    <row r="739" spans="1:40" ht="15.75" customHeight="1">
      <c r="A739" s="49">
        <v>1902</v>
      </c>
      <c r="B739" s="50">
        <v>34</v>
      </c>
      <c r="C739" s="50"/>
      <c r="D739" s="50"/>
      <c r="E739" s="50"/>
      <c r="F739" s="50"/>
      <c r="G739" s="50"/>
      <c r="H739" s="50"/>
      <c r="I739" s="50"/>
      <c r="J739" s="50"/>
      <c r="K739" s="50"/>
      <c r="L739" s="87"/>
      <c r="M739" s="51"/>
      <c r="N739" s="52"/>
      <c r="O739" s="53"/>
      <c r="P739" s="54"/>
      <c r="Q739" s="55">
        <f>B739</f>
        <v>34</v>
      </c>
      <c r="R739" s="56"/>
      <c r="S739" s="54"/>
      <c r="AM739" s="3"/>
      <c r="AN739" s="3"/>
    </row>
    <row r="740" spans="1:40" ht="15.75" customHeight="1">
      <c r="A740" s="49">
        <v>2001</v>
      </c>
      <c r="B740" s="50"/>
      <c r="C740" s="50">
        <v>31</v>
      </c>
      <c r="D740" s="50"/>
      <c r="E740" s="50"/>
      <c r="F740" s="50"/>
      <c r="G740" s="50"/>
      <c r="H740" s="50"/>
      <c r="I740" s="50"/>
      <c r="J740" s="50"/>
      <c r="K740" s="50"/>
      <c r="L740" s="87"/>
      <c r="M740" s="57"/>
      <c r="N740" s="58"/>
      <c r="O740" s="59"/>
      <c r="P740" s="60">
        <f>IF(C740=0,"",C740/B739)</f>
        <v>0.91176470588235292</v>
      </c>
      <c r="Q740" s="61">
        <v>31</v>
      </c>
      <c r="R740" s="62">
        <f t="shared" ref="R740:R747" si="72">IF(Q740=0,"",Q740/Q739)</f>
        <v>0.91176470588235292</v>
      </c>
      <c r="S740" s="62">
        <f t="shared" ref="S740:S747" si="73">IF(Q740=0,"",100%-R740)</f>
        <v>8.8235294117647078E-2</v>
      </c>
      <c r="AM740" s="3"/>
      <c r="AN740" s="3"/>
    </row>
    <row r="741" spans="1:40" ht="15.75" customHeight="1">
      <c r="A741" s="49">
        <v>2002</v>
      </c>
      <c r="B741" s="50"/>
      <c r="C741" s="50"/>
      <c r="D741" s="50">
        <v>30</v>
      </c>
      <c r="E741" s="50"/>
      <c r="F741" s="50"/>
      <c r="G741" s="50"/>
      <c r="H741" s="50"/>
      <c r="I741" s="50"/>
      <c r="J741" s="50"/>
      <c r="K741" s="50"/>
      <c r="L741" s="87"/>
      <c r="M741" s="57"/>
      <c r="N741" s="58"/>
      <c r="O741" s="59"/>
      <c r="P741" s="60">
        <f>IF(D741=0,"",D741/C740)</f>
        <v>0.967741935483871</v>
      </c>
      <c r="Q741" s="61">
        <v>30</v>
      </c>
      <c r="R741" s="62">
        <f t="shared" si="72"/>
        <v>0.967741935483871</v>
      </c>
      <c r="S741" s="62">
        <f t="shared" si="73"/>
        <v>3.2258064516129004E-2</v>
      </c>
      <c r="T741" s="63">
        <f>Q741/Q739</f>
        <v>0.88235294117647056</v>
      </c>
      <c r="AM741" s="3"/>
      <c r="AN741" s="3"/>
    </row>
    <row r="742" spans="1:40" ht="15.75" customHeight="1">
      <c r="A742" s="49">
        <v>2101</v>
      </c>
      <c r="B742" s="50"/>
      <c r="C742" s="50"/>
      <c r="D742" s="50"/>
      <c r="E742" s="50">
        <v>20</v>
      </c>
      <c r="F742" s="50"/>
      <c r="G742" s="50"/>
      <c r="H742" s="50"/>
      <c r="I742" s="50"/>
      <c r="J742" s="50"/>
      <c r="K742" s="50"/>
      <c r="L742" s="87"/>
      <c r="M742" s="57"/>
      <c r="N742" s="58"/>
      <c r="O742" s="59"/>
      <c r="P742" s="60">
        <f>IF(E742=0,"",E742/D741)</f>
        <v>0.66666666666666663</v>
      </c>
      <c r="Q742" s="61">
        <v>22</v>
      </c>
      <c r="R742" s="62">
        <f t="shared" si="72"/>
        <v>0.73333333333333328</v>
      </c>
      <c r="S742" s="62">
        <f t="shared" si="73"/>
        <v>0.26666666666666672</v>
      </c>
      <c r="AM742" s="3"/>
      <c r="AN742" s="3"/>
    </row>
    <row r="743" spans="1:40" ht="15.75" customHeight="1">
      <c r="A743" s="49">
        <v>2102</v>
      </c>
      <c r="B743" s="50"/>
      <c r="C743" s="50"/>
      <c r="D743" s="50"/>
      <c r="E743" s="50"/>
      <c r="F743" s="50">
        <v>17</v>
      </c>
      <c r="G743" s="50"/>
      <c r="H743" s="50"/>
      <c r="I743" s="50"/>
      <c r="J743" s="50"/>
      <c r="K743" s="50"/>
      <c r="L743" s="87"/>
      <c r="M743" s="57"/>
      <c r="N743" s="58"/>
      <c r="O743" s="59"/>
      <c r="P743" s="60">
        <f>IF(F743=0,"",F743/E742)</f>
        <v>0.85</v>
      </c>
      <c r="Q743" s="61">
        <v>20</v>
      </c>
      <c r="R743" s="62">
        <f t="shared" si="72"/>
        <v>0.90909090909090906</v>
      </c>
      <c r="S743" s="62">
        <f t="shared" si="73"/>
        <v>9.0909090909090939E-2</v>
      </c>
      <c r="AM743" s="3"/>
      <c r="AN743" s="3"/>
    </row>
    <row r="744" spans="1:40" ht="15.75" customHeight="1">
      <c r="A744" s="49">
        <v>2201</v>
      </c>
      <c r="B744" s="50"/>
      <c r="C744" s="50"/>
      <c r="D744" s="50"/>
      <c r="E744" s="50"/>
      <c r="F744" s="50"/>
      <c r="G744" s="50">
        <v>16</v>
      </c>
      <c r="H744" s="50"/>
      <c r="I744" s="50"/>
      <c r="J744" s="50"/>
      <c r="K744" s="50"/>
      <c r="L744" s="87"/>
      <c r="M744" s="57"/>
      <c r="N744" s="58"/>
      <c r="O744" s="59"/>
      <c r="P744" s="60">
        <f>IF(G744=0,"",G744/F743)</f>
        <v>0.94117647058823528</v>
      </c>
      <c r="Q744" s="61">
        <v>21</v>
      </c>
      <c r="R744" s="62">
        <f t="shared" si="72"/>
        <v>1.05</v>
      </c>
      <c r="S744" s="62">
        <f t="shared" si="73"/>
        <v>-5.0000000000000044E-2</v>
      </c>
      <c r="AM744" s="3"/>
      <c r="AN744" s="3"/>
    </row>
    <row r="745" spans="1:40" ht="15.75" customHeight="1">
      <c r="A745" s="49">
        <v>2202</v>
      </c>
      <c r="B745" s="50"/>
      <c r="C745" s="50"/>
      <c r="D745" s="50"/>
      <c r="E745" s="50"/>
      <c r="F745" s="50"/>
      <c r="G745" s="50"/>
      <c r="H745" s="50">
        <v>12</v>
      </c>
      <c r="I745" s="50"/>
      <c r="J745" s="50"/>
      <c r="K745" s="50"/>
      <c r="L745" s="87"/>
      <c r="M745" s="57"/>
      <c r="N745" s="58"/>
      <c r="O745" s="59"/>
      <c r="P745" s="60">
        <f>IF(H745=0,"",H745/G744)</f>
        <v>0.75</v>
      </c>
      <c r="Q745" s="61">
        <v>17</v>
      </c>
      <c r="R745" s="62">
        <f t="shared" si="72"/>
        <v>0.80952380952380953</v>
      </c>
      <c r="S745" s="62">
        <f t="shared" si="73"/>
        <v>0.19047619047619047</v>
      </c>
      <c r="AM745" s="3"/>
      <c r="AN745" s="3"/>
    </row>
    <row r="746" spans="1:40" ht="15.75" customHeight="1">
      <c r="A746" s="49">
        <v>2301</v>
      </c>
      <c r="B746" s="50"/>
      <c r="C746" s="50"/>
      <c r="D746" s="50"/>
      <c r="E746" s="50"/>
      <c r="F746" s="50"/>
      <c r="G746" s="50"/>
      <c r="H746" s="50"/>
      <c r="I746" s="50">
        <v>12</v>
      </c>
      <c r="J746" s="50"/>
      <c r="K746" s="50"/>
      <c r="L746" s="87"/>
      <c r="M746" s="57"/>
      <c r="N746" s="58"/>
      <c r="O746" s="59"/>
      <c r="P746" s="60">
        <f>IF(I746=0,"",I746/H745)</f>
        <v>1</v>
      </c>
      <c r="Q746" s="61">
        <v>16</v>
      </c>
      <c r="R746" s="62">
        <f t="shared" si="72"/>
        <v>0.94117647058823528</v>
      </c>
      <c r="S746" s="62">
        <f t="shared" si="73"/>
        <v>5.8823529411764719E-2</v>
      </c>
      <c r="AM746" s="3"/>
      <c r="AN746" s="3"/>
    </row>
    <row r="747" spans="1:40" ht="15.75" customHeight="1">
      <c r="A747" s="49">
        <v>2302</v>
      </c>
      <c r="B747" s="50"/>
      <c r="C747" s="50"/>
      <c r="D747" s="50"/>
      <c r="E747" s="50"/>
      <c r="F747" s="50"/>
      <c r="G747" s="50"/>
      <c r="H747" s="50"/>
      <c r="I747" s="50"/>
      <c r="J747" s="50">
        <v>9</v>
      </c>
      <c r="K747" s="50"/>
      <c r="L747" s="87"/>
      <c r="M747" s="57"/>
      <c r="N747" s="58"/>
      <c r="O747" s="59"/>
      <c r="P747" s="127">
        <f>IF(J747=0,"",J747/I746)</f>
        <v>0.75</v>
      </c>
      <c r="Q747" s="61">
        <v>14</v>
      </c>
      <c r="R747" s="62">
        <f t="shared" si="72"/>
        <v>0.875</v>
      </c>
      <c r="S747" s="62">
        <f t="shared" si="73"/>
        <v>0.125</v>
      </c>
      <c r="AM747" s="3"/>
      <c r="AN747" s="3"/>
    </row>
    <row r="748" spans="1:40" ht="15.75" customHeight="1">
      <c r="A748" s="49">
        <v>2401</v>
      </c>
      <c r="B748" s="50"/>
      <c r="C748" s="50"/>
      <c r="D748" s="50"/>
      <c r="E748" s="50"/>
      <c r="F748" s="50"/>
      <c r="G748" s="50"/>
      <c r="H748" s="50"/>
      <c r="I748" s="50"/>
      <c r="J748" s="50"/>
      <c r="K748" s="50">
        <v>9</v>
      </c>
      <c r="L748" s="87">
        <v>0</v>
      </c>
      <c r="M748" s="57"/>
      <c r="N748" s="58"/>
      <c r="O748" s="64"/>
      <c r="P748" s="128">
        <f>IF(K748=0,"",K748/J747)</f>
        <v>1</v>
      </c>
      <c r="Q748" s="66">
        <v>16</v>
      </c>
      <c r="R748" s="67"/>
      <c r="S748" s="65"/>
      <c r="AM748" s="3"/>
      <c r="AN748" s="3"/>
    </row>
    <row r="749" spans="1:40" ht="15.75" customHeight="1">
      <c r="A749" s="49">
        <v>2402</v>
      </c>
      <c r="B749" s="50"/>
      <c r="C749" s="50"/>
      <c r="D749" s="50"/>
      <c r="E749" s="50"/>
      <c r="F749" s="50"/>
      <c r="G749" s="50"/>
      <c r="H749" s="50"/>
      <c r="I749" s="50"/>
      <c r="J749" s="50"/>
      <c r="K749" s="50">
        <v>6</v>
      </c>
      <c r="L749" s="87">
        <v>1</v>
      </c>
      <c r="M749" s="57"/>
      <c r="N749" s="58"/>
      <c r="O749" s="64"/>
      <c r="P749" s="68"/>
      <c r="Q749" s="66">
        <v>13</v>
      </c>
      <c r="R749" s="69"/>
      <c r="S749" s="68"/>
      <c r="AM749" s="3"/>
      <c r="AN749" s="3"/>
    </row>
    <row r="750" spans="1:40" ht="15.75" customHeight="1">
      <c r="A750" s="49">
        <v>2501</v>
      </c>
      <c r="B750" s="50"/>
      <c r="C750" s="50"/>
      <c r="D750" s="50"/>
      <c r="E750" s="50"/>
      <c r="F750" s="50"/>
      <c r="G750" s="50"/>
      <c r="H750" s="50"/>
      <c r="I750" s="50"/>
      <c r="J750" s="50"/>
      <c r="K750" s="50">
        <v>8</v>
      </c>
      <c r="L750" s="87">
        <v>4</v>
      </c>
      <c r="M750" s="57"/>
      <c r="N750" s="58"/>
      <c r="O750" s="64"/>
      <c r="P750" s="68"/>
      <c r="Q750" s="123">
        <v>11</v>
      </c>
      <c r="R750" s="69"/>
      <c r="S750" s="68"/>
      <c r="AM750" s="3"/>
      <c r="AN750" s="3"/>
    </row>
    <row r="751" spans="1:40" ht="15.75" customHeight="1">
      <c r="A751" s="49">
        <v>2502</v>
      </c>
      <c r="B751" s="50"/>
      <c r="C751" s="50"/>
      <c r="D751" s="50"/>
      <c r="E751" s="50"/>
      <c r="F751" s="50"/>
      <c r="G751" s="50"/>
      <c r="H751" s="50"/>
      <c r="I751" s="50"/>
      <c r="J751" s="50"/>
      <c r="K751" s="50">
        <v>6</v>
      </c>
      <c r="L751" s="87">
        <v>4</v>
      </c>
      <c r="M751" s="57"/>
      <c r="N751" s="58"/>
      <c r="O751" s="64"/>
      <c r="P751" s="58"/>
      <c r="Q751" s="124">
        <v>8</v>
      </c>
      <c r="R751" s="102"/>
      <c r="S751" s="68"/>
      <c r="AM751" s="3"/>
      <c r="AN751" s="3"/>
    </row>
    <row r="752" spans="1:40" s="122" customFormat="1" ht="15.75" customHeight="1">
      <c r="A752" s="49">
        <v>2601</v>
      </c>
      <c r="B752" s="50"/>
      <c r="C752" s="50"/>
      <c r="D752" s="50"/>
      <c r="E752" s="50"/>
      <c r="F752" s="50"/>
      <c r="G752" s="50"/>
      <c r="H752" s="50"/>
      <c r="I752" s="50"/>
      <c r="J752" s="50"/>
      <c r="K752" s="50">
        <v>2</v>
      </c>
      <c r="L752" s="87">
        <v>1</v>
      </c>
      <c r="M752" s="57"/>
      <c r="N752" s="58"/>
      <c r="O752" s="64"/>
      <c r="P752" s="58"/>
      <c r="Q752" s="124">
        <v>4</v>
      </c>
      <c r="R752" s="102"/>
      <c r="S752" s="68"/>
      <c r="AM752" s="3"/>
      <c r="AN752" s="3"/>
    </row>
    <row r="753" spans="1:40" s="122" customFormat="1" ht="15.75" customHeight="1">
      <c r="A753" s="104">
        <v>2602</v>
      </c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87"/>
      <c r="M753" s="57"/>
      <c r="N753" s="58"/>
      <c r="O753" s="64"/>
      <c r="P753" s="58"/>
      <c r="Q753" s="124"/>
      <c r="R753" s="102"/>
      <c r="S753" s="68"/>
      <c r="AM753" s="3"/>
      <c r="AN753" s="3"/>
    </row>
    <row r="754" spans="1:40" s="122" customFormat="1" ht="15.75" customHeight="1">
      <c r="A754" s="49">
        <v>2701</v>
      </c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87"/>
      <c r="M754" s="57"/>
      <c r="N754" s="58"/>
      <c r="O754" s="64"/>
      <c r="P754" s="58"/>
      <c r="Q754" s="64"/>
      <c r="R754" s="102"/>
      <c r="S754" s="68"/>
      <c r="AM754" s="3"/>
      <c r="AN754" s="3"/>
    </row>
    <row r="755" spans="1:40" ht="15.75" customHeight="1">
      <c r="A755" s="49">
        <v>2702</v>
      </c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87"/>
      <c r="M755" s="57"/>
      <c r="N755" s="58"/>
      <c r="O755" s="64"/>
      <c r="P755" s="140" t="s">
        <v>56</v>
      </c>
      <c r="Q755" s="71">
        <v>29</v>
      </c>
      <c r="R755" s="83">
        <f>L758</f>
        <v>10</v>
      </c>
      <c r="S755" s="142" t="s">
        <v>10</v>
      </c>
      <c r="AM755" s="3"/>
      <c r="AN755" s="3"/>
    </row>
    <row r="756" spans="1:40" ht="15.75" customHeight="1">
      <c r="A756" s="104">
        <v>2801</v>
      </c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87"/>
      <c r="M756" s="57"/>
      <c r="N756" s="58"/>
      <c r="O756" s="64"/>
      <c r="P756" s="141" t="s">
        <v>57</v>
      </c>
      <c r="Q756" s="73">
        <f>IF(Q755/B739=0,"",Q755/B739)</f>
        <v>0.8529411764705882</v>
      </c>
      <c r="R756" s="85">
        <f>IF(Q755/R755=0,"",Q755/R755)</f>
        <v>2.9</v>
      </c>
      <c r="S756" s="143" t="s">
        <v>58</v>
      </c>
      <c r="AM756" s="3"/>
      <c r="AN756" s="3"/>
    </row>
    <row r="757" spans="1:40" ht="15.75">
      <c r="A757" s="49">
        <v>2802</v>
      </c>
      <c r="B757" s="145"/>
      <c r="C757" s="145"/>
      <c r="D757" s="145"/>
      <c r="E757" s="145"/>
      <c r="F757" s="145"/>
      <c r="G757" s="145"/>
      <c r="H757" s="145"/>
      <c r="I757" s="145"/>
      <c r="J757" s="145"/>
      <c r="K757" s="145"/>
      <c r="L757" s="87"/>
      <c r="M757" s="75"/>
      <c r="N757" s="76"/>
      <c r="O757" s="77"/>
      <c r="P757" s="78"/>
      <c r="Q757" s="79"/>
      <c r="R757" s="79"/>
      <c r="S757" s="80"/>
      <c r="AM757" s="3"/>
      <c r="AN757" s="3"/>
    </row>
    <row r="758" spans="1:40" ht="18">
      <c r="A758" s="31"/>
      <c r="B758" s="190" t="s">
        <v>79</v>
      </c>
      <c r="C758" s="190"/>
      <c r="D758" s="190"/>
      <c r="E758" s="190"/>
      <c r="F758" s="190"/>
      <c r="G758" s="190"/>
      <c r="H758" s="190"/>
      <c r="I758" s="190"/>
      <c r="J758" s="190"/>
      <c r="K758" s="190"/>
      <c r="L758" s="144">
        <f>SUM(L741:L752)</f>
        <v>10</v>
      </c>
      <c r="M758" s="82">
        <f>L749/B739</f>
        <v>2.9411764705882353E-2</v>
      </c>
      <c r="N758" s="82">
        <f>IF(L758=0,"",L758/B739)</f>
        <v>0.29411764705882354</v>
      </c>
      <c r="O758" s="82">
        <f>N758-M758</f>
        <v>0.26470588235294118</v>
      </c>
      <c r="P758" s="1"/>
      <c r="Q758" s="25"/>
      <c r="R758" s="26"/>
      <c r="S758" s="1"/>
      <c r="AM758" s="3"/>
      <c r="AN758" s="3"/>
    </row>
    <row r="759" spans="1:40" ht="12.75" customHeight="1">
      <c r="M759" s="1"/>
      <c r="N759" s="1"/>
      <c r="P759" s="1"/>
      <c r="Q759" s="2"/>
      <c r="R759" s="2"/>
      <c r="S759" s="1"/>
      <c r="AM759" s="3"/>
      <c r="AN759" s="3"/>
    </row>
    <row r="760" spans="1:40" ht="12.75" customHeight="1">
      <c r="M760" s="1"/>
      <c r="N760" s="1"/>
      <c r="P760" s="1"/>
      <c r="Q760" s="2"/>
      <c r="R760" s="2"/>
      <c r="S760" s="1"/>
      <c r="AM760" s="3"/>
      <c r="AN760" s="3"/>
    </row>
    <row r="761" spans="1:40" ht="26.25" customHeight="1">
      <c r="B761" s="203" t="s">
        <v>69</v>
      </c>
      <c r="C761" s="203"/>
      <c r="D761" s="203"/>
      <c r="E761" s="203"/>
      <c r="F761" s="203"/>
      <c r="G761" s="203"/>
      <c r="H761" s="203"/>
      <c r="I761" s="203"/>
      <c r="J761" s="203"/>
      <c r="K761" s="203"/>
      <c r="L761" s="172" t="s">
        <v>91</v>
      </c>
      <c r="M761" s="1"/>
      <c r="N761" s="1"/>
      <c r="O761" s="25"/>
      <c r="P761" s="1"/>
      <c r="Q761" s="25"/>
      <c r="R761" s="25"/>
      <c r="S761" s="25"/>
      <c r="AM761" s="3"/>
      <c r="AN761" s="3"/>
    </row>
    <row r="762" spans="1:40" ht="20.25">
      <c r="A762" s="192" t="s">
        <v>9</v>
      </c>
      <c r="B762" s="193" t="s">
        <v>70</v>
      </c>
      <c r="C762" s="194"/>
      <c r="D762" s="194"/>
      <c r="E762" s="194"/>
      <c r="F762" s="194"/>
      <c r="G762" s="194"/>
      <c r="H762" s="194"/>
      <c r="I762" s="194"/>
      <c r="J762" s="194"/>
      <c r="K762" s="195"/>
      <c r="L762" s="196" t="s">
        <v>10</v>
      </c>
      <c r="M762" s="189" t="s">
        <v>2</v>
      </c>
      <c r="N762" s="189" t="s">
        <v>3</v>
      </c>
      <c r="O762" s="198" t="s">
        <v>4</v>
      </c>
      <c r="P762" s="189" t="s">
        <v>5</v>
      </c>
      <c r="Q762" s="187" t="s">
        <v>6</v>
      </c>
      <c r="R762" s="187" t="s">
        <v>7</v>
      </c>
      <c r="S762" s="189" t="s">
        <v>8</v>
      </c>
      <c r="AM762" s="3"/>
      <c r="AN762" s="3"/>
    </row>
    <row r="763" spans="1:40" ht="15.75">
      <c r="A763" s="188"/>
      <c r="B763" s="49" t="s">
        <v>71</v>
      </c>
      <c r="C763" s="49" t="s">
        <v>72</v>
      </c>
      <c r="D763" s="49" t="s">
        <v>73</v>
      </c>
      <c r="E763" s="49" t="s">
        <v>74</v>
      </c>
      <c r="F763" s="49" t="s">
        <v>75</v>
      </c>
      <c r="G763" s="49" t="s">
        <v>76</v>
      </c>
      <c r="H763" s="49" t="s">
        <v>77</v>
      </c>
      <c r="I763" s="49" t="s">
        <v>78</v>
      </c>
      <c r="J763" s="49" t="s">
        <v>106</v>
      </c>
      <c r="K763" s="49" t="s">
        <v>107</v>
      </c>
      <c r="L763" s="197"/>
      <c r="M763" s="188"/>
      <c r="N763" s="188"/>
      <c r="O763" s="188"/>
      <c r="P763" s="188"/>
      <c r="Q763" s="188"/>
      <c r="R763" s="188"/>
      <c r="S763" s="188"/>
      <c r="AM763" s="3"/>
      <c r="AN763" s="3"/>
    </row>
    <row r="764" spans="1:40" ht="15.75" customHeight="1">
      <c r="A764" s="49">
        <v>2001</v>
      </c>
      <c r="B764" s="50">
        <v>20</v>
      </c>
      <c r="C764" s="50"/>
      <c r="D764" s="50"/>
      <c r="E764" s="50"/>
      <c r="F764" s="50"/>
      <c r="G764" s="50"/>
      <c r="H764" s="50"/>
      <c r="I764" s="50"/>
      <c r="J764" s="50"/>
      <c r="K764" s="50"/>
      <c r="L764" s="87"/>
      <c r="M764" s="51"/>
      <c r="N764" s="52"/>
      <c r="O764" s="53"/>
      <c r="P764" s="54"/>
      <c r="Q764" s="55">
        <f>B764</f>
        <v>20</v>
      </c>
      <c r="R764" s="56"/>
      <c r="S764" s="54"/>
      <c r="AM764" s="3"/>
      <c r="AN764" s="3"/>
    </row>
    <row r="765" spans="1:40" ht="15.75" customHeight="1">
      <c r="A765" s="49">
        <v>2002</v>
      </c>
      <c r="B765" s="50"/>
      <c r="C765" s="50">
        <v>15</v>
      </c>
      <c r="D765" s="50"/>
      <c r="E765" s="50"/>
      <c r="F765" s="50"/>
      <c r="G765" s="50"/>
      <c r="H765" s="50"/>
      <c r="I765" s="50"/>
      <c r="J765" s="50"/>
      <c r="K765" s="50"/>
      <c r="L765" s="87"/>
      <c r="M765" s="57"/>
      <c r="N765" s="58"/>
      <c r="O765" s="59"/>
      <c r="P765" s="60">
        <f>IF(C765=0,"",C765/B764)</f>
        <v>0.75</v>
      </c>
      <c r="Q765" s="61">
        <v>18</v>
      </c>
      <c r="R765" s="62">
        <f t="shared" ref="R765:R772" si="74">IF(Q765=0,"",Q765/Q764)</f>
        <v>0.9</v>
      </c>
      <c r="S765" s="62">
        <f t="shared" ref="S765:S772" si="75">IF(Q765=0,"",100%-R765)</f>
        <v>9.9999999999999978E-2</v>
      </c>
      <c r="AM765" s="3"/>
      <c r="AN765" s="3"/>
    </row>
    <row r="766" spans="1:40" ht="15.75" customHeight="1">
      <c r="A766" s="49">
        <v>2101</v>
      </c>
      <c r="B766" s="50"/>
      <c r="C766" s="50"/>
      <c r="D766" s="50">
        <v>9</v>
      </c>
      <c r="E766" s="50"/>
      <c r="F766" s="50"/>
      <c r="G766" s="50"/>
      <c r="H766" s="50"/>
      <c r="I766" s="50"/>
      <c r="J766" s="50"/>
      <c r="K766" s="50"/>
      <c r="L766" s="87"/>
      <c r="M766" s="57"/>
      <c r="N766" s="58"/>
      <c r="O766" s="59"/>
      <c r="P766" s="60">
        <f>IF(D766=0,"",D766/C765)</f>
        <v>0.6</v>
      </c>
      <c r="Q766" s="61">
        <v>11</v>
      </c>
      <c r="R766" s="62">
        <f t="shared" si="74"/>
        <v>0.61111111111111116</v>
      </c>
      <c r="S766" s="62">
        <f t="shared" si="75"/>
        <v>0.38888888888888884</v>
      </c>
      <c r="T766" s="63">
        <f>Q766/Q764</f>
        <v>0.55000000000000004</v>
      </c>
      <c r="AM766" s="3"/>
      <c r="AN766" s="3"/>
    </row>
    <row r="767" spans="1:40" ht="15.75" customHeight="1">
      <c r="A767" s="49">
        <v>2102</v>
      </c>
      <c r="B767" s="50"/>
      <c r="C767" s="50"/>
      <c r="D767" s="50"/>
      <c r="E767" s="50">
        <v>8</v>
      </c>
      <c r="F767" s="50"/>
      <c r="G767" s="50"/>
      <c r="H767" s="50"/>
      <c r="I767" s="50"/>
      <c r="J767" s="50"/>
      <c r="K767" s="50"/>
      <c r="L767" s="87"/>
      <c r="M767" s="57"/>
      <c r="N767" s="58"/>
      <c r="O767" s="59"/>
      <c r="P767" s="60">
        <f>E767/D766</f>
        <v>0.88888888888888884</v>
      </c>
      <c r="Q767" s="61">
        <v>11</v>
      </c>
      <c r="R767" s="62">
        <f t="shared" si="74"/>
        <v>1</v>
      </c>
      <c r="S767" s="62">
        <f t="shared" si="75"/>
        <v>0</v>
      </c>
      <c r="AM767" s="3"/>
      <c r="AN767" s="3"/>
    </row>
    <row r="768" spans="1:40" ht="15.75" customHeight="1">
      <c r="A768" s="49">
        <v>2201</v>
      </c>
      <c r="B768" s="50"/>
      <c r="C768" s="50"/>
      <c r="D768" s="50"/>
      <c r="E768" s="50"/>
      <c r="F768" s="50">
        <v>8</v>
      </c>
      <c r="G768" s="50"/>
      <c r="H768" s="50"/>
      <c r="I768" s="50"/>
      <c r="J768" s="50"/>
      <c r="K768" s="50"/>
      <c r="L768" s="87"/>
      <c r="M768" s="57"/>
      <c r="N768" s="58"/>
      <c r="O768" s="59"/>
      <c r="P768" s="60">
        <f>IF(F768=0,"",F768/E767)</f>
        <v>1</v>
      </c>
      <c r="Q768" s="61">
        <v>11</v>
      </c>
      <c r="R768" s="62">
        <f t="shared" si="74"/>
        <v>1</v>
      </c>
      <c r="S768" s="62">
        <f t="shared" si="75"/>
        <v>0</v>
      </c>
      <c r="AM768" s="3"/>
      <c r="AN768" s="3"/>
    </row>
    <row r="769" spans="1:40" ht="15.75" customHeight="1">
      <c r="A769" s="49">
        <v>2202</v>
      </c>
      <c r="B769" s="50"/>
      <c r="C769" s="50"/>
      <c r="D769" s="50"/>
      <c r="E769" s="50"/>
      <c r="F769" s="50"/>
      <c r="G769" s="50">
        <v>7</v>
      </c>
      <c r="H769" s="50"/>
      <c r="I769" s="50"/>
      <c r="J769" s="50"/>
      <c r="K769" s="50"/>
      <c r="L769" s="87"/>
      <c r="M769" s="57"/>
      <c r="N769" s="58"/>
      <c r="O769" s="59"/>
      <c r="P769" s="60">
        <f>IF(G769=0,"",G769/F768)</f>
        <v>0.875</v>
      </c>
      <c r="Q769" s="61">
        <v>8</v>
      </c>
      <c r="R769" s="62">
        <f t="shared" si="74"/>
        <v>0.72727272727272729</v>
      </c>
      <c r="S769" s="62">
        <f t="shared" si="75"/>
        <v>0.27272727272727271</v>
      </c>
      <c r="AM769" s="3"/>
      <c r="AN769" s="3"/>
    </row>
    <row r="770" spans="1:40" ht="15.75" customHeight="1">
      <c r="A770" s="49">
        <v>2301</v>
      </c>
      <c r="B770" s="50"/>
      <c r="C770" s="50"/>
      <c r="D770" s="50"/>
      <c r="E770" s="50"/>
      <c r="F770" s="50"/>
      <c r="G770" s="50"/>
      <c r="H770" s="50">
        <v>6</v>
      </c>
      <c r="I770" s="50"/>
      <c r="J770" s="50"/>
      <c r="K770" s="50"/>
      <c r="L770" s="87"/>
      <c r="M770" s="57"/>
      <c r="N770" s="58"/>
      <c r="O770" s="59"/>
      <c r="P770" s="60">
        <f>IF(H770=0,"",H770/G769)</f>
        <v>0.8571428571428571</v>
      </c>
      <c r="Q770" s="61">
        <v>7</v>
      </c>
      <c r="R770" s="62">
        <f t="shared" si="74"/>
        <v>0.875</v>
      </c>
      <c r="S770" s="62">
        <f t="shared" si="75"/>
        <v>0.125</v>
      </c>
      <c r="AM770" s="3"/>
      <c r="AN770" s="3"/>
    </row>
    <row r="771" spans="1:40" ht="15.75" customHeight="1">
      <c r="A771" s="49">
        <v>2302</v>
      </c>
      <c r="B771" s="50"/>
      <c r="C771" s="50"/>
      <c r="D771" s="50"/>
      <c r="E771" s="50"/>
      <c r="F771" s="50"/>
      <c r="G771" s="50"/>
      <c r="H771" s="50"/>
      <c r="I771" s="50">
        <v>6</v>
      </c>
      <c r="J771" s="50"/>
      <c r="K771" s="50"/>
      <c r="L771" s="87"/>
      <c r="M771" s="57"/>
      <c r="N771" s="58"/>
      <c r="O771" s="59"/>
      <c r="P771" s="60">
        <f>I771/H770</f>
        <v>1</v>
      </c>
      <c r="Q771" s="61">
        <v>6</v>
      </c>
      <c r="R771" s="62">
        <f t="shared" si="74"/>
        <v>0.8571428571428571</v>
      </c>
      <c r="S771" s="62">
        <f t="shared" si="75"/>
        <v>0.1428571428571429</v>
      </c>
      <c r="AM771" s="3"/>
      <c r="AN771" s="3"/>
    </row>
    <row r="772" spans="1:40" ht="15.75" customHeight="1">
      <c r="A772" s="49">
        <v>2401</v>
      </c>
      <c r="B772" s="50"/>
      <c r="C772" s="50"/>
      <c r="D772" s="50"/>
      <c r="E772" s="50"/>
      <c r="F772" s="50"/>
      <c r="G772" s="50"/>
      <c r="H772" s="50"/>
      <c r="I772" s="50"/>
      <c r="J772" s="50">
        <v>5</v>
      </c>
      <c r="K772" s="50"/>
      <c r="L772" s="87"/>
      <c r="M772" s="57"/>
      <c r="N772" s="58"/>
      <c r="O772" s="59"/>
      <c r="P772" s="127">
        <f>IF(J772=0,"",J772/I771)</f>
        <v>0.83333333333333337</v>
      </c>
      <c r="Q772" s="61">
        <v>6</v>
      </c>
      <c r="R772" s="62">
        <f t="shared" si="74"/>
        <v>1</v>
      </c>
      <c r="S772" s="62">
        <f t="shared" si="75"/>
        <v>0</v>
      </c>
      <c r="AM772" s="3"/>
      <c r="AN772" s="3"/>
    </row>
    <row r="773" spans="1:40" ht="15.75" customHeight="1">
      <c r="A773" s="49">
        <v>2402</v>
      </c>
      <c r="B773" s="50"/>
      <c r="C773" s="50"/>
      <c r="D773" s="50"/>
      <c r="E773" s="50"/>
      <c r="F773" s="50"/>
      <c r="G773" s="50"/>
      <c r="H773" s="50"/>
      <c r="I773" s="50"/>
      <c r="J773" s="50"/>
      <c r="K773" s="50">
        <v>4</v>
      </c>
      <c r="L773" s="87">
        <v>2</v>
      </c>
      <c r="M773" s="57"/>
      <c r="N773" s="58"/>
      <c r="O773" s="64"/>
      <c r="P773" s="128">
        <f>IF(K773=0,"",K773/J772)</f>
        <v>0.8</v>
      </c>
      <c r="Q773" s="99">
        <v>6</v>
      </c>
      <c r="R773" s="62">
        <f t="shared" ref="R773" si="76">IF(Q773=0,"",Q773/Q772)</f>
        <v>1</v>
      </c>
      <c r="S773" s="62">
        <f t="shared" ref="S773" si="77">IF(Q773=0,"",100%-R773)</f>
        <v>0</v>
      </c>
      <c r="AM773" s="3"/>
      <c r="AN773" s="3"/>
    </row>
    <row r="774" spans="1:40" ht="15.75" customHeight="1">
      <c r="A774" s="49">
        <v>2501</v>
      </c>
      <c r="B774" s="50"/>
      <c r="C774" s="50"/>
      <c r="D774" s="50"/>
      <c r="E774" s="50"/>
      <c r="F774" s="50"/>
      <c r="G774" s="50"/>
      <c r="H774" s="50"/>
      <c r="I774" s="50"/>
      <c r="J774" s="50"/>
      <c r="K774" s="50">
        <v>1</v>
      </c>
      <c r="L774" s="87">
        <v>1</v>
      </c>
      <c r="M774" s="57"/>
      <c r="N774" s="58"/>
      <c r="O774" s="64"/>
      <c r="P774" s="68"/>
      <c r="Q774" s="66">
        <v>1</v>
      </c>
      <c r="R774" s="69"/>
      <c r="S774" s="68"/>
      <c r="AM774" s="3"/>
      <c r="AN774" s="3"/>
    </row>
    <row r="775" spans="1:40" ht="15.75" customHeight="1">
      <c r="A775" s="49">
        <v>2502</v>
      </c>
      <c r="B775" s="50"/>
      <c r="C775" s="50"/>
      <c r="D775" s="50"/>
      <c r="E775" s="50"/>
      <c r="F775" s="50"/>
      <c r="G775" s="50"/>
      <c r="H775" s="50"/>
      <c r="I775" s="50"/>
      <c r="J775" s="50"/>
      <c r="K775" s="50">
        <v>3</v>
      </c>
      <c r="L775" s="87">
        <v>3</v>
      </c>
      <c r="M775" s="57"/>
      <c r="N775" s="58"/>
      <c r="O775" s="64"/>
      <c r="P775" s="68"/>
      <c r="Q775" s="66">
        <v>3</v>
      </c>
      <c r="R775" s="69"/>
      <c r="S775" s="68"/>
      <c r="AM775" s="3"/>
      <c r="AN775" s="3"/>
    </row>
    <row r="776" spans="1:40" ht="15.75" customHeight="1">
      <c r="A776" s="49">
        <v>2601</v>
      </c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87"/>
      <c r="M776" s="57"/>
      <c r="N776" s="58"/>
      <c r="O776" s="64"/>
      <c r="P776" s="58"/>
      <c r="Q776" s="64"/>
      <c r="R776" s="102"/>
      <c r="S776" s="68"/>
      <c r="AM776" s="3"/>
      <c r="AN776" s="3"/>
    </row>
    <row r="777" spans="1:40" ht="15.75" customHeight="1">
      <c r="A777" s="49">
        <v>2602</v>
      </c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87"/>
      <c r="M777" s="57"/>
      <c r="N777" s="58"/>
      <c r="O777" s="64"/>
      <c r="P777" s="140" t="s">
        <v>56</v>
      </c>
      <c r="Q777" s="71">
        <v>3</v>
      </c>
      <c r="R777" s="83">
        <f>L780</f>
        <v>6</v>
      </c>
      <c r="S777" s="142" t="s">
        <v>10</v>
      </c>
      <c r="AM777" s="3"/>
      <c r="AN777" s="3"/>
    </row>
    <row r="778" spans="1:40" ht="15.75" customHeight="1">
      <c r="A778" s="104">
        <v>2701</v>
      </c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87"/>
      <c r="M778" s="57"/>
      <c r="N778" s="58"/>
      <c r="O778" s="64"/>
      <c r="P778" s="141" t="s">
        <v>57</v>
      </c>
      <c r="Q778" s="73">
        <f>IF(Q777/B764=0,"",Q777/B764)</f>
        <v>0.15</v>
      </c>
      <c r="R778" s="85">
        <f>IF(Q777/R777=0,"",Q777/R777)</f>
        <v>0.5</v>
      </c>
      <c r="S778" s="143" t="s">
        <v>58</v>
      </c>
      <c r="AM778" s="3"/>
      <c r="AN778" s="3"/>
    </row>
    <row r="779" spans="1:40" ht="15.75" customHeight="1">
      <c r="A779" s="49">
        <v>2702</v>
      </c>
      <c r="B779" s="145"/>
      <c r="C779" s="145"/>
      <c r="D779" s="145"/>
      <c r="E779" s="145"/>
      <c r="F779" s="145"/>
      <c r="G779" s="145"/>
      <c r="H779" s="145"/>
      <c r="I779" s="145"/>
      <c r="J779" s="145"/>
      <c r="K779" s="145"/>
      <c r="L779" s="87"/>
      <c r="M779" s="75"/>
      <c r="N779" s="76"/>
      <c r="O779" s="77"/>
      <c r="P779" s="78"/>
      <c r="Q779" s="79"/>
      <c r="R779" s="79"/>
      <c r="S779" s="80"/>
      <c r="AM779" s="3"/>
      <c r="AN779" s="3"/>
    </row>
    <row r="780" spans="1:40" ht="18" customHeight="1">
      <c r="A780" s="31"/>
      <c r="B780" s="190" t="s">
        <v>79</v>
      </c>
      <c r="C780" s="190"/>
      <c r="D780" s="190"/>
      <c r="E780" s="190"/>
      <c r="F780" s="190"/>
      <c r="G780" s="190"/>
      <c r="H780" s="190"/>
      <c r="I780" s="190"/>
      <c r="J780" s="190"/>
      <c r="K780" s="190"/>
      <c r="L780" s="144">
        <f>SUM(L772:L776)</f>
        <v>6</v>
      </c>
      <c r="M780" s="82">
        <f>IF(L773=0,"",L773/B764)</f>
        <v>0.1</v>
      </c>
      <c r="N780" s="82">
        <f>IF(L780=0,"",L780/B764)</f>
        <v>0.3</v>
      </c>
      <c r="O780" s="82">
        <f>N780-M780</f>
        <v>0.19999999999999998</v>
      </c>
      <c r="P780" s="1"/>
      <c r="Q780" s="25"/>
      <c r="R780" s="26"/>
      <c r="S780" s="1"/>
      <c r="AM780" s="3"/>
      <c r="AN780" s="3"/>
    </row>
    <row r="781" spans="1:40" ht="12.75" customHeight="1">
      <c r="M781" s="1"/>
      <c r="N781" s="1"/>
      <c r="P781" s="1"/>
      <c r="Q781" s="2"/>
      <c r="R781" s="2"/>
      <c r="S781" s="1"/>
      <c r="AM781" s="3"/>
      <c r="AN781" s="3"/>
    </row>
    <row r="782" spans="1:40" ht="12.75" customHeight="1">
      <c r="M782" s="1"/>
      <c r="N782" s="1"/>
      <c r="P782" s="1"/>
      <c r="Q782" s="2"/>
      <c r="R782" s="2"/>
      <c r="S782" s="1"/>
      <c r="AM782" s="3"/>
      <c r="AN782" s="3"/>
    </row>
    <row r="783" spans="1:40" ht="26.25" customHeight="1">
      <c r="B783" s="203" t="s">
        <v>69</v>
      </c>
      <c r="C783" s="203"/>
      <c r="D783" s="203"/>
      <c r="E783" s="203"/>
      <c r="F783" s="203"/>
      <c r="G783" s="203"/>
      <c r="H783" s="203"/>
      <c r="I783" s="203"/>
      <c r="J783" s="203"/>
      <c r="K783" s="203"/>
      <c r="L783" s="172" t="s">
        <v>92</v>
      </c>
      <c r="M783" s="1"/>
      <c r="N783" s="1"/>
      <c r="O783" s="25"/>
      <c r="P783" s="1"/>
      <c r="Q783" s="25"/>
      <c r="R783" s="25"/>
      <c r="S783" s="25"/>
      <c r="AM783" s="3"/>
      <c r="AN783" s="3"/>
    </row>
    <row r="784" spans="1:40" ht="20.25" customHeight="1">
      <c r="A784" s="192" t="s">
        <v>9</v>
      </c>
      <c r="B784" s="193" t="s">
        <v>70</v>
      </c>
      <c r="C784" s="194"/>
      <c r="D784" s="194"/>
      <c r="E784" s="194"/>
      <c r="F784" s="194"/>
      <c r="G784" s="194"/>
      <c r="H784" s="194"/>
      <c r="I784" s="194"/>
      <c r="J784" s="194"/>
      <c r="K784" s="195"/>
      <c r="L784" s="196" t="s">
        <v>10</v>
      </c>
      <c r="M784" s="189" t="s">
        <v>2</v>
      </c>
      <c r="N784" s="189" t="s">
        <v>3</v>
      </c>
      <c r="O784" s="198" t="s">
        <v>4</v>
      </c>
      <c r="P784" s="189" t="s">
        <v>5</v>
      </c>
      <c r="Q784" s="187" t="s">
        <v>6</v>
      </c>
      <c r="R784" s="187" t="s">
        <v>7</v>
      </c>
      <c r="S784" s="189" t="s">
        <v>8</v>
      </c>
      <c r="AM784" s="3"/>
      <c r="AN784" s="3"/>
    </row>
    <row r="785" spans="1:40" ht="15.75" customHeight="1">
      <c r="A785" s="188"/>
      <c r="B785" s="49" t="s">
        <v>71</v>
      </c>
      <c r="C785" s="49" t="s">
        <v>72</v>
      </c>
      <c r="D785" s="49" t="s">
        <v>73</v>
      </c>
      <c r="E785" s="49" t="s">
        <v>74</v>
      </c>
      <c r="F785" s="49" t="s">
        <v>75</v>
      </c>
      <c r="G785" s="49" t="s">
        <v>76</v>
      </c>
      <c r="H785" s="49" t="s">
        <v>77</v>
      </c>
      <c r="I785" s="49" t="s">
        <v>78</v>
      </c>
      <c r="J785" s="49" t="s">
        <v>106</v>
      </c>
      <c r="K785" s="49" t="s">
        <v>107</v>
      </c>
      <c r="L785" s="197"/>
      <c r="M785" s="188"/>
      <c r="N785" s="188"/>
      <c r="O785" s="188"/>
      <c r="P785" s="188"/>
      <c r="Q785" s="188"/>
      <c r="R785" s="188"/>
      <c r="S785" s="188"/>
      <c r="AM785" s="3"/>
      <c r="AN785" s="3"/>
    </row>
    <row r="786" spans="1:40" ht="15.75" customHeight="1">
      <c r="A786" s="49">
        <v>2002</v>
      </c>
      <c r="B786" s="50">
        <v>26</v>
      </c>
      <c r="C786" s="50"/>
      <c r="D786" s="50"/>
      <c r="E786" s="50"/>
      <c r="F786" s="50"/>
      <c r="G786" s="50"/>
      <c r="H786" s="50"/>
      <c r="I786" s="50"/>
      <c r="J786" s="50"/>
      <c r="K786" s="50"/>
      <c r="L786" s="87"/>
      <c r="M786" s="51"/>
      <c r="N786" s="52"/>
      <c r="O786" s="53"/>
      <c r="P786" s="54"/>
      <c r="Q786" s="55">
        <f>B786</f>
        <v>26</v>
      </c>
      <c r="R786" s="56"/>
      <c r="S786" s="54"/>
      <c r="AM786" s="3"/>
      <c r="AN786" s="3"/>
    </row>
    <row r="787" spans="1:40" ht="15.75" customHeight="1">
      <c r="A787" s="49">
        <v>2101</v>
      </c>
      <c r="B787" s="50"/>
      <c r="C787" s="50">
        <v>22</v>
      </c>
      <c r="D787" s="50"/>
      <c r="E787" s="50"/>
      <c r="F787" s="50"/>
      <c r="G787" s="50"/>
      <c r="H787" s="50"/>
      <c r="I787" s="50"/>
      <c r="J787" s="50"/>
      <c r="K787" s="50"/>
      <c r="L787" s="87"/>
      <c r="M787" s="57"/>
      <c r="N787" s="58"/>
      <c r="O787" s="59"/>
      <c r="P787" s="60">
        <f>IF(C787=0,"",C787/B786)</f>
        <v>0.84615384615384615</v>
      </c>
      <c r="Q787" s="61">
        <v>22</v>
      </c>
      <c r="R787" s="62">
        <f t="shared" ref="R787:R795" si="78">IF(Q787=0,"",Q787/Q786)</f>
        <v>0.84615384615384615</v>
      </c>
      <c r="S787" s="62">
        <f t="shared" ref="S787:S795" si="79">IF(Q787=0,"",100%-R787)</f>
        <v>0.15384615384615385</v>
      </c>
      <c r="AM787" s="3"/>
      <c r="AN787" s="3"/>
    </row>
    <row r="788" spans="1:40" ht="15.75" customHeight="1">
      <c r="A788" s="49">
        <v>2102</v>
      </c>
      <c r="B788" s="50"/>
      <c r="C788" s="50"/>
      <c r="D788" s="50">
        <v>22</v>
      </c>
      <c r="E788" s="50"/>
      <c r="F788" s="50"/>
      <c r="G788" s="50"/>
      <c r="H788" s="50"/>
      <c r="I788" s="50"/>
      <c r="J788" s="50"/>
      <c r="K788" s="50"/>
      <c r="L788" s="87"/>
      <c r="M788" s="57"/>
      <c r="N788" s="58"/>
      <c r="O788" s="59"/>
      <c r="P788" s="60">
        <f>IF(D788=0,"",D788/C787)</f>
        <v>1</v>
      </c>
      <c r="Q788" s="61">
        <v>22</v>
      </c>
      <c r="R788" s="62">
        <f t="shared" si="78"/>
        <v>1</v>
      </c>
      <c r="S788" s="62">
        <f t="shared" si="79"/>
        <v>0</v>
      </c>
      <c r="T788" s="63">
        <f>Q788/Q786</f>
        <v>0.84615384615384615</v>
      </c>
      <c r="AM788" s="3"/>
      <c r="AN788" s="3"/>
    </row>
    <row r="789" spans="1:40" ht="15.75" customHeight="1">
      <c r="A789" s="49">
        <v>2201</v>
      </c>
      <c r="B789" s="50"/>
      <c r="C789" s="50"/>
      <c r="D789" s="50"/>
      <c r="E789" s="50">
        <v>20</v>
      </c>
      <c r="F789" s="50"/>
      <c r="G789" s="50"/>
      <c r="H789" s="50"/>
      <c r="I789" s="50"/>
      <c r="J789" s="50"/>
      <c r="K789" s="50"/>
      <c r="L789" s="87"/>
      <c r="M789" s="57"/>
      <c r="N789" s="58"/>
      <c r="O789" s="59"/>
      <c r="P789" s="60">
        <f>E789/D788</f>
        <v>0.90909090909090906</v>
      </c>
      <c r="Q789" s="61">
        <v>21</v>
      </c>
      <c r="R789" s="62">
        <f t="shared" si="78"/>
        <v>0.95454545454545459</v>
      </c>
      <c r="S789" s="62">
        <f t="shared" si="79"/>
        <v>4.5454545454545414E-2</v>
      </c>
      <c r="AM789" s="3"/>
      <c r="AN789" s="3"/>
    </row>
    <row r="790" spans="1:40" ht="15.75" customHeight="1">
      <c r="A790" s="49">
        <v>2202</v>
      </c>
      <c r="B790" s="50"/>
      <c r="C790" s="50"/>
      <c r="D790" s="50"/>
      <c r="E790" s="50"/>
      <c r="F790" s="50">
        <v>18</v>
      </c>
      <c r="G790" s="50"/>
      <c r="H790" s="50"/>
      <c r="I790" s="50"/>
      <c r="J790" s="50"/>
      <c r="K790" s="50"/>
      <c r="L790" s="87"/>
      <c r="M790" s="57"/>
      <c r="N790" s="58"/>
      <c r="O790" s="59"/>
      <c r="P790" s="60">
        <f>IF(F790=0,"",F790/E789)</f>
        <v>0.9</v>
      </c>
      <c r="Q790" s="61">
        <v>19</v>
      </c>
      <c r="R790" s="62">
        <f t="shared" si="78"/>
        <v>0.90476190476190477</v>
      </c>
      <c r="S790" s="62">
        <f t="shared" si="79"/>
        <v>9.5238095238095233E-2</v>
      </c>
      <c r="AM790" s="3"/>
      <c r="AN790" s="3"/>
    </row>
    <row r="791" spans="1:40" ht="15.75" customHeight="1">
      <c r="A791" s="49">
        <v>2301</v>
      </c>
      <c r="B791" s="50"/>
      <c r="C791" s="50"/>
      <c r="D791" s="50"/>
      <c r="E791" s="50"/>
      <c r="F791" s="50"/>
      <c r="G791" s="50">
        <v>16</v>
      </c>
      <c r="H791" s="50"/>
      <c r="I791" s="50"/>
      <c r="J791" s="50"/>
      <c r="K791" s="50"/>
      <c r="L791" s="87"/>
      <c r="M791" s="57"/>
      <c r="N791" s="58"/>
      <c r="O791" s="59"/>
      <c r="P791" s="60">
        <f>IF(G791=0,"",G791/F790)</f>
        <v>0.88888888888888884</v>
      </c>
      <c r="Q791" s="61">
        <v>18</v>
      </c>
      <c r="R791" s="62">
        <f t="shared" si="78"/>
        <v>0.94736842105263153</v>
      </c>
      <c r="S791" s="62">
        <f t="shared" si="79"/>
        <v>5.2631578947368474E-2</v>
      </c>
      <c r="AM791" s="3"/>
      <c r="AN791" s="3"/>
    </row>
    <row r="792" spans="1:40" ht="15.75" customHeight="1">
      <c r="A792" s="49">
        <v>2302</v>
      </c>
      <c r="B792" s="50"/>
      <c r="C792" s="50"/>
      <c r="D792" s="50"/>
      <c r="E792" s="50"/>
      <c r="F792" s="50"/>
      <c r="G792" s="50"/>
      <c r="H792" s="50">
        <v>11</v>
      </c>
      <c r="I792" s="50"/>
      <c r="J792" s="50"/>
      <c r="K792" s="50"/>
      <c r="L792" s="87"/>
      <c r="M792" s="57"/>
      <c r="N792" s="58"/>
      <c r="O792" s="59"/>
      <c r="P792" s="60">
        <f>H792/G791</f>
        <v>0.6875</v>
      </c>
      <c r="Q792" s="61">
        <v>16</v>
      </c>
      <c r="R792" s="62">
        <f t="shared" si="78"/>
        <v>0.88888888888888884</v>
      </c>
      <c r="S792" s="62">
        <f t="shared" si="79"/>
        <v>0.11111111111111116</v>
      </c>
      <c r="AM792" s="3"/>
      <c r="AN792" s="3"/>
    </row>
    <row r="793" spans="1:40" ht="15.75" customHeight="1">
      <c r="A793" s="49">
        <v>2401</v>
      </c>
      <c r="B793" s="50"/>
      <c r="C793" s="50"/>
      <c r="D793" s="50"/>
      <c r="E793" s="50"/>
      <c r="F793" s="50"/>
      <c r="G793" s="50"/>
      <c r="H793" s="50"/>
      <c r="I793" s="50">
        <v>11</v>
      </c>
      <c r="J793" s="50"/>
      <c r="K793" s="50"/>
      <c r="L793" s="87"/>
      <c r="M793" s="57"/>
      <c r="N793" s="58"/>
      <c r="O793" s="59"/>
      <c r="P793" s="60">
        <f>IF(I793=0,"",I793/H792)</f>
        <v>1</v>
      </c>
      <c r="Q793" s="61">
        <v>16</v>
      </c>
      <c r="R793" s="62">
        <f t="shared" si="78"/>
        <v>1</v>
      </c>
      <c r="S793" s="62">
        <f t="shared" si="79"/>
        <v>0</v>
      </c>
      <c r="AM793" s="3"/>
      <c r="AN793" s="3"/>
    </row>
    <row r="794" spans="1:40" ht="15.75" customHeight="1">
      <c r="A794" s="49">
        <v>2402</v>
      </c>
      <c r="B794" s="50"/>
      <c r="C794" s="50"/>
      <c r="D794" s="50"/>
      <c r="E794" s="50"/>
      <c r="F794" s="50"/>
      <c r="G794" s="50"/>
      <c r="H794" s="50"/>
      <c r="I794" s="50"/>
      <c r="J794" s="50">
        <v>8</v>
      </c>
      <c r="K794" s="50"/>
      <c r="L794" s="87"/>
      <c r="M794" s="57"/>
      <c r="N794" s="58"/>
      <c r="O794" s="59"/>
      <c r="P794" s="127">
        <f>IF(J794=0,"",J794/I793)</f>
        <v>0.72727272727272729</v>
      </c>
      <c r="Q794" s="61">
        <v>15</v>
      </c>
      <c r="R794" s="62">
        <f t="shared" si="78"/>
        <v>0.9375</v>
      </c>
      <c r="S794" s="62">
        <f t="shared" si="79"/>
        <v>6.25E-2</v>
      </c>
      <c r="V794" s="138"/>
      <c r="AM794" s="3"/>
      <c r="AN794" s="3"/>
    </row>
    <row r="795" spans="1:40" ht="15.75" customHeight="1">
      <c r="A795" s="49">
        <v>2501</v>
      </c>
      <c r="B795" s="50"/>
      <c r="C795" s="50"/>
      <c r="D795" s="50"/>
      <c r="E795" s="50"/>
      <c r="F795" s="50"/>
      <c r="G795" s="50"/>
      <c r="H795" s="50"/>
      <c r="I795" s="50"/>
      <c r="J795" s="50"/>
      <c r="K795" s="50">
        <v>8</v>
      </c>
      <c r="L795" s="87">
        <v>2</v>
      </c>
      <c r="M795" s="57"/>
      <c r="N795" s="58"/>
      <c r="O795" s="64"/>
      <c r="P795" s="128">
        <f>IF(K795=0,"",K795/J794)</f>
        <v>1</v>
      </c>
      <c r="Q795" s="66">
        <v>15</v>
      </c>
      <c r="R795" s="132">
        <f t="shared" si="78"/>
        <v>1</v>
      </c>
      <c r="S795" s="132">
        <f t="shared" si="79"/>
        <v>0</v>
      </c>
      <c r="V795" s="138"/>
      <c r="AM795" s="3"/>
      <c r="AN795" s="3"/>
    </row>
    <row r="796" spans="1:40" ht="15.75" customHeight="1">
      <c r="A796" s="49">
        <v>2502</v>
      </c>
      <c r="B796" s="50"/>
      <c r="C796" s="50"/>
      <c r="D796" s="50"/>
      <c r="E796" s="50"/>
      <c r="F796" s="50"/>
      <c r="G796" s="50"/>
      <c r="H796" s="50"/>
      <c r="I796" s="50"/>
      <c r="J796" s="50"/>
      <c r="K796" s="50">
        <v>8</v>
      </c>
      <c r="L796" s="87">
        <v>5</v>
      </c>
      <c r="M796" s="57"/>
      <c r="N796" s="58"/>
      <c r="O796" s="64"/>
      <c r="P796" s="68"/>
      <c r="Q796" s="66">
        <v>13</v>
      </c>
      <c r="R796" s="69"/>
      <c r="S796" s="68"/>
      <c r="AM796" s="3"/>
      <c r="AN796" s="3"/>
    </row>
    <row r="797" spans="1:40" ht="15.75" customHeight="1">
      <c r="A797" s="49">
        <v>2601</v>
      </c>
      <c r="B797" s="50"/>
      <c r="C797" s="50"/>
      <c r="D797" s="50"/>
      <c r="E797" s="50"/>
      <c r="F797" s="50"/>
      <c r="G797" s="50"/>
      <c r="H797" s="50"/>
      <c r="I797" s="50"/>
      <c r="J797" s="50"/>
      <c r="K797" s="50">
        <v>6</v>
      </c>
      <c r="L797" s="87">
        <v>4</v>
      </c>
      <c r="M797" s="57"/>
      <c r="N797" s="58"/>
      <c r="O797" s="64"/>
      <c r="P797" s="68"/>
      <c r="Q797" s="66">
        <v>8</v>
      </c>
      <c r="R797" s="69"/>
      <c r="S797" s="68"/>
      <c r="AM797" s="3"/>
      <c r="AN797" s="3"/>
    </row>
    <row r="798" spans="1:40" ht="15.75" customHeight="1">
      <c r="A798" s="49">
        <v>2602</v>
      </c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87"/>
      <c r="M798" s="57"/>
      <c r="N798" s="58"/>
      <c r="O798" s="64"/>
      <c r="P798" s="58"/>
      <c r="Q798" s="64"/>
      <c r="R798" s="102"/>
      <c r="S798" s="68"/>
      <c r="AM798" s="3"/>
      <c r="AN798" s="3"/>
    </row>
    <row r="799" spans="1:40" ht="15.75" customHeight="1">
      <c r="A799" s="49">
        <v>2701</v>
      </c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87"/>
      <c r="M799" s="57"/>
      <c r="N799" s="58"/>
      <c r="O799" s="64"/>
      <c r="P799" s="140" t="s">
        <v>56</v>
      </c>
      <c r="Q799" s="71">
        <v>2</v>
      </c>
      <c r="R799" s="83">
        <f>L802</f>
        <v>11</v>
      </c>
      <c r="S799" s="142" t="s">
        <v>10</v>
      </c>
      <c r="AM799" s="3"/>
      <c r="AN799" s="3"/>
    </row>
    <row r="800" spans="1:40" ht="15.75" customHeight="1">
      <c r="A800" s="104">
        <v>2702</v>
      </c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87"/>
      <c r="M800" s="57"/>
      <c r="N800" s="58"/>
      <c r="O800" s="64"/>
      <c r="P800" s="141" t="s">
        <v>57</v>
      </c>
      <c r="Q800" s="73">
        <f>IF(Q799/B786=0,"",Q799/B786)</f>
        <v>7.6923076923076927E-2</v>
      </c>
      <c r="R800" s="85">
        <f>IF(Q799/R799=0,"",Q799/R799)</f>
        <v>0.18181818181818182</v>
      </c>
      <c r="S800" s="143" t="s">
        <v>58</v>
      </c>
      <c r="AM800" s="3"/>
      <c r="AN800" s="3"/>
    </row>
    <row r="801" spans="1:40" ht="15.75" customHeight="1">
      <c r="A801" s="49">
        <v>2801</v>
      </c>
      <c r="B801" s="145"/>
      <c r="C801" s="145"/>
      <c r="D801" s="145"/>
      <c r="E801" s="145"/>
      <c r="F801" s="145"/>
      <c r="G801" s="145"/>
      <c r="H801" s="145"/>
      <c r="I801" s="145"/>
      <c r="J801" s="145"/>
      <c r="K801" s="145"/>
      <c r="L801" s="87"/>
      <c r="M801" s="75"/>
      <c r="N801" s="76"/>
      <c r="O801" s="77"/>
      <c r="P801" s="78"/>
      <c r="Q801" s="79"/>
      <c r="R801" s="79"/>
      <c r="S801" s="80"/>
      <c r="AM801" s="3"/>
      <c r="AN801" s="3"/>
    </row>
    <row r="802" spans="1:40" ht="18" customHeight="1">
      <c r="A802" s="31"/>
      <c r="B802" s="190" t="s">
        <v>79</v>
      </c>
      <c r="C802" s="190"/>
      <c r="D802" s="190"/>
      <c r="E802" s="190"/>
      <c r="F802" s="190"/>
      <c r="G802" s="190"/>
      <c r="H802" s="190"/>
      <c r="I802" s="190"/>
      <c r="J802" s="190"/>
      <c r="K802" s="190"/>
      <c r="L802" s="144">
        <f>SUM(L794:L798)</f>
        <v>11</v>
      </c>
      <c r="M802" s="82">
        <f>IF(L795=0,"",L795/B786)</f>
        <v>7.6923076923076927E-2</v>
      </c>
      <c r="N802" s="82">
        <f>IF(L802=0,"",L802/B786)</f>
        <v>0.42307692307692307</v>
      </c>
      <c r="O802" s="82">
        <f>N802-M802</f>
        <v>0.34615384615384615</v>
      </c>
      <c r="P802" s="1"/>
      <c r="Q802" s="25"/>
      <c r="R802" s="26"/>
      <c r="S802" s="1"/>
      <c r="AM802" s="3"/>
      <c r="AN802" s="3"/>
    </row>
    <row r="803" spans="1:40" ht="12.75" customHeight="1">
      <c r="M803" s="1"/>
      <c r="N803" s="1"/>
      <c r="P803" s="1"/>
      <c r="Q803" s="2"/>
      <c r="R803" s="2"/>
      <c r="S803" s="1"/>
      <c r="AM803" s="3"/>
      <c r="AN803" s="3"/>
    </row>
    <row r="804" spans="1:40" ht="12.75" customHeight="1">
      <c r="M804" s="1"/>
      <c r="N804" s="1"/>
      <c r="P804" s="1"/>
      <c r="Q804" s="2"/>
      <c r="R804" s="2"/>
      <c r="S804" s="1"/>
      <c r="AM804" s="3"/>
      <c r="AN804" s="3"/>
    </row>
    <row r="805" spans="1:40" ht="26.25" customHeight="1">
      <c r="B805" s="203" t="s">
        <v>69</v>
      </c>
      <c r="C805" s="203"/>
      <c r="D805" s="203"/>
      <c r="E805" s="203"/>
      <c r="F805" s="203"/>
      <c r="G805" s="203"/>
      <c r="H805" s="203"/>
      <c r="I805" s="203"/>
      <c r="J805" s="203"/>
      <c r="K805" s="203"/>
      <c r="L805" s="172" t="s">
        <v>93</v>
      </c>
      <c r="M805" s="1"/>
      <c r="N805" s="1"/>
      <c r="O805" s="25"/>
      <c r="P805" s="1"/>
      <c r="Q805" s="25"/>
      <c r="R805" s="25"/>
      <c r="S805" s="25"/>
      <c r="AM805" s="3"/>
      <c r="AN805" s="3"/>
    </row>
    <row r="806" spans="1:40" ht="20.25" customHeight="1">
      <c r="A806" s="192" t="s">
        <v>9</v>
      </c>
      <c r="B806" s="193" t="s">
        <v>70</v>
      </c>
      <c r="C806" s="194"/>
      <c r="D806" s="194"/>
      <c r="E806" s="194"/>
      <c r="F806" s="194"/>
      <c r="G806" s="194"/>
      <c r="H806" s="194"/>
      <c r="I806" s="194"/>
      <c r="J806" s="194"/>
      <c r="K806" s="195"/>
      <c r="L806" s="196" t="s">
        <v>10</v>
      </c>
      <c r="M806" s="189" t="s">
        <v>2</v>
      </c>
      <c r="N806" s="189" t="s">
        <v>3</v>
      </c>
      <c r="O806" s="198" t="s">
        <v>4</v>
      </c>
      <c r="P806" s="189" t="s">
        <v>5</v>
      </c>
      <c r="Q806" s="187" t="s">
        <v>6</v>
      </c>
      <c r="R806" s="187" t="s">
        <v>7</v>
      </c>
      <c r="S806" s="189" t="s">
        <v>8</v>
      </c>
      <c r="AM806" s="3"/>
      <c r="AN806" s="3"/>
    </row>
    <row r="807" spans="1:40" ht="15.75" customHeight="1">
      <c r="A807" s="188"/>
      <c r="B807" s="49" t="s">
        <v>71</v>
      </c>
      <c r="C807" s="49" t="s">
        <v>72</v>
      </c>
      <c r="D807" s="49" t="s">
        <v>73</v>
      </c>
      <c r="E807" s="49" t="s">
        <v>74</v>
      </c>
      <c r="F807" s="49" t="s">
        <v>75</v>
      </c>
      <c r="G807" s="49" t="s">
        <v>76</v>
      </c>
      <c r="H807" s="49" t="s">
        <v>77</v>
      </c>
      <c r="I807" s="49" t="s">
        <v>78</v>
      </c>
      <c r="J807" s="49" t="s">
        <v>106</v>
      </c>
      <c r="K807" s="49" t="s">
        <v>107</v>
      </c>
      <c r="L807" s="197"/>
      <c r="M807" s="188"/>
      <c r="N807" s="188"/>
      <c r="O807" s="188"/>
      <c r="P807" s="188"/>
      <c r="Q807" s="188"/>
      <c r="R807" s="188"/>
      <c r="S807" s="188"/>
      <c r="AM807" s="3"/>
      <c r="AN807" s="3"/>
    </row>
    <row r="808" spans="1:40" ht="15.75" customHeight="1">
      <c r="A808" s="49">
        <v>2101</v>
      </c>
      <c r="B808" s="50">
        <v>27</v>
      </c>
      <c r="C808" s="50"/>
      <c r="D808" s="50"/>
      <c r="E808" s="50"/>
      <c r="F808" s="50"/>
      <c r="G808" s="50"/>
      <c r="H808" s="50"/>
      <c r="I808" s="50"/>
      <c r="J808" s="50"/>
      <c r="K808" s="50"/>
      <c r="L808" s="87"/>
      <c r="M808" s="51"/>
      <c r="N808" s="52"/>
      <c r="O808" s="53"/>
      <c r="P808" s="54"/>
      <c r="Q808" s="55">
        <f>B808</f>
        <v>27</v>
      </c>
      <c r="R808" s="56"/>
      <c r="S808" s="54"/>
      <c r="AM808" s="3"/>
      <c r="AN808" s="3"/>
    </row>
    <row r="809" spans="1:40" ht="15.75" customHeight="1">
      <c r="A809" s="49">
        <v>2102</v>
      </c>
      <c r="B809" s="50"/>
      <c r="C809" s="50">
        <v>23</v>
      </c>
      <c r="D809" s="50"/>
      <c r="E809" s="50"/>
      <c r="F809" s="50"/>
      <c r="G809" s="50"/>
      <c r="H809" s="50"/>
      <c r="I809" s="50"/>
      <c r="J809" s="50"/>
      <c r="K809" s="50"/>
      <c r="L809" s="87"/>
      <c r="M809" s="57"/>
      <c r="N809" s="58"/>
      <c r="O809" s="59"/>
      <c r="P809" s="60">
        <f>IF(C809=0,"",C809/B808)</f>
        <v>0.85185185185185186</v>
      </c>
      <c r="Q809" s="61">
        <v>23</v>
      </c>
      <c r="R809" s="62">
        <f t="shared" ref="R809:R817" si="80">IF(Q809=0,"",Q809/Q808)</f>
        <v>0.85185185185185186</v>
      </c>
      <c r="S809" s="62">
        <f t="shared" ref="S809:S817" si="81">IF(Q809=0,"",100%-R809)</f>
        <v>0.14814814814814814</v>
      </c>
      <c r="AM809" s="3"/>
      <c r="AN809" s="3"/>
    </row>
    <row r="810" spans="1:40" ht="15.75" customHeight="1">
      <c r="A810" s="49">
        <v>2201</v>
      </c>
      <c r="B810" s="50"/>
      <c r="C810" s="50"/>
      <c r="D810" s="50">
        <v>22</v>
      </c>
      <c r="E810" s="50"/>
      <c r="F810" s="50"/>
      <c r="G810" s="50"/>
      <c r="H810" s="50"/>
      <c r="I810" s="50"/>
      <c r="J810" s="50"/>
      <c r="K810" s="50"/>
      <c r="L810" s="87"/>
      <c r="M810" s="57"/>
      <c r="N810" s="58"/>
      <c r="O810" s="59"/>
      <c r="P810" s="60">
        <f>IF(D810=0,"",D810/C809)</f>
        <v>0.95652173913043481</v>
      </c>
      <c r="Q810" s="61">
        <v>23</v>
      </c>
      <c r="R810" s="62">
        <f t="shared" si="80"/>
        <v>1</v>
      </c>
      <c r="S810" s="62">
        <f t="shared" si="81"/>
        <v>0</v>
      </c>
      <c r="T810" s="63">
        <f>Q810/Q808</f>
        <v>0.85185185185185186</v>
      </c>
      <c r="AM810" s="3"/>
      <c r="AN810" s="3"/>
    </row>
    <row r="811" spans="1:40" ht="15.75" customHeight="1">
      <c r="A811" s="49">
        <v>2202</v>
      </c>
      <c r="B811" s="50"/>
      <c r="C811" s="50"/>
      <c r="D811" s="50"/>
      <c r="E811" s="50">
        <v>21</v>
      </c>
      <c r="F811" s="50"/>
      <c r="G811" s="50"/>
      <c r="H811" s="50"/>
      <c r="I811" s="50"/>
      <c r="J811" s="50"/>
      <c r="K811" s="50"/>
      <c r="L811" s="87"/>
      <c r="M811" s="57"/>
      <c r="N811" s="58"/>
      <c r="O811" s="59"/>
      <c r="P811" s="60">
        <f>IF(E811=0,"",E811/D810)</f>
        <v>0.95454545454545459</v>
      </c>
      <c r="Q811" s="61">
        <v>22</v>
      </c>
      <c r="R811" s="62">
        <f t="shared" si="80"/>
        <v>0.95652173913043481</v>
      </c>
      <c r="S811" s="62">
        <f t="shared" si="81"/>
        <v>4.3478260869565188E-2</v>
      </c>
      <c r="AM811" s="3"/>
      <c r="AN811" s="3"/>
    </row>
    <row r="812" spans="1:40" ht="15.75" customHeight="1">
      <c r="A812" s="49">
        <v>2301</v>
      </c>
      <c r="B812" s="50"/>
      <c r="C812" s="50"/>
      <c r="D812" s="50"/>
      <c r="E812" s="50"/>
      <c r="F812" s="50">
        <v>18</v>
      </c>
      <c r="G812" s="50"/>
      <c r="H812" s="50"/>
      <c r="I812" s="50"/>
      <c r="J812" s="50"/>
      <c r="K812" s="50"/>
      <c r="L812" s="87"/>
      <c r="M812" s="57"/>
      <c r="N812" s="58"/>
      <c r="O812" s="59"/>
      <c r="P812" s="60">
        <f>IF(F812=0,"",F812/E811)</f>
        <v>0.8571428571428571</v>
      </c>
      <c r="Q812" s="61">
        <v>20</v>
      </c>
      <c r="R812" s="62">
        <f t="shared" si="80"/>
        <v>0.90909090909090906</v>
      </c>
      <c r="S812" s="62">
        <f t="shared" si="81"/>
        <v>9.0909090909090939E-2</v>
      </c>
      <c r="AM812" s="3"/>
      <c r="AN812" s="3"/>
    </row>
    <row r="813" spans="1:40" ht="15.75" customHeight="1">
      <c r="A813" s="49">
        <v>2302</v>
      </c>
      <c r="B813" s="50"/>
      <c r="C813" s="50"/>
      <c r="D813" s="50"/>
      <c r="E813" s="50"/>
      <c r="F813" s="50"/>
      <c r="G813" s="50">
        <v>6</v>
      </c>
      <c r="H813" s="50"/>
      <c r="I813" s="50"/>
      <c r="J813" s="50"/>
      <c r="K813" s="50"/>
      <c r="L813" s="87"/>
      <c r="M813" s="57"/>
      <c r="N813" s="58"/>
      <c r="O813" s="59"/>
      <c r="P813" s="60">
        <f>IF(G813=0,"",G813/F812)</f>
        <v>0.33333333333333331</v>
      </c>
      <c r="Q813" s="61">
        <v>12</v>
      </c>
      <c r="R813" s="62">
        <f t="shared" si="80"/>
        <v>0.6</v>
      </c>
      <c r="S813" s="62">
        <f t="shared" si="81"/>
        <v>0.4</v>
      </c>
      <c r="AM813" s="3"/>
      <c r="AN813" s="3"/>
    </row>
    <row r="814" spans="1:40" ht="15.75" customHeight="1">
      <c r="A814" s="49">
        <v>2401</v>
      </c>
      <c r="B814" s="50"/>
      <c r="C814" s="50"/>
      <c r="D814" s="50"/>
      <c r="E814" s="50"/>
      <c r="F814" s="50"/>
      <c r="G814" s="50"/>
      <c r="H814" s="50">
        <v>6</v>
      </c>
      <c r="I814" s="50"/>
      <c r="J814" s="50"/>
      <c r="K814" s="50"/>
      <c r="L814" s="87"/>
      <c r="M814" s="57"/>
      <c r="N814" s="58"/>
      <c r="O814" s="59"/>
      <c r="P814" s="60">
        <f>IF(H814=0,"",H814/G813)</f>
        <v>1</v>
      </c>
      <c r="Q814" s="61">
        <v>12</v>
      </c>
      <c r="R814" s="62">
        <f t="shared" si="80"/>
        <v>1</v>
      </c>
      <c r="S814" s="62">
        <f t="shared" si="81"/>
        <v>0</v>
      </c>
      <c r="AM814" s="3"/>
      <c r="AN814" s="3"/>
    </row>
    <row r="815" spans="1:40" ht="15.75" customHeight="1">
      <c r="A815" s="49">
        <v>2402</v>
      </c>
      <c r="B815" s="50"/>
      <c r="C815" s="50"/>
      <c r="D815" s="50"/>
      <c r="E815" s="50"/>
      <c r="F815" s="50"/>
      <c r="G815" s="50"/>
      <c r="H815" s="50"/>
      <c r="I815" s="50">
        <v>6</v>
      </c>
      <c r="J815" s="50"/>
      <c r="K815" s="50"/>
      <c r="L815" s="87"/>
      <c r="M815" s="57"/>
      <c r="N815" s="58"/>
      <c r="O815" s="59"/>
      <c r="P815" s="60">
        <f>IF(I815=0,"",I815/H814)</f>
        <v>1</v>
      </c>
      <c r="Q815" s="61">
        <v>11</v>
      </c>
      <c r="R815" s="62">
        <f t="shared" si="80"/>
        <v>0.91666666666666663</v>
      </c>
      <c r="S815" s="62">
        <f t="shared" si="81"/>
        <v>8.333333333333337E-2</v>
      </c>
      <c r="AM815" s="3"/>
      <c r="AN815" s="3"/>
    </row>
    <row r="816" spans="1:40" ht="15.75" customHeight="1">
      <c r="A816" s="49">
        <v>2501</v>
      </c>
      <c r="B816" s="50"/>
      <c r="C816" s="50"/>
      <c r="D816" s="50"/>
      <c r="E816" s="50"/>
      <c r="F816" s="50"/>
      <c r="G816" s="50"/>
      <c r="H816" s="50"/>
      <c r="I816" s="50"/>
      <c r="J816" s="50">
        <v>6</v>
      </c>
      <c r="K816" s="50"/>
      <c r="L816" s="87"/>
      <c r="M816" s="57"/>
      <c r="N816" s="58"/>
      <c r="O816" s="59"/>
      <c r="P816" s="127">
        <f>IF(J816=0,"",J816/I815)</f>
        <v>1</v>
      </c>
      <c r="Q816" s="130">
        <v>11</v>
      </c>
      <c r="R816" s="62">
        <f>IF(Q816=0,"",Q816/Q815)</f>
        <v>1</v>
      </c>
      <c r="S816" s="62">
        <f t="shared" si="81"/>
        <v>0</v>
      </c>
      <c r="AM816" s="3"/>
      <c r="AN816" s="3"/>
    </row>
    <row r="817" spans="1:40" ht="15.75" customHeight="1">
      <c r="A817" s="49">
        <v>2502</v>
      </c>
      <c r="B817" s="50"/>
      <c r="C817" s="50"/>
      <c r="D817" s="50"/>
      <c r="E817" s="50"/>
      <c r="F817" s="50"/>
      <c r="G817" s="50"/>
      <c r="H817" s="50"/>
      <c r="I817" s="50"/>
      <c r="J817" s="50"/>
      <c r="K817" s="50">
        <v>5</v>
      </c>
      <c r="L817" s="87">
        <v>1</v>
      </c>
      <c r="M817" s="57"/>
      <c r="N817" s="58"/>
      <c r="O817" s="64"/>
      <c r="P817" s="128">
        <f>IF(K817=0,"",K817/J816)</f>
        <v>0.83333333333333337</v>
      </c>
      <c r="Q817" s="124">
        <v>11</v>
      </c>
      <c r="R817" s="62">
        <f t="shared" si="80"/>
        <v>1</v>
      </c>
      <c r="S817" s="62">
        <f t="shared" si="81"/>
        <v>0</v>
      </c>
      <c r="AM817" s="3"/>
      <c r="AN817" s="3"/>
    </row>
    <row r="818" spans="1:40" ht="15.75" customHeight="1">
      <c r="A818" s="49">
        <v>2601</v>
      </c>
      <c r="B818" s="50"/>
      <c r="C818" s="50"/>
      <c r="D818" s="50"/>
      <c r="E818" s="50"/>
      <c r="F818" s="50"/>
      <c r="G818" s="50"/>
      <c r="H818" s="50"/>
      <c r="I818" s="50"/>
      <c r="J818" s="50"/>
      <c r="K818" s="50">
        <v>4</v>
      </c>
      <c r="L818" s="87">
        <v>1</v>
      </c>
      <c r="M818" s="57"/>
      <c r="N818" s="58"/>
      <c r="O818" s="64"/>
      <c r="P818" s="68"/>
      <c r="Q818" s="131">
        <v>10</v>
      </c>
      <c r="R818" s="69"/>
      <c r="S818" s="68"/>
      <c r="AM818" s="3"/>
      <c r="AN818" s="3"/>
    </row>
    <row r="819" spans="1:40" ht="15.75" customHeight="1">
      <c r="A819" s="49">
        <v>2602</v>
      </c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87"/>
      <c r="M819" s="57"/>
      <c r="N819" s="58"/>
      <c r="O819" s="64"/>
      <c r="P819" s="68"/>
      <c r="Q819" s="66"/>
      <c r="R819" s="69"/>
      <c r="S819" s="68"/>
      <c r="AM819" s="3"/>
      <c r="AN819" s="3"/>
    </row>
    <row r="820" spans="1:40" ht="15.75" customHeight="1">
      <c r="A820" s="49">
        <v>2701</v>
      </c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87"/>
      <c r="M820" s="57"/>
      <c r="N820" s="58"/>
      <c r="O820" s="64"/>
      <c r="P820" s="58"/>
      <c r="Q820" s="64"/>
      <c r="R820" s="102"/>
      <c r="S820" s="68"/>
      <c r="AM820" s="3"/>
      <c r="AN820" s="3"/>
    </row>
    <row r="821" spans="1:40" ht="15.75" customHeight="1">
      <c r="A821" s="49">
        <v>2702</v>
      </c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87"/>
      <c r="M821" s="57"/>
      <c r="N821" s="58"/>
      <c r="O821" s="64"/>
      <c r="P821" s="140" t="s">
        <v>56</v>
      </c>
      <c r="Q821" s="71">
        <v>1</v>
      </c>
      <c r="R821" s="83">
        <f>L824</f>
        <v>2</v>
      </c>
      <c r="S821" s="142" t="s">
        <v>10</v>
      </c>
      <c r="AM821" s="3"/>
      <c r="AN821" s="3"/>
    </row>
    <row r="822" spans="1:40" ht="15.75" customHeight="1">
      <c r="A822" s="104">
        <v>2801</v>
      </c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87"/>
      <c r="M822" s="57"/>
      <c r="N822" s="58"/>
      <c r="O822" s="64"/>
      <c r="P822" s="141" t="s">
        <v>57</v>
      </c>
      <c r="Q822" s="73">
        <f>IF(Q821/B808=0,"",Q821/B808)</f>
        <v>3.7037037037037035E-2</v>
      </c>
      <c r="R822" s="85">
        <f>IF(Q821/R821=0,"",Q821/R821)</f>
        <v>0.5</v>
      </c>
      <c r="S822" s="143" t="s">
        <v>58</v>
      </c>
      <c r="AM822" s="3"/>
      <c r="AN822" s="3"/>
    </row>
    <row r="823" spans="1:40" ht="15.75" customHeight="1">
      <c r="A823" s="49">
        <v>2802</v>
      </c>
      <c r="B823" s="145"/>
      <c r="C823" s="145"/>
      <c r="D823" s="145"/>
      <c r="E823" s="145"/>
      <c r="F823" s="145"/>
      <c r="G823" s="145"/>
      <c r="H823" s="145"/>
      <c r="I823" s="145"/>
      <c r="J823" s="145"/>
      <c r="K823" s="145"/>
      <c r="L823" s="87"/>
      <c r="M823" s="75"/>
      <c r="N823" s="76"/>
      <c r="O823" s="77"/>
      <c r="P823" s="78"/>
      <c r="Q823" s="79"/>
      <c r="R823" s="79"/>
      <c r="S823" s="80"/>
      <c r="AM823" s="3"/>
      <c r="AN823" s="3"/>
    </row>
    <row r="824" spans="1:40" ht="18" customHeight="1">
      <c r="A824" s="31"/>
      <c r="B824" s="190" t="s">
        <v>79</v>
      </c>
      <c r="C824" s="190"/>
      <c r="D824" s="190"/>
      <c r="E824" s="190"/>
      <c r="F824" s="190"/>
      <c r="G824" s="190"/>
      <c r="H824" s="190"/>
      <c r="I824" s="190"/>
      <c r="J824" s="190"/>
      <c r="K824" s="190"/>
      <c r="L824" s="144">
        <f>SUM(L816:L820)</f>
        <v>2</v>
      </c>
      <c r="M824" s="82">
        <f>IF(L817=0,"",L817/B808)</f>
        <v>3.7037037037037035E-2</v>
      </c>
      <c r="N824" s="82">
        <f>IF(L824=0,"",L824/B808)</f>
        <v>7.407407407407407E-2</v>
      </c>
      <c r="O824" s="82">
        <f>N824-M824</f>
        <v>3.7037037037037035E-2</v>
      </c>
      <c r="P824" s="1"/>
      <c r="Q824" s="25"/>
      <c r="R824" s="26"/>
      <c r="S824" s="1"/>
      <c r="X824" s="111">
        <f>AVERAGE(T810,T832)</f>
        <v>0.77207977207977208</v>
      </c>
      <c r="AM824" s="3"/>
      <c r="AN824" s="3"/>
    </row>
    <row r="825" spans="1:40" ht="12.75" customHeight="1">
      <c r="M825" s="1"/>
      <c r="N825" s="1"/>
      <c r="P825" s="1"/>
      <c r="Q825" s="2"/>
      <c r="R825" s="2"/>
      <c r="S825" s="1"/>
      <c r="AM825" s="3"/>
      <c r="AN825" s="3"/>
    </row>
    <row r="826" spans="1:40" ht="12.75" customHeight="1">
      <c r="M826" s="1"/>
      <c r="N826" s="1"/>
      <c r="P826" s="1"/>
      <c r="Q826" s="2"/>
      <c r="R826" s="2"/>
      <c r="S826" s="1"/>
      <c r="AM826" s="3"/>
      <c r="AN826" s="3"/>
    </row>
    <row r="827" spans="1:40" ht="26.25" customHeight="1">
      <c r="B827" s="203" t="s">
        <v>69</v>
      </c>
      <c r="C827" s="203"/>
      <c r="D827" s="203"/>
      <c r="E827" s="203"/>
      <c r="F827" s="203"/>
      <c r="G827" s="203"/>
      <c r="H827" s="203"/>
      <c r="I827" s="203"/>
      <c r="J827" s="203"/>
      <c r="K827" s="203"/>
      <c r="L827" s="172" t="s">
        <v>94</v>
      </c>
      <c r="M827" s="1"/>
      <c r="N827" s="1"/>
      <c r="O827" s="25"/>
      <c r="P827" s="1"/>
      <c r="Q827" s="25"/>
      <c r="R827" s="25"/>
      <c r="S827" s="25"/>
      <c r="AM827" s="3"/>
      <c r="AN827" s="3"/>
    </row>
    <row r="828" spans="1:40" ht="20.25" customHeight="1">
      <c r="A828" s="192" t="s">
        <v>9</v>
      </c>
      <c r="B828" s="193" t="s">
        <v>70</v>
      </c>
      <c r="C828" s="194"/>
      <c r="D828" s="194"/>
      <c r="E828" s="194"/>
      <c r="F828" s="194"/>
      <c r="G828" s="194"/>
      <c r="H828" s="194"/>
      <c r="I828" s="194"/>
      <c r="J828" s="194"/>
      <c r="K828" s="195"/>
      <c r="L828" s="196" t="s">
        <v>10</v>
      </c>
      <c r="M828" s="189" t="s">
        <v>2</v>
      </c>
      <c r="N828" s="189" t="s">
        <v>3</v>
      </c>
      <c r="O828" s="198" t="s">
        <v>4</v>
      </c>
      <c r="P828" s="189" t="s">
        <v>5</v>
      </c>
      <c r="Q828" s="187" t="s">
        <v>6</v>
      </c>
      <c r="R828" s="187" t="s">
        <v>7</v>
      </c>
      <c r="S828" s="189" t="s">
        <v>8</v>
      </c>
      <c r="AM828" s="3"/>
      <c r="AN828" s="3"/>
    </row>
    <row r="829" spans="1:40" ht="15.75" customHeight="1">
      <c r="A829" s="188"/>
      <c r="B829" s="49" t="s">
        <v>71</v>
      </c>
      <c r="C829" s="49" t="s">
        <v>72</v>
      </c>
      <c r="D829" s="49" t="s">
        <v>73</v>
      </c>
      <c r="E829" s="49" t="s">
        <v>74</v>
      </c>
      <c r="F829" s="49" t="s">
        <v>75</v>
      </c>
      <c r="G829" s="49" t="s">
        <v>76</v>
      </c>
      <c r="H829" s="49" t="s">
        <v>77</v>
      </c>
      <c r="I829" s="49" t="s">
        <v>78</v>
      </c>
      <c r="J829" s="49" t="s">
        <v>106</v>
      </c>
      <c r="K829" s="49" t="s">
        <v>107</v>
      </c>
      <c r="L829" s="197"/>
      <c r="M829" s="188"/>
      <c r="N829" s="188"/>
      <c r="O829" s="188"/>
      <c r="P829" s="188"/>
      <c r="Q829" s="188"/>
      <c r="R829" s="188"/>
      <c r="S829" s="188"/>
      <c r="AM829" s="3"/>
      <c r="AN829" s="3"/>
    </row>
    <row r="830" spans="1:40" ht="15.75" customHeight="1">
      <c r="A830" s="49">
        <v>2102</v>
      </c>
      <c r="B830" s="50">
        <v>26</v>
      </c>
      <c r="C830" s="50"/>
      <c r="D830" s="50"/>
      <c r="E830" s="50"/>
      <c r="F830" s="50"/>
      <c r="G830" s="50"/>
      <c r="H830" s="50"/>
      <c r="I830" s="50"/>
      <c r="J830" s="50"/>
      <c r="K830" s="50"/>
      <c r="L830" s="87"/>
      <c r="M830" s="51"/>
      <c r="N830" s="52"/>
      <c r="O830" s="53"/>
      <c r="P830" s="54"/>
      <c r="Q830" s="55">
        <f>B830</f>
        <v>26</v>
      </c>
      <c r="R830" s="56"/>
      <c r="S830" s="54"/>
      <c r="AM830" s="3"/>
      <c r="AN830" s="3"/>
    </row>
    <row r="831" spans="1:40" ht="15.75" customHeight="1">
      <c r="A831" s="49">
        <v>2201</v>
      </c>
      <c r="B831" s="50"/>
      <c r="C831" s="50">
        <v>21</v>
      </c>
      <c r="D831" s="50"/>
      <c r="E831" s="50"/>
      <c r="F831" s="50"/>
      <c r="G831" s="50"/>
      <c r="H831" s="50"/>
      <c r="I831" s="50"/>
      <c r="J831" s="50"/>
      <c r="K831" s="50"/>
      <c r="L831" s="87"/>
      <c r="M831" s="57"/>
      <c r="N831" s="58"/>
      <c r="O831" s="59"/>
      <c r="P831" s="60">
        <f>IF(C831=0,"",C831/B830)</f>
        <v>0.80769230769230771</v>
      </c>
      <c r="Q831" s="61">
        <v>47</v>
      </c>
      <c r="R831" s="62">
        <f t="shared" ref="R831:R838" si="82">IF(Q831=0,"",Q831/Q830)</f>
        <v>1.8076923076923077</v>
      </c>
      <c r="S831" s="62">
        <f t="shared" ref="S831:S838" si="83">IF(Q831=0,"",100%-R831)</f>
        <v>-0.80769230769230771</v>
      </c>
      <c r="AM831" s="3"/>
      <c r="AN831" s="3"/>
    </row>
    <row r="832" spans="1:40" ht="15.75" customHeight="1">
      <c r="A832" s="49">
        <v>2202</v>
      </c>
      <c r="B832" s="50"/>
      <c r="C832" s="50"/>
      <c r="D832" s="50">
        <v>16</v>
      </c>
      <c r="E832" s="50"/>
      <c r="F832" s="50"/>
      <c r="G832" s="50"/>
      <c r="H832" s="50"/>
      <c r="I832" s="50"/>
      <c r="J832" s="50"/>
      <c r="K832" s="50"/>
      <c r="L832" s="87"/>
      <c r="M832" s="57"/>
      <c r="N832" s="58"/>
      <c r="O832" s="59"/>
      <c r="P832" s="60">
        <f>IF(D832=0,"",D832/C831)</f>
        <v>0.76190476190476186</v>
      </c>
      <c r="Q832" s="61">
        <v>18</v>
      </c>
      <c r="R832" s="62">
        <f t="shared" si="82"/>
        <v>0.38297872340425532</v>
      </c>
      <c r="S832" s="62">
        <f t="shared" si="83"/>
        <v>0.61702127659574468</v>
      </c>
      <c r="T832" s="63">
        <f>Q832/Q830</f>
        <v>0.69230769230769229</v>
      </c>
      <c r="AM832" s="3"/>
      <c r="AN832" s="3"/>
    </row>
    <row r="833" spans="1:40" ht="15.75" customHeight="1">
      <c r="A833" s="49">
        <v>2301</v>
      </c>
      <c r="B833" s="50"/>
      <c r="C833" s="50"/>
      <c r="D833" s="50"/>
      <c r="E833" s="50">
        <v>14</v>
      </c>
      <c r="F833" s="50"/>
      <c r="G833" s="50"/>
      <c r="H833" s="50"/>
      <c r="I833" s="50"/>
      <c r="J833" s="50"/>
      <c r="K833" s="50"/>
      <c r="L833" s="87"/>
      <c r="M833" s="57"/>
      <c r="N833" s="58"/>
      <c r="O833" s="59"/>
      <c r="P833" s="60">
        <f>IF(E833=0,"",E833/D832)</f>
        <v>0.875</v>
      </c>
      <c r="Q833" s="61">
        <v>16</v>
      </c>
      <c r="R833" s="62">
        <f t="shared" si="82"/>
        <v>0.88888888888888884</v>
      </c>
      <c r="S833" s="62">
        <f t="shared" si="83"/>
        <v>0.11111111111111116</v>
      </c>
      <c r="AM833" s="3"/>
      <c r="AN833" s="3"/>
    </row>
    <row r="834" spans="1:40" ht="15.75" customHeight="1">
      <c r="A834" s="49">
        <v>2302</v>
      </c>
      <c r="B834" s="50"/>
      <c r="C834" s="50"/>
      <c r="D834" s="50"/>
      <c r="E834" s="50"/>
      <c r="F834" s="50">
        <v>6</v>
      </c>
      <c r="G834" s="50"/>
      <c r="H834" s="50"/>
      <c r="I834" s="50"/>
      <c r="J834" s="50"/>
      <c r="K834" s="50"/>
      <c r="L834" s="87"/>
      <c r="M834" s="57"/>
      <c r="N834" s="58"/>
      <c r="O834" s="59"/>
      <c r="P834" s="60">
        <f>IF(F834=0,"",F834/E833)</f>
        <v>0.42857142857142855</v>
      </c>
      <c r="Q834" s="61">
        <v>12</v>
      </c>
      <c r="R834" s="62">
        <f t="shared" si="82"/>
        <v>0.75</v>
      </c>
      <c r="S834" s="62">
        <f t="shared" si="83"/>
        <v>0.25</v>
      </c>
      <c r="V834" s="138"/>
      <c r="AM834" s="3"/>
      <c r="AN834" s="3"/>
    </row>
    <row r="835" spans="1:40" ht="15.75" customHeight="1">
      <c r="A835" s="49">
        <v>2401</v>
      </c>
      <c r="B835" s="50"/>
      <c r="C835" s="50"/>
      <c r="D835" s="50"/>
      <c r="E835" s="50"/>
      <c r="F835" s="50"/>
      <c r="G835" s="50">
        <v>6</v>
      </c>
      <c r="H835" s="50"/>
      <c r="I835" s="50"/>
      <c r="J835" s="50"/>
      <c r="K835" s="50"/>
      <c r="L835" s="87"/>
      <c r="M835" s="57"/>
      <c r="N835" s="58"/>
      <c r="O835" s="59"/>
      <c r="P835" s="60">
        <f>IF(G835=0,"",G835/F834)</f>
        <v>1</v>
      </c>
      <c r="Q835" s="61">
        <v>12</v>
      </c>
      <c r="R835" s="62">
        <f t="shared" si="82"/>
        <v>1</v>
      </c>
      <c r="S835" s="62">
        <f t="shared" si="83"/>
        <v>0</v>
      </c>
      <c r="W835" s="138"/>
      <c r="AM835" s="3"/>
      <c r="AN835" s="3"/>
    </row>
    <row r="836" spans="1:40" ht="15.75" customHeight="1">
      <c r="A836" s="49">
        <v>2402</v>
      </c>
      <c r="B836" s="50"/>
      <c r="C836" s="50"/>
      <c r="D836" s="50"/>
      <c r="E836" s="50"/>
      <c r="F836" s="50"/>
      <c r="G836" s="50"/>
      <c r="H836" s="50">
        <v>4</v>
      </c>
      <c r="I836" s="50"/>
      <c r="J836" s="50"/>
      <c r="K836" s="50"/>
      <c r="L836" s="87"/>
      <c r="M836" s="57"/>
      <c r="N836" s="58"/>
      <c r="O836" s="59"/>
      <c r="P836" s="60">
        <f>IF(H836=0,"",H836/G835)</f>
        <v>0.66666666666666663</v>
      </c>
      <c r="Q836" s="61">
        <v>10</v>
      </c>
      <c r="R836" s="62">
        <f t="shared" si="82"/>
        <v>0.83333333333333337</v>
      </c>
      <c r="S836" s="62">
        <f t="shared" si="83"/>
        <v>0.16666666666666663</v>
      </c>
      <c r="W836" s="138"/>
      <c r="AM836" s="3"/>
      <c r="AN836" s="3"/>
    </row>
    <row r="837" spans="1:40" ht="15.75" customHeight="1">
      <c r="A837" s="49">
        <v>2501</v>
      </c>
      <c r="B837" s="50"/>
      <c r="C837" s="50"/>
      <c r="D837" s="50"/>
      <c r="E837" s="50"/>
      <c r="F837" s="50"/>
      <c r="G837" s="50"/>
      <c r="H837" s="50"/>
      <c r="I837" s="50">
        <v>4</v>
      </c>
      <c r="J837" s="50"/>
      <c r="K837" s="50"/>
      <c r="L837" s="87"/>
      <c r="M837" s="57"/>
      <c r="N837" s="58"/>
      <c r="O837" s="59"/>
      <c r="P837" s="60">
        <f>IF(I837=0,"",I837/H836)</f>
        <v>1</v>
      </c>
      <c r="Q837" s="61">
        <v>10</v>
      </c>
      <c r="R837" s="132">
        <f t="shared" si="82"/>
        <v>1</v>
      </c>
      <c r="S837" s="132">
        <f t="shared" si="83"/>
        <v>0</v>
      </c>
      <c r="W837" s="138"/>
      <c r="AM837" s="3"/>
      <c r="AN837" s="3"/>
    </row>
    <row r="838" spans="1:40" ht="15.75" customHeight="1">
      <c r="A838" s="49">
        <v>2502</v>
      </c>
      <c r="B838" s="50"/>
      <c r="C838" s="50"/>
      <c r="D838" s="50"/>
      <c r="E838" s="50"/>
      <c r="F838" s="50"/>
      <c r="G838" s="50"/>
      <c r="H838" s="50"/>
      <c r="I838" s="50"/>
      <c r="J838" s="50">
        <v>4</v>
      </c>
      <c r="K838" s="50"/>
      <c r="L838" s="87"/>
      <c r="M838" s="57"/>
      <c r="N838" s="58"/>
      <c r="O838" s="59"/>
      <c r="P838" s="127">
        <f>IF(J838=0,"",J838/I837)</f>
        <v>1</v>
      </c>
      <c r="Q838" s="61">
        <v>10</v>
      </c>
      <c r="R838" s="62">
        <f t="shared" si="82"/>
        <v>1</v>
      </c>
      <c r="S838" s="62">
        <f t="shared" si="83"/>
        <v>0</v>
      </c>
      <c r="AM838" s="3"/>
      <c r="AN838" s="3"/>
    </row>
    <row r="839" spans="1:40" ht="15.75" customHeight="1">
      <c r="A839" s="49">
        <v>2601</v>
      </c>
      <c r="B839" s="50"/>
      <c r="C839" s="50"/>
      <c r="D839" s="50"/>
      <c r="E839" s="50"/>
      <c r="F839" s="50"/>
      <c r="G839" s="50"/>
      <c r="H839" s="50"/>
      <c r="I839" s="50"/>
      <c r="J839" s="50"/>
      <c r="K839" s="50">
        <v>4</v>
      </c>
      <c r="L839" s="87">
        <v>1</v>
      </c>
      <c r="M839" s="57"/>
      <c r="N839" s="58"/>
      <c r="O839" s="64"/>
      <c r="P839" s="128">
        <f>IF(K839=0,"",K839/J838)</f>
        <v>1</v>
      </c>
      <c r="Q839" s="66">
        <v>10</v>
      </c>
      <c r="R839" s="62">
        <f t="shared" ref="R839" si="84">IF(Q839=0,"",Q839/Q838)</f>
        <v>1</v>
      </c>
      <c r="S839" s="62">
        <f t="shared" ref="S839" si="85">IF(Q839=0,"",100%-R839)</f>
        <v>0</v>
      </c>
      <c r="AM839" s="3"/>
      <c r="AN839" s="3"/>
    </row>
    <row r="840" spans="1:40" ht="15.75" customHeight="1">
      <c r="A840" s="49">
        <v>2602</v>
      </c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87"/>
      <c r="M840" s="57"/>
      <c r="N840" s="58"/>
      <c r="O840" s="64"/>
      <c r="P840" s="68"/>
      <c r="Q840" s="66"/>
      <c r="R840" s="69"/>
      <c r="S840" s="68"/>
      <c r="AM840" s="3"/>
      <c r="AN840" s="3"/>
    </row>
    <row r="841" spans="1:40" ht="15.75" customHeight="1">
      <c r="A841" s="49">
        <v>2701</v>
      </c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87"/>
      <c r="M841" s="57"/>
      <c r="N841" s="58"/>
      <c r="O841" s="64"/>
      <c r="P841" s="68"/>
      <c r="Q841" s="66"/>
      <c r="R841" s="69"/>
      <c r="S841" s="68"/>
      <c r="AM841" s="3"/>
      <c r="AN841" s="3"/>
    </row>
    <row r="842" spans="1:40" ht="15.75" customHeight="1">
      <c r="A842" s="49">
        <v>2702</v>
      </c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87"/>
      <c r="M842" s="57"/>
      <c r="N842" s="58"/>
      <c r="O842" s="64"/>
      <c r="P842" s="1"/>
      <c r="Q842" s="25"/>
      <c r="R842" s="26"/>
      <c r="S842" s="70"/>
      <c r="AM842" s="3"/>
      <c r="AN842" s="3"/>
    </row>
    <row r="843" spans="1:40" ht="15.75" customHeight="1">
      <c r="A843" s="49">
        <v>2801</v>
      </c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87"/>
      <c r="M843" s="57"/>
      <c r="N843" s="58"/>
      <c r="O843" s="64"/>
      <c r="P843" s="140" t="s">
        <v>56</v>
      </c>
      <c r="Q843" s="71">
        <v>25</v>
      </c>
      <c r="R843" s="83">
        <f>L846</f>
        <v>1</v>
      </c>
      <c r="S843" s="142" t="s">
        <v>10</v>
      </c>
      <c r="AM843" s="3"/>
      <c r="AN843" s="3"/>
    </row>
    <row r="844" spans="1:40" ht="15.75" customHeight="1">
      <c r="A844" s="104">
        <v>2802</v>
      </c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87"/>
      <c r="M844" s="57"/>
      <c r="N844" s="58"/>
      <c r="O844" s="64"/>
      <c r="P844" s="141" t="s">
        <v>57</v>
      </c>
      <c r="Q844" s="73">
        <f>IF(Q843/B830=0,"",Q843/B830)</f>
        <v>0.96153846153846156</v>
      </c>
      <c r="R844" s="85">
        <f>IF(Q843/R843=0,"",Q843/R843)</f>
        <v>25</v>
      </c>
      <c r="S844" s="143" t="s">
        <v>58</v>
      </c>
      <c r="AM844" s="3"/>
      <c r="AN844" s="3"/>
    </row>
    <row r="845" spans="1:40" ht="15.75" customHeight="1">
      <c r="A845" s="49">
        <v>2901</v>
      </c>
      <c r="B845" s="145"/>
      <c r="C845" s="145"/>
      <c r="D845" s="145"/>
      <c r="E845" s="145"/>
      <c r="F845" s="145"/>
      <c r="G845" s="145"/>
      <c r="H845" s="145"/>
      <c r="I845" s="145"/>
      <c r="J845" s="145"/>
      <c r="K845" s="145"/>
      <c r="L845" s="87"/>
      <c r="M845" s="75"/>
      <c r="N845" s="76"/>
      <c r="O845" s="77"/>
      <c r="P845" s="78"/>
      <c r="Q845" s="79"/>
      <c r="R845" s="79"/>
      <c r="S845" s="80"/>
      <c r="AM845" s="3"/>
      <c r="AN845" s="3"/>
    </row>
    <row r="846" spans="1:40" ht="18" customHeight="1">
      <c r="A846" s="31"/>
      <c r="B846" s="190" t="s">
        <v>79</v>
      </c>
      <c r="C846" s="190"/>
      <c r="D846" s="190"/>
      <c r="E846" s="190"/>
      <c r="F846" s="190"/>
      <c r="G846" s="190"/>
      <c r="H846" s="190"/>
      <c r="I846" s="190"/>
      <c r="J846" s="190"/>
      <c r="K846" s="190"/>
      <c r="L846" s="144">
        <f>SUM(L838:L842)</f>
        <v>1</v>
      </c>
      <c r="M846" s="82">
        <f>IF(L839=0,"",L839/B830)</f>
        <v>3.8461538461538464E-2</v>
      </c>
      <c r="N846" s="82">
        <f>IF(L846=0,"",L846/B830)</f>
        <v>3.8461538461538464E-2</v>
      </c>
      <c r="O846" s="82">
        <f>N846-M846</f>
        <v>0</v>
      </c>
      <c r="P846" s="1"/>
      <c r="Q846" s="25"/>
      <c r="R846" s="26"/>
      <c r="S846" s="1"/>
      <c r="AM846" s="3"/>
      <c r="AN846" s="3"/>
    </row>
    <row r="847" spans="1:40" ht="12.75" customHeight="1">
      <c r="M847" s="1"/>
      <c r="N847" s="1"/>
      <c r="P847" s="1"/>
      <c r="Q847" s="2"/>
      <c r="R847" s="2"/>
      <c r="S847" s="1"/>
      <c r="AM847" s="3"/>
      <c r="AN847" s="3"/>
    </row>
    <row r="848" spans="1:40" ht="12.75" customHeight="1">
      <c r="M848" s="1"/>
      <c r="N848" s="1"/>
      <c r="P848" s="1"/>
      <c r="Q848" s="2"/>
      <c r="R848" s="2"/>
      <c r="S848" s="1"/>
      <c r="AM848" s="3"/>
      <c r="AN848" s="3"/>
    </row>
    <row r="849" spans="1:40" ht="26.25" customHeight="1">
      <c r="B849" s="203" t="s">
        <v>69</v>
      </c>
      <c r="C849" s="203"/>
      <c r="D849" s="203"/>
      <c r="E849" s="203"/>
      <c r="F849" s="203"/>
      <c r="G849" s="203"/>
      <c r="H849" s="203"/>
      <c r="I849" s="203"/>
      <c r="J849" s="203"/>
      <c r="K849" s="203"/>
      <c r="L849" s="172" t="s">
        <v>95</v>
      </c>
      <c r="M849" s="1"/>
      <c r="N849" s="1"/>
      <c r="O849" s="25"/>
      <c r="P849" s="1"/>
      <c r="Q849" s="25"/>
      <c r="R849" s="25"/>
      <c r="S849" s="25"/>
      <c r="AM849" s="3"/>
      <c r="AN849" s="3"/>
    </row>
    <row r="850" spans="1:40" ht="20.25">
      <c r="A850" s="192" t="s">
        <v>9</v>
      </c>
      <c r="B850" s="193" t="s">
        <v>70</v>
      </c>
      <c r="C850" s="194"/>
      <c r="D850" s="194"/>
      <c r="E850" s="194"/>
      <c r="F850" s="194"/>
      <c r="G850" s="194"/>
      <c r="H850" s="194"/>
      <c r="I850" s="194"/>
      <c r="J850" s="194"/>
      <c r="K850" s="195"/>
      <c r="L850" s="196" t="s">
        <v>10</v>
      </c>
      <c r="M850" s="189" t="s">
        <v>2</v>
      </c>
      <c r="N850" s="189" t="s">
        <v>3</v>
      </c>
      <c r="O850" s="198" t="s">
        <v>4</v>
      </c>
      <c r="P850" s="189" t="s">
        <v>5</v>
      </c>
      <c r="Q850" s="187" t="s">
        <v>6</v>
      </c>
      <c r="R850" s="187" t="s">
        <v>7</v>
      </c>
      <c r="S850" s="189" t="s">
        <v>8</v>
      </c>
      <c r="AM850" s="3"/>
      <c r="AN850" s="3"/>
    </row>
    <row r="851" spans="1:40" ht="15.75">
      <c r="A851" s="188"/>
      <c r="B851" s="49" t="s">
        <v>71</v>
      </c>
      <c r="C851" s="49" t="s">
        <v>72</v>
      </c>
      <c r="D851" s="49" t="s">
        <v>73</v>
      </c>
      <c r="E851" s="49" t="s">
        <v>74</v>
      </c>
      <c r="F851" s="49" t="s">
        <v>75</v>
      </c>
      <c r="G851" s="49" t="s">
        <v>76</v>
      </c>
      <c r="H851" s="49" t="s">
        <v>77</v>
      </c>
      <c r="I851" s="49" t="s">
        <v>78</v>
      </c>
      <c r="J851" s="49" t="s">
        <v>106</v>
      </c>
      <c r="K851" s="49" t="s">
        <v>107</v>
      </c>
      <c r="L851" s="197"/>
      <c r="M851" s="188"/>
      <c r="N851" s="188"/>
      <c r="O851" s="188"/>
      <c r="P851" s="188"/>
      <c r="Q851" s="188"/>
      <c r="R851" s="188"/>
      <c r="S851" s="188"/>
      <c r="AM851" s="3"/>
      <c r="AN851" s="3"/>
    </row>
    <row r="852" spans="1:40" ht="15.75" customHeight="1">
      <c r="A852" s="49">
        <v>2201</v>
      </c>
      <c r="B852" s="50">
        <v>25</v>
      </c>
      <c r="C852" s="50"/>
      <c r="D852" s="50"/>
      <c r="E852" s="50"/>
      <c r="F852" s="50"/>
      <c r="G852" s="50"/>
      <c r="H852" s="50"/>
      <c r="I852" s="50"/>
      <c r="J852" s="50"/>
      <c r="K852" s="50"/>
      <c r="L852" s="87"/>
      <c r="M852" s="51"/>
      <c r="N852" s="52"/>
      <c r="O852" s="53"/>
      <c r="P852" s="54"/>
      <c r="Q852" s="55">
        <f>B852</f>
        <v>25</v>
      </c>
      <c r="R852" s="56"/>
      <c r="S852" s="54"/>
      <c r="AM852" s="3"/>
      <c r="AN852" s="3"/>
    </row>
    <row r="853" spans="1:40" ht="15.75" customHeight="1">
      <c r="A853" s="49">
        <v>2202</v>
      </c>
      <c r="B853" s="50"/>
      <c r="C853" s="50">
        <v>21</v>
      </c>
      <c r="D853" s="50"/>
      <c r="E853" s="50"/>
      <c r="F853" s="50"/>
      <c r="G853" s="50"/>
      <c r="H853" s="50"/>
      <c r="I853" s="50"/>
      <c r="J853" s="50"/>
      <c r="K853" s="50"/>
      <c r="L853" s="87"/>
      <c r="M853" s="57"/>
      <c r="N853" s="58"/>
      <c r="O853" s="59"/>
      <c r="P853" s="60">
        <f>IF(C853=0,"",C853/B852)</f>
        <v>0.84</v>
      </c>
      <c r="Q853" s="61">
        <v>21</v>
      </c>
      <c r="R853" s="62">
        <f t="shared" ref="R853:R860" si="86">IF(Q853=0,"",Q853/Q852)</f>
        <v>0.84</v>
      </c>
      <c r="S853" s="62">
        <f t="shared" ref="S853:S860" si="87">IF(Q853=0,"",100%-R853)</f>
        <v>0.16000000000000003</v>
      </c>
      <c r="AM853" s="3"/>
      <c r="AN853" s="3"/>
    </row>
    <row r="854" spans="1:40" ht="15.75" customHeight="1">
      <c r="A854" s="49">
        <v>2301</v>
      </c>
      <c r="B854" s="50"/>
      <c r="C854" s="50"/>
      <c r="D854" s="50">
        <v>18</v>
      </c>
      <c r="E854" s="50"/>
      <c r="F854" s="50"/>
      <c r="G854" s="50"/>
      <c r="H854" s="50"/>
      <c r="I854" s="50"/>
      <c r="J854" s="50"/>
      <c r="K854" s="50"/>
      <c r="L854" s="87"/>
      <c r="M854" s="57"/>
      <c r="N854" s="58"/>
      <c r="O854" s="59"/>
      <c r="P854" s="60">
        <f>IF(D854=0,"",D854/C853)</f>
        <v>0.8571428571428571</v>
      </c>
      <c r="Q854" s="61">
        <v>19</v>
      </c>
      <c r="R854" s="62">
        <f t="shared" si="86"/>
        <v>0.90476190476190477</v>
      </c>
      <c r="S854" s="62">
        <f t="shared" si="87"/>
        <v>9.5238095238095233E-2</v>
      </c>
      <c r="T854" s="63">
        <f>Q854/Q852</f>
        <v>0.76</v>
      </c>
      <c r="AM854" s="3"/>
      <c r="AN854" s="3"/>
    </row>
    <row r="855" spans="1:40" ht="15.75" customHeight="1">
      <c r="A855" s="49">
        <v>2302</v>
      </c>
      <c r="B855" s="50"/>
      <c r="C855" s="50"/>
      <c r="D855" s="50"/>
      <c r="E855" s="50">
        <v>8</v>
      </c>
      <c r="F855" s="50"/>
      <c r="G855" s="50"/>
      <c r="H855" s="50"/>
      <c r="I855" s="50"/>
      <c r="J855" s="50"/>
      <c r="K855" s="50"/>
      <c r="L855" s="87"/>
      <c r="M855" s="57"/>
      <c r="N855" s="58"/>
      <c r="O855" s="59"/>
      <c r="P855" s="60">
        <f>IF(E855=0,"",E855/D854)</f>
        <v>0.44444444444444442</v>
      </c>
      <c r="Q855" s="61">
        <v>8</v>
      </c>
      <c r="R855" s="62">
        <f t="shared" si="86"/>
        <v>0.42105263157894735</v>
      </c>
      <c r="S855" s="62">
        <f t="shared" si="87"/>
        <v>0.57894736842105265</v>
      </c>
      <c r="AM855" s="3"/>
      <c r="AN855" s="3"/>
    </row>
    <row r="856" spans="1:40" ht="15.75" customHeight="1">
      <c r="A856" s="49">
        <v>2401</v>
      </c>
      <c r="B856" s="50"/>
      <c r="C856" s="50"/>
      <c r="D856" s="50"/>
      <c r="E856" s="50"/>
      <c r="F856" s="50">
        <v>7</v>
      </c>
      <c r="G856" s="50"/>
      <c r="H856" s="50"/>
      <c r="I856" s="50"/>
      <c r="J856" s="50"/>
      <c r="K856" s="50"/>
      <c r="L856" s="87"/>
      <c r="M856" s="57"/>
      <c r="N856" s="58"/>
      <c r="O856" s="59"/>
      <c r="P856" s="60">
        <f>IF(F856=0,"",F856/E855)</f>
        <v>0.875</v>
      </c>
      <c r="Q856" s="61">
        <v>13</v>
      </c>
      <c r="R856" s="62">
        <f t="shared" si="86"/>
        <v>1.625</v>
      </c>
      <c r="S856" s="62">
        <f t="shared" si="87"/>
        <v>-0.625</v>
      </c>
      <c r="AM856" s="3"/>
      <c r="AN856" s="3"/>
    </row>
    <row r="857" spans="1:40" ht="15.75" customHeight="1">
      <c r="A857" s="49">
        <v>2402</v>
      </c>
      <c r="B857" s="50"/>
      <c r="C857" s="50"/>
      <c r="D857" s="50"/>
      <c r="E857" s="50"/>
      <c r="F857" s="50"/>
      <c r="G857" s="50">
        <v>6</v>
      </c>
      <c r="H857" s="50"/>
      <c r="I857" s="50"/>
      <c r="J857" s="50"/>
      <c r="K857" s="50"/>
      <c r="L857" s="87"/>
      <c r="M857" s="57"/>
      <c r="N857" s="58"/>
      <c r="O857" s="59"/>
      <c r="P857" s="60">
        <f>IF(G857=0,"",G857/F856)</f>
        <v>0.8571428571428571</v>
      </c>
      <c r="Q857" s="61">
        <v>12</v>
      </c>
      <c r="R857" s="62">
        <f t="shared" si="86"/>
        <v>0.92307692307692313</v>
      </c>
      <c r="S857" s="62">
        <f t="shared" si="87"/>
        <v>7.6923076923076872E-2</v>
      </c>
      <c r="AM857" s="3"/>
      <c r="AN857" s="3"/>
    </row>
    <row r="858" spans="1:40" ht="15.75" customHeight="1">
      <c r="A858" s="49">
        <v>2501</v>
      </c>
      <c r="B858" s="50"/>
      <c r="C858" s="50"/>
      <c r="D858" s="50"/>
      <c r="E858" s="50"/>
      <c r="F858" s="50"/>
      <c r="G858" s="50"/>
      <c r="H858" s="50">
        <v>3</v>
      </c>
      <c r="I858" s="50"/>
      <c r="J858" s="50"/>
      <c r="K858" s="50"/>
      <c r="L858" s="87"/>
      <c r="M858" s="57"/>
      <c r="N858" s="58"/>
      <c r="O858" s="59"/>
      <c r="P858" s="60">
        <f>IF(H858=0,"",H858/G857)</f>
        <v>0.5</v>
      </c>
      <c r="Q858" s="61">
        <v>11</v>
      </c>
      <c r="R858" s="62">
        <f t="shared" si="86"/>
        <v>0.91666666666666663</v>
      </c>
      <c r="S858" s="62">
        <f t="shared" si="87"/>
        <v>8.333333333333337E-2</v>
      </c>
      <c r="AM858" s="3"/>
      <c r="AN858" s="3"/>
    </row>
    <row r="859" spans="1:40" ht="15.75" customHeight="1">
      <c r="A859" s="49">
        <v>2502</v>
      </c>
      <c r="B859" s="50"/>
      <c r="C859" s="50"/>
      <c r="D859" s="50"/>
      <c r="E859" s="50"/>
      <c r="F859" s="50"/>
      <c r="G859" s="50"/>
      <c r="H859" s="50"/>
      <c r="I859" s="50">
        <v>2</v>
      </c>
      <c r="J859" s="50"/>
      <c r="K859" s="50"/>
      <c r="L859" s="87"/>
      <c r="M859" s="57"/>
      <c r="N859" s="58"/>
      <c r="O859" s="59"/>
      <c r="P859" s="60">
        <f>IF(I859=0,"",I859/H858)</f>
        <v>0.66666666666666663</v>
      </c>
      <c r="Q859" s="61">
        <v>11</v>
      </c>
      <c r="R859" s="62">
        <f t="shared" si="86"/>
        <v>1</v>
      </c>
      <c r="S859" s="62">
        <f t="shared" si="87"/>
        <v>0</v>
      </c>
      <c r="AM859" s="3"/>
      <c r="AN859" s="3"/>
    </row>
    <row r="860" spans="1:40" ht="15.75" customHeight="1">
      <c r="A860" s="49">
        <v>2601</v>
      </c>
      <c r="B860" s="50"/>
      <c r="C860" s="50"/>
      <c r="D860" s="50"/>
      <c r="E860" s="50"/>
      <c r="F860" s="50"/>
      <c r="G860" s="50"/>
      <c r="H860" s="50"/>
      <c r="I860" s="50"/>
      <c r="J860" s="50">
        <v>2</v>
      </c>
      <c r="K860" s="50"/>
      <c r="L860" s="87"/>
      <c r="M860" s="57"/>
      <c r="N860" s="58"/>
      <c r="O860" s="59"/>
      <c r="P860" s="60">
        <f>IF(J860=0,"",J860/I859)</f>
        <v>1</v>
      </c>
      <c r="Q860" s="61">
        <v>11</v>
      </c>
      <c r="R860" s="62">
        <f t="shared" si="86"/>
        <v>1</v>
      </c>
      <c r="S860" s="62">
        <f t="shared" si="87"/>
        <v>0</v>
      </c>
      <c r="AM860" s="3"/>
      <c r="AN860" s="3"/>
    </row>
    <row r="861" spans="1:40" ht="15.75" customHeight="1">
      <c r="A861" s="49">
        <v>2602</v>
      </c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87"/>
      <c r="M861" s="57"/>
      <c r="N861" s="58"/>
      <c r="O861" s="64"/>
      <c r="P861" s="128" t="str">
        <f t="shared" ref="P861" si="88">IF(G861=0,"",G861/F860)</f>
        <v/>
      </c>
      <c r="Q861" s="66"/>
      <c r="R861" s="62" t="str">
        <f t="shared" ref="R861" si="89">IF(Q861=0,"",Q861/Q860)</f>
        <v/>
      </c>
      <c r="S861" s="62" t="str">
        <f t="shared" ref="S861" si="90">IF(Q861=0,"",100%-R861)</f>
        <v/>
      </c>
      <c r="AM861" s="3"/>
      <c r="AN861" s="3"/>
    </row>
    <row r="862" spans="1:40" ht="15.75" customHeight="1">
      <c r="A862" s="49">
        <v>2701</v>
      </c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87"/>
      <c r="M862" s="57"/>
      <c r="N862" s="58"/>
      <c r="O862" s="64"/>
      <c r="P862" s="68"/>
      <c r="Q862" s="66"/>
      <c r="R862" s="69"/>
      <c r="S862" s="68"/>
      <c r="AM862" s="3"/>
      <c r="AN862" s="3"/>
    </row>
    <row r="863" spans="1:40" ht="15.75" customHeight="1">
      <c r="A863" s="49">
        <v>2702</v>
      </c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87"/>
      <c r="M863" s="57"/>
      <c r="N863" s="58"/>
      <c r="O863" s="64"/>
      <c r="P863" s="68"/>
      <c r="Q863" s="66"/>
      <c r="R863" s="69"/>
      <c r="S863" s="68"/>
      <c r="AM863" s="3"/>
      <c r="AN863" s="3"/>
    </row>
    <row r="864" spans="1:40" ht="15.75" customHeight="1">
      <c r="A864" s="49">
        <v>2801</v>
      </c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87"/>
      <c r="M864" s="57"/>
      <c r="N864" s="58"/>
      <c r="O864" s="64"/>
      <c r="P864" s="58"/>
      <c r="Q864" s="64"/>
      <c r="R864" s="102"/>
      <c r="S864" s="68"/>
      <c r="AM864" s="3"/>
      <c r="AN864" s="3"/>
    </row>
    <row r="865" spans="1:40" ht="15.75" customHeight="1">
      <c r="A865" s="49">
        <v>2802</v>
      </c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87"/>
      <c r="M865" s="57"/>
      <c r="N865" s="58"/>
      <c r="O865" s="64"/>
      <c r="P865" s="140" t="s">
        <v>56</v>
      </c>
      <c r="Q865" s="71"/>
      <c r="R865" s="83">
        <f>L868</f>
        <v>0</v>
      </c>
      <c r="S865" s="142" t="s">
        <v>10</v>
      </c>
      <c r="AM865" s="3"/>
      <c r="AN865" s="3"/>
    </row>
    <row r="866" spans="1:40" ht="15.75" customHeight="1">
      <c r="A866" s="104">
        <v>2901</v>
      </c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87"/>
      <c r="M866" s="57"/>
      <c r="N866" s="58"/>
      <c r="O866" s="64"/>
      <c r="P866" s="141" t="s">
        <v>57</v>
      </c>
      <c r="Q866" s="73" t="str">
        <f>IF(Q865/B852=0,"",Q865/B852)</f>
        <v/>
      </c>
      <c r="R866" s="85" t="e">
        <f>IF(Q865/R865=0,"",Q865/R865)</f>
        <v>#DIV/0!</v>
      </c>
      <c r="S866" s="143" t="s">
        <v>58</v>
      </c>
      <c r="AM866" s="3"/>
      <c r="AN866" s="3"/>
    </row>
    <row r="867" spans="1:40" ht="15.75" customHeight="1">
      <c r="A867" s="49">
        <v>2902</v>
      </c>
      <c r="B867" s="145"/>
      <c r="C867" s="145"/>
      <c r="D867" s="145"/>
      <c r="E867" s="145"/>
      <c r="F867" s="145"/>
      <c r="G867" s="145"/>
      <c r="H867" s="145"/>
      <c r="I867" s="145"/>
      <c r="J867" s="145"/>
      <c r="K867" s="145"/>
      <c r="L867" s="87"/>
      <c r="M867" s="75"/>
      <c r="N867" s="76"/>
      <c r="O867" s="77"/>
      <c r="P867" s="78"/>
      <c r="Q867" s="79"/>
      <c r="R867" s="79"/>
      <c r="S867" s="80"/>
      <c r="AM867" s="3"/>
      <c r="AN867" s="3"/>
    </row>
    <row r="868" spans="1:40" ht="18">
      <c r="A868" s="31"/>
      <c r="B868" s="190" t="s">
        <v>79</v>
      </c>
      <c r="C868" s="190"/>
      <c r="D868" s="190"/>
      <c r="E868" s="190"/>
      <c r="F868" s="190"/>
      <c r="G868" s="190"/>
      <c r="H868" s="190"/>
      <c r="I868" s="190"/>
      <c r="J868" s="190"/>
      <c r="K868" s="190"/>
      <c r="L868" s="144">
        <f>SUM(L860:L864)</f>
        <v>0</v>
      </c>
      <c r="M868" s="82" t="str">
        <f>IF(L860=0,"",L860/B852)</f>
        <v/>
      </c>
      <c r="N868" s="82" t="str">
        <f>IF(L868=0,"",L868/B852)</f>
        <v/>
      </c>
      <c r="O868" s="82"/>
      <c r="P868" s="1"/>
      <c r="Q868" s="25"/>
      <c r="R868" s="26"/>
      <c r="S868" s="1"/>
      <c r="AM868" s="3"/>
      <c r="AN868" s="3"/>
    </row>
    <row r="869" spans="1:40" ht="12.75" customHeight="1">
      <c r="A869" s="31"/>
      <c r="B869" s="25"/>
      <c r="C869" s="25"/>
      <c r="D869" s="25"/>
      <c r="E869" s="25"/>
      <c r="F869" s="88"/>
      <c r="G869" s="88"/>
      <c r="H869" s="88"/>
      <c r="I869" s="88"/>
      <c r="J869" s="88"/>
      <c r="K869" s="88"/>
      <c r="L869" s="89"/>
      <c r="M869" s="90"/>
      <c r="N869" s="90"/>
      <c r="O869" s="90"/>
      <c r="P869" s="1"/>
      <c r="Q869" s="25"/>
      <c r="R869" s="26"/>
      <c r="S869" s="1"/>
      <c r="AM869" s="3"/>
      <c r="AN869" s="3"/>
    </row>
    <row r="870" spans="1:40" ht="12.75" customHeight="1">
      <c r="A870" s="31"/>
      <c r="B870" s="25"/>
      <c r="C870" s="25"/>
      <c r="D870" s="25"/>
      <c r="E870" s="25"/>
      <c r="F870" s="88"/>
      <c r="G870" s="88"/>
      <c r="H870" s="88"/>
      <c r="I870" s="88"/>
      <c r="J870" s="88"/>
      <c r="K870" s="88"/>
      <c r="L870" s="89"/>
      <c r="M870" s="90"/>
      <c r="N870" s="90"/>
      <c r="O870" s="90"/>
      <c r="P870" s="1"/>
      <c r="Q870" s="25"/>
      <c r="R870" s="26"/>
      <c r="S870" s="1"/>
      <c r="AM870" s="3"/>
      <c r="AN870" s="3"/>
    </row>
    <row r="871" spans="1:40" ht="26.25">
      <c r="B871" s="203" t="s">
        <v>69</v>
      </c>
      <c r="C871" s="203"/>
      <c r="D871" s="203"/>
      <c r="E871" s="203"/>
      <c r="F871" s="203"/>
      <c r="G871" s="203"/>
      <c r="H871" s="203"/>
      <c r="I871" s="203"/>
      <c r="J871" s="203"/>
      <c r="K871" s="203"/>
      <c r="L871" s="172" t="s">
        <v>96</v>
      </c>
      <c r="M871" s="1"/>
      <c r="N871" s="1"/>
      <c r="O871" s="25"/>
      <c r="P871" s="1"/>
      <c r="Q871" s="25"/>
      <c r="R871" s="25"/>
      <c r="S871" s="25"/>
      <c r="AM871" s="3"/>
      <c r="AN871" s="3"/>
    </row>
    <row r="872" spans="1:40" ht="20.25">
      <c r="A872" s="192" t="s">
        <v>9</v>
      </c>
      <c r="B872" s="193" t="s">
        <v>70</v>
      </c>
      <c r="C872" s="194"/>
      <c r="D872" s="194"/>
      <c r="E872" s="194"/>
      <c r="F872" s="194"/>
      <c r="G872" s="194"/>
      <c r="H872" s="194"/>
      <c r="I872" s="194"/>
      <c r="J872" s="194"/>
      <c r="K872" s="195"/>
      <c r="L872" s="196" t="s">
        <v>10</v>
      </c>
      <c r="M872" s="189" t="s">
        <v>2</v>
      </c>
      <c r="N872" s="189" t="s">
        <v>3</v>
      </c>
      <c r="O872" s="198" t="s">
        <v>4</v>
      </c>
      <c r="P872" s="189" t="s">
        <v>5</v>
      </c>
      <c r="Q872" s="187" t="s">
        <v>6</v>
      </c>
      <c r="R872" s="187" t="s">
        <v>7</v>
      </c>
      <c r="S872" s="189" t="s">
        <v>8</v>
      </c>
      <c r="AM872" s="3"/>
      <c r="AN872" s="3"/>
    </row>
    <row r="873" spans="1:40" ht="15.75">
      <c r="A873" s="188"/>
      <c r="B873" s="49" t="s">
        <v>71</v>
      </c>
      <c r="C873" s="49" t="s">
        <v>72</v>
      </c>
      <c r="D873" s="49" t="s">
        <v>73</v>
      </c>
      <c r="E873" s="49" t="s">
        <v>74</v>
      </c>
      <c r="F873" s="49" t="s">
        <v>75</v>
      </c>
      <c r="G873" s="49" t="s">
        <v>76</v>
      </c>
      <c r="H873" s="49" t="s">
        <v>77</v>
      </c>
      <c r="I873" s="49" t="s">
        <v>78</v>
      </c>
      <c r="J873" s="49" t="s">
        <v>106</v>
      </c>
      <c r="K873" s="49" t="s">
        <v>107</v>
      </c>
      <c r="L873" s="197"/>
      <c r="M873" s="188"/>
      <c r="N873" s="188"/>
      <c r="O873" s="188"/>
      <c r="P873" s="188"/>
      <c r="Q873" s="188"/>
      <c r="R873" s="188"/>
      <c r="S873" s="188"/>
      <c r="AM873" s="3"/>
      <c r="AN873" s="3"/>
    </row>
    <row r="874" spans="1:40" ht="15.75">
      <c r="A874" s="49">
        <v>2202</v>
      </c>
      <c r="B874" s="50">
        <v>24</v>
      </c>
      <c r="C874" s="50"/>
      <c r="D874" s="50"/>
      <c r="E874" s="50"/>
      <c r="F874" s="50"/>
      <c r="G874" s="50"/>
      <c r="H874" s="50"/>
      <c r="I874" s="50"/>
      <c r="J874" s="50"/>
      <c r="K874" s="50"/>
      <c r="L874" s="87"/>
      <c r="M874" s="51"/>
      <c r="N874" s="52"/>
      <c r="O874" s="53"/>
      <c r="P874" s="54"/>
      <c r="Q874" s="55">
        <f>B874</f>
        <v>24</v>
      </c>
      <c r="R874" s="56"/>
      <c r="S874" s="54"/>
      <c r="AM874" s="3"/>
      <c r="AN874" s="3"/>
    </row>
    <row r="875" spans="1:40" ht="15.75">
      <c r="A875" s="49">
        <v>2301</v>
      </c>
      <c r="B875" s="50"/>
      <c r="C875" s="50">
        <v>23</v>
      </c>
      <c r="D875" s="50"/>
      <c r="E875" s="50"/>
      <c r="F875" s="50"/>
      <c r="G875" s="50"/>
      <c r="H875" s="50"/>
      <c r="I875" s="50"/>
      <c r="J875" s="50"/>
      <c r="K875" s="50"/>
      <c r="L875" s="87"/>
      <c r="M875" s="57"/>
      <c r="N875" s="58"/>
      <c r="O875" s="59"/>
      <c r="P875" s="60">
        <f>IF(C875=0,"",C875/B874)</f>
        <v>0.95833333333333337</v>
      </c>
      <c r="Q875" s="61">
        <v>24</v>
      </c>
      <c r="R875" s="62">
        <f t="shared" ref="R875:R882" si="91">IF(Q875=0,"",Q875/Q874)</f>
        <v>1</v>
      </c>
      <c r="S875" s="62">
        <f t="shared" ref="S875:S882" si="92">IF(Q875=0,"",100%-R875)</f>
        <v>0</v>
      </c>
      <c r="AM875" s="3"/>
      <c r="AN875" s="3"/>
    </row>
    <row r="876" spans="1:40" ht="15.75">
      <c r="A876" s="49">
        <v>2302</v>
      </c>
      <c r="B876" s="50"/>
      <c r="C876" s="50"/>
      <c r="D876" s="50">
        <v>16</v>
      </c>
      <c r="E876" s="50"/>
      <c r="F876" s="50"/>
      <c r="G876" s="50"/>
      <c r="H876" s="50"/>
      <c r="I876" s="50"/>
      <c r="J876" s="50"/>
      <c r="K876" s="50"/>
      <c r="L876" s="87"/>
      <c r="M876" s="57"/>
      <c r="N876" s="58"/>
      <c r="O876" s="59"/>
      <c r="P876" s="60">
        <f>IF(D876=0,"",D876/C875)</f>
        <v>0.69565217391304346</v>
      </c>
      <c r="Q876" s="61">
        <v>20</v>
      </c>
      <c r="R876" s="62">
        <f t="shared" si="91"/>
        <v>0.83333333333333337</v>
      </c>
      <c r="S876" s="62">
        <f t="shared" si="92"/>
        <v>0.16666666666666663</v>
      </c>
      <c r="T876" s="63">
        <f>Q876/Q874</f>
        <v>0.83333333333333337</v>
      </c>
      <c r="AM876" s="3"/>
      <c r="AN876" s="3"/>
    </row>
    <row r="877" spans="1:40" ht="15.75">
      <c r="A877" s="49">
        <v>2401</v>
      </c>
      <c r="B877" s="50"/>
      <c r="C877" s="50"/>
      <c r="D877" s="50"/>
      <c r="E877" s="50">
        <v>16</v>
      </c>
      <c r="F877" s="50"/>
      <c r="G877" s="50"/>
      <c r="H877" s="50"/>
      <c r="I877" s="50"/>
      <c r="J877" s="50"/>
      <c r="K877" s="50"/>
      <c r="L877" s="87"/>
      <c r="M877" s="57"/>
      <c r="N877" s="58"/>
      <c r="O877" s="59"/>
      <c r="P877" s="60">
        <f>IF(E877=0,"",E877/D876)</f>
        <v>1</v>
      </c>
      <c r="Q877" s="61">
        <v>20</v>
      </c>
      <c r="R877" s="62">
        <f t="shared" si="91"/>
        <v>1</v>
      </c>
      <c r="S877" s="62">
        <f t="shared" si="92"/>
        <v>0</v>
      </c>
      <c r="AM877" s="3"/>
      <c r="AN877" s="3"/>
    </row>
    <row r="878" spans="1:40" ht="15.75">
      <c r="A878" s="49">
        <v>2402</v>
      </c>
      <c r="B878" s="50"/>
      <c r="C878" s="50"/>
      <c r="D878" s="50"/>
      <c r="E878" s="50"/>
      <c r="F878" s="50">
        <v>12</v>
      </c>
      <c r="G878" s="50"/>
      <c r="H878" s="50"/>
      <c r="I878" s="50"/>
      <c r="J878" s="50"/>
      <c r="K878" s="50"/>
      <c r="L878" s="87"/>
      <c r="M878" s="57"/>
      <c r="N878" s="58"/>
      <c r="O878" s="59"/>
      <c r="P878" s="60">
        <f>IF(F878=0,"",F878/E877)</f>
        <v>0.75</v>
      </c>
      <c r="Q878" s="61">
        <v>20</v>
      </c>
      <c r="R878" s="62">
        <f t="shared" si="91"/>
        <v>1</v>
      </c>
      <c r="S878" s="62">
        <f t="shared" si="92"/>
        <v>0</v>
      </c>
      <c r="AM878" s="3"/>
      <c r="AN878" s="3"/>
    </row>
    <row r="879" spans="1:40" ht="15.75">
      <c r="A879" s="49">
        <v>2501</v>
      </c>
      <c r="B879" s="50"/>
      <c r="C879" s="50"/>
      <c r="D879" s="50"/>
      <c r="E879" s="50"/>
      <c r="F879" s="50"/>
      <c r="G879" s="50">
        <v>10</v>
      </c>
      <c r="H879" s="50"/>
      <c r="I879" s="50"/>
      <c r="J879" s="50"/>
      <c r="K879" s="50"/>
      <c r="L879" s="87"/>
      <c r="M879" s="57"/>
      <c r="N879" s="58"/>
      <c r="O879" s="59"/>
      <c r="P879" s="60">
        <f>IF(G879=0,"",G879/F878)</f>
        <v>0.83333333333333337</v>
      </c>
      <c r="Q879" s="61">
        <v>19</v>
      </c>
      <c r="R879" s="62">
        <f t="shared" si="91"/>
        <v>0.95</v>
      </c>
      <c r="S879" s="62">
        <f t="shared" si="92"/>
        <v>5.0000000000000044E-2</v>
      </c>
      <c r="AM879" s="3"/>
      <c r="AN879" s="3"/>
    </row>
    <row r="880" spans="1:40" ht="15.75">
      <c r="A880" s="49">
        <v>2502</v>
      </c>
      <c r="B880" s="50"/>
      <c r="C880" s="50"/>
      <c r="D880" s="50"/>
      <c r="E880" s="50"/>
      <c r="F880" s="50"/>
      <c r="G880" s="50"/>
      <c r="H880" s="50">
        <v>7</v>
      </c>
      <c r="I880" s="50"/>
      <c r="J880" s="50"/>
      <c r="K880" s="50"/>
      <c r="L880" s="87"/>
      <c r="M880" s="57"/>
      <c r="N880" s="58"/>
      <c r="O880" s="59"/>
      <c r="P880" s="60">
        <f>IF(H880=0,"",H880/G879)</f>
        <v>0.7</v>
      </c>
      <c r="Q880" s="61">
        <v>18</v>
      </c>
      <c r="R880" s="62">
        <f t="shared" si="91"/>
        <v>0.94736842105263153</v>
      </c>
      <c r="S880" s="62">
        <f t="shared" si="92"/>
        <v>5.2631578947368474E-2</v>
      </c>
      <c r="AM880" s="3"/>
      <c r="AN880" s="3"/>
    </row>
    <row r="881" spans="1:40" ht="15.75">
      <c r="A881" s="49">
        <v>2601</v>
      </c>
      <c r="B881" s="50"/>
      <c r="C881" s="50"/>
      <c r="D881" s="50"/>
      <c r="E881" s="50"/>
      <c r="F881" s="50"/>
      <c r="G881" s="50"/>
      <c r="H881" s="50"/>
      <c r="I881" s="50">
        <v>7</v>
      </c>
      <c r="J881" s="50"/>
      <c r="K881" s="50"/>
      <c r="L881" s="87"/>
      <c r="M881" s="57"/>
      <c r="N881" s="58"/>
      <c r="O881" s="59"/>
      <c r="P881" s="60">
        <f>IF(I881=0,"",I881/H880)</f>
        <v>1</v>
      </c>
      <c r="Q881" s="61">
        <v>17</v>
      </c>
      <c r="R881" s="62">
        <f t="shared" si="91"/>
        <v>0.94444444444444442</v>
      </c>
      <c r="S881" s="62">
        <f t="shared" si="92"/>
        <v>5.555555555555558E-2</v>
      </c>
      <c r="AM881" s="3"/>
      <c r="AN881" s="3"/>
    </row>
    <row r="882" spans="1:40" ht="15.75">
      <c r="A882" s="49">
        <v>2602</v>
      </c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87"/>
      <c r="M882" s="57"/>
      <c r="N882" s="58"/>
      <c r="O882" s="59"/>
      <c r="P882" s="127" t="str">
        <f>IF(K882=0,"",K882/J881)</f>
        <v/>
      </c>
      <c r="Q882" s="61"/>
      <c r="R882" s="62" t="str">
        <f t="shared" si="91"/>
        <v/>
      </c>
      <c r="S882" s="62" t="str">
        <f t="shared" si="92"/>
        <v/>
      </c>
      <c r="AM882" s="3"/>
      <c r="AN882" s="3"/>
    </row>
    <row r="883" spans="1:40" ht="15.75">
      <c r="A883" s="49">
        <v>2701</v>
      </c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87"/>
      <c r="M883" s="57"/>
      <c r="N883" s="58"/>
      <c r="O883" s="64"/>
      <c r="P883" s="128" t="str">
        <f>IF(K883=0,"",K883/J882)</f>
        <v/>
      </c>
      <c r="Q883" s="66"/>
      <c r="R883" s="62" t="str">
        <f t="shared" ref="R883" si="93">IF(Q883=0,"",Q883/Q882)</f>
        <v/>
      </c>
      <c r="S883" s="62" t="str">
        <f t="shared" ref="S883" si="94">IF(Q883=0,"",100%-R883)</f>
        <v/>
      </c>
      <c r="AM883" s="3"/>
      <c r="AN883" s="3"/>
    </row>
    <row r="884" spans="1:40" ht="15.75">
      <c r="A884" s="49">
        <v>2702</v>
      </c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87"/>
      <c r="M884" s="57"/>
      <c r="N884" s="58"/>
      <c r="O884" s="64"/>
      <c r="P884" s="68"/>
      <c r="Q884" s="66"/>
      <c r="R884" s="69"/>
      <c r="S884" s="68"/>
      <c r="AM884" s="3"/>
      <c r="AN884" s="3"/>
    </row>
    <row r="885" spans="1:40" ht="15.75">
      <c r="A885" s="49">
        <v>2801</v>
      </c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87"/>
      <c r="M885" s="57"/>
      <c r="N885" s="58"/>
      <c r="O885" s="64"/>
      <c r="P885" s="68"/>
      <c r="Q885" s="66"/>
      <c r="R885" s="69"/>
      <c r="S885" s="68"/>
      <c r="AM885" s="3"/>
      <c r="AN885" s="3"/>
    </row>
    <row r="886" spans="1:40" ht="15.75">
      <c r="A886" s="49">
        <v>2802</v>
      </c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87"/>
      <c r="M886" s="57"/>
      <c r="N886" s="58"/>
      <c r="O886" s="64"/>
      <c r="P886" s="58"/>
      <c r="Q886" s="64"/>
      <c r="R886" s="102"/>
      <c r="S886" s="68"/>
      <c r="AM886" s="3"/>
      <c r="AN886" s="3"/>
    </row>
    <row r="887" spans="1:40" ht="15.75">
      <c r="A887" s="49">
        <v>2901</v>
      </c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87"/>
      <c r="M887" s="57"/>
      <c r="N887" s="58"/>
      <c r="O887" s="64"/>
      <c r="P887" s="140" t="s">
        <v>56</v>
      </c>
      <c r="Q887" s="71"/>
      <c r="R887" s="83">
        <f>L890</f>
        <v>0</v>
      </c>
      <c r="S887" s="142" t="s">
        <v>10</v>
      </c>
      <c r="AM887" s="3"/>
      <c r="AN887" s="3"/>
    </row>
    <row r="888" spans="1:40" ht="15.75">
      <c r="A888" s="104">
        <v>2902</v>
      </c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87"/>
      <c r="M888" s="57"/>
      <c r="N888" s="58"/>
      <c r="O888" s="64"/>
      <c r="P888" s="141" t="s">
        <v>57</v>
      </c>
      <c r="Q888" s="73" t="str">
        <f>IF(Q887/B874=0,"",Q887/B874)</f>
        <v/>
      </c>
      <c r="R888" s="85" t="e">
        <f>IF(Q887/R887=0,"",Q887/R887)</f>
        <v>#DIV/0!</v>
      </c>
      <c r="S888" s="143" t="s">
        <v>58</v>
      </c>
      <c r="AM888" s="3"/>
      <c r="AN888" s="3"/>
    </row>
    <row r="889" spans="1:40" ht="15.75">
      <c r="A889" s="49">
        <v>3001</v>
      </c>
      <c r="B889" s="145"/>
      <c r="C889" s="145"/>
      <c r="D889" s="145"/>
      <c r="E889" s="145"/>
      <c r="F889" s="145"/>
      <c r="G889" s="145"/>
      <c r="H889" s="145"/>
      <c r="I889" s="145"/>
      <c r="J889" s="145"/>
      <c r="K889" s="145"/>
      <c r="L889" s="87"/>
      <c r="M889" s="75"/>
      <c r="N889" s="76"/>
      <c r="O889" s="77"/>
      <c r="P889" s="78"/>
      <c r="Q889" s="79"/>
      <c r="R889" s="79"/>
      <c r="S889" s="80"/>
      <c r="AM889" s="3"/>
      <c r="AN889" s="3"/>
    </row>
    <row r="890" spans="1:40" ht="18" customHeight="1">
      <c r="A890" s="31"/>
      <c r="B890" s="190" t="s">
        <v>79</v>
      </c>
      <c r="C890" s="190"/>
      <c r="D890" s="190"/>
      <c r="E890" s="190"/>
      <c r="F890" s="190"/>
      <c r="G890" s="190"/>
      <c r="H890" s="190"/>
      <c r="I890" s="190"/>
      <c r="J890" s="190"/>
      <c r="K890" s="190"/>
      <c r="L890" s="144">
        <f>SUM(L882:L886)</f>
        <v>0</v>
      </c>
      <c r="M890" s="82" t="str">
        <f>IF(L882=0,"",L882/B874)</f>
        <v/>
      </c>
      <c r="N890" s="82" t="str">
        <f>IF(L890=0,"",L890/B874)</f>
        <v/>
      </c>
      <c r="O890" s="82"/>
      <c r="P890" s="1"/>
      <c r="Q890" s="25"/>
      <c r="R890" s="26"/>
      <c r="S890" s="1"/>
      <c r="AM890" s="3"/>
      <c r="AN890" s="3"/>
    </row>
    <row r="891" spans="1:40" ht="12.75" customHeight="1">
      <c r="A891" s="31"/>
      <c r="B891" s="25"/>
      <c r="C891" s="25"/>
      <c r="D891" s="25"/>
      <c r="E891" s="25"/>
      <c r="F891" s="88"/>
      <c r="G891" s="88"/>
      <c r="H891" s="88"/>
      <c r="I891" s="88"/>
      <c r="J891" s="88"/>
      <c r="K891" s="88"/>
      <c r="L891" s="89"/>
      <c r="M891" s="90"/>
      <c r="N891" s="90"/>
      <c r="O891" s="90"/>
      <c r="P891" s="1"/>
      <c r="Q891" s="25"/>
      <c r="R891" s="26"/>
      <c r="S891" s="1"/>
      <c r="AM891" s="3"/>
      <c r="AN891" s="3"/>
    </row>
    <row r="892" spans="1:40" ht="12.75" customHeight="1">
      <c r="A892" s="31"/>
      <c r="B892" s="25"/>
      <c r="C892" s="25"/>
      <c r="D892" s="25"/>
      <c r="E892" s="25"/>
      <c r="F892" s="88"/>
      <c r="G892" s="88"/>
      <c r="H892" s="88"/>
      <c r="I892" s="88"/>
      <c r="J892" s="88"/>
      <c r="K892" s="88"/>
      <c r="L892" s="89"/>
      <c r="M892" s="90"/>
      <c r="N892" s="90"/>
      <c r="O892" s="90"/>
      <c r="P892" s="1"/>
      <c r="Q892" s="25"/>
      <c r="R892" s="26"/>
      <c r="S892" s="1"/>
      <c r="AM892" s="3"/>
      <c r="AN892" s="3"/>
    </row>
    <row r="893" spans="1:40" ht="26.25">
      <c r="A893" s="114"/>
      <c r="B893" s="203" t="s">
        <v>69</v>
      </c>
      <c r="C893" s="203"/>
      <c r="D893" s="203"/>
      <c r="E893" s="203"/>
      <c r="F893" s="203"/>
      <c r="G893" s="203"/>
      <c r="H893" s="203"/>
      <c r="I893" s="203"/>
      <c r="J893" s="203"/>
      <c r="K893" s="203"/>
      <c r="L893" s="172" t="s">
        <v>129</v>
      </c>
      <c r="M893" s="1"/>
      <c r="N893" s="1"/>
      <c r="O893" s="25"/>
      <c r="P893" s="1"/>
      <c r="Q893" s="25"/>
      <c r="R893" s="25"/>
      <c r="S893" s="25"/>
      <c r="T893" s="114"/>
      <c r="AM893" s="3"/>
      <c r="AN893" s="3"/>
    </row>
    <row r="894" spans="1:40" ht="20.25">
      <c r="A894" s="192" t="s">
        <v>9</v>
      </c>
      <c r="B894" s="193" t="s">
        <v>70</v>
      </c>
      <c r="C894" s="194"/>
      <c r="D894" s="194"/>
      <c r="E894" s="194"/>
      <c r="F894" s="194"/>
      <c r="G894" s="194"/>
      <c r="H894" s="194"/>
      <c r="I894" s="194"/>
      <c r="J894" s="194"/>
      <c r="K894" s="195"/>
      <c r="L894" s="196" t="s">
        <v>10</v>
      </c>
      <c r="M894" s="189" t="s">
        <v>2</v>
      </c>
      <c r="N894" s="189" t="s">
        <v>3</v>
      </c>
      <c r="O894" s="198" t="s">
        <v>4</v>
      </c>
      <c r="P894" s="189" t="s">
        <v>5</v>
      </c>
      <c r="Q894" s="187" t="s">
        <v>6</v>
      </c>
      <c r="R894" s="187" t="s">
        <v>7</v>
      </c>
      <c r="S894" s="189" t="s">
        <v>8</v>
      </c>
      <c r="T894" s="114"/>
      <c r="AM894" s="3"/>
      <c r="AN894" s="3"/>
    </row>
    <row r="895" spans="1:40" ht="15.75">
      <c r="A895" s="188"/>
      <c r="B895" s="49" t="s">
        <v>71</v>
      </c>
      <c r="C895" s="49" t="s">
        <v>72</v>
      </c>
      <c r="D895" s="49" t="s">
        <v>73</v>
      </c>
      <c r="E895" s="49" t="s">
        <v>74</v>
      </c>
      <c r="F895" s="49" t="s">
        <v>75</v>
      </c>
      <c r="G895" s="49" t="s">
        <v>76</v>
      </c>
      <c r="H895" s="49" t="s">
        <v>77</v>
      </c>
      <c r="I895" s="49" t="s">
        <v>78</v>
      </c>
      <c r="J895" s="49" t="s">
        <v>106</v>
      </c>
      <c r="K895" s="49" t="s">
        <v>107</v>
      </c>
      <c r="L895" s="197"/>
      <c r="M895" s="188"/>
      <c r="N895" s="188"/>
      <c r="O895" s="188"/>
      <c r="P895" s="188"/>
      <c r="Q895" s="188"/>
      <c r="R895" s="188"/>
      <c r="S895" s="188"/>
      <c r="T895" s="114"/>
      <c r="AM895" s="3"/>
      <c r="AN895" s="3"/>
    </row>
    <row r="896" spans="1:40" ht="15.75">
      <c r="A896" s="49">
        <v>2301</v>
      </c>
      <c r="B896" s="50">
        <v>26</v>
      </c>
      <c r="C896" s="50"/>
      <c r="D896" s="50"/>
      <c r="E896" s="50"/>
      <c r="F896" s="50"/>
      <c r="G896" s="50"/>
      <c r="H896" s="50"/>
      <c r="I896" s="50"/>
      <c r="J896" s="50"/>
      <c r="K896" s="50"/>
      <c r="L896" s="87"/>
      <c r="M896" s="51"/>
      <c r="N896" s="52"/>
      <c r="O896" s="53"/>
      <c r="P896" s="54"/>
      <c r="Q896" s="55">
        <f>B896</f>
        <v>26</v>
      </c>
      <c r="R896" s="56"/>
      <c r="S896" s="54"/>
      <c r="T896" s="114"/>
      <c r="AM896" s="3"/>
      <c r="AN896" s="3"/>
    </row>
    <row r="897" spans="1:40" ht="15.75">
      <c r="A897" s="49">
        <v>2302</v>
      </c>
      <c r="B897" s="50"/>
      <c r="C897" s="50">
        <v>17</v>
      </c>
      <c r="D897" s="50"/>
      <c r="E897" s="50"/>
      <c r="F897" s="50"/>
      <c r="G897" s="50"/>
      <c r="H897" s="50"/>
      <c r="I897" s="50"/>
      <c r="J897" s="50"/>
      <c r="K897" s="50"/>
      <c r="L897" s="87"/>
      <c r="M897" s="57"/>
      <c r="N897" s="58"/>
      <c r="O897" s="59"/>
      <c r="P897" s="60">
        <f>IF(C897=0,"",C897/B896)</f>
        <v>0.65384615384615385</v>
      </c>
      <c r="Q897" s="61">
        <v>20</v>
      </c>
      <c r="R897" s="62">
        <f t="shared" ref="R897:R904" si="95">IF(Q897=0,"",Q897/Q896)</f>
        <v>0.76923076923076927</v>
      </c>
      <c r="S897" s="62">
        <f t="shared" ref="S897:S904" si="96">IF(Q897=0,"",100%-R897)</f>
        <v>0.23076923076923073</v>
      </c>
      <c r="T897" s="114"/>
      <c r="AM897" s="3"/>
      <c r="AN897" s="3"/>
    </row>
    <row r="898" spans="1:40" ht="15.75">
      <c r="A898" s="49">
        <v>2401</v>
      </c>
      <c r="B898" s="50"/>
      <c r="C898" s="50"/>
      <c r="D898" s="50">
        <v>16</v>
      </c>
      <c r="E898" s="50"/>
      <c r="F898" s="50"/>
      <c r="G898" s="50"/>
      <c r="H898" s="50"/>
      <c r="I898" s="50"/>
      <c r="J898" s="50"/>
      <c r="K898" s="50"/>
      <c r="L898" s="87"/>
      <c r="M898" s="57"/>
      <c r="N898" s="58"/>
      <c r="O898" s="59"/>
      <c r="P898" s="60">
        <f>IF(D898=0,"",D898/C897)</f>
        <v>0.94117647058823528</v>
      </c>
      <c r="Q898" s="61">
        <v>20</v>
      </c>
      <c r="R898" s="62">
        <f t="shared" si="95"/>
        <v>1</v>
      </c>
      <c r="S898" s="62">
        <f t="shared" si="96"/>
        <v>0</v>
      </c>
      <c r="T898" s="63">
        <f>Q898/Q896</f>
        <v>0.76923076923076927</v>
      </c>
      <c r="AM898" s="3"/>
      <c r="AN898" s="3"/>
    </row>
    <row r="899" spans="1:40" ht="15.75">
      <c r="A899" s="49">
        <v>2402</v>
      </c>
      <c r="B899" s="50"/>
      <c r="C899" s="50"/>
      <c r="D899" s="50"/>
      <c r="E899" s="50">
        <v>12</v>
      </c>
      <c r="F899" s="50"/>
      <c r="G899" s="50"/>
      <c r="H899" s="50"/>
      <c r="I899" s="50"/>
      <c r="J899" s="50"/>
      <c r="K899" s="50"/>
      <c r="L899" s="87"/>
      <c r="M899" s="57"/>
      <c r="N899" s="58"/>
      <c r="O899" s="59"/>
      <c r="P899" s="60">
        <f>IF(E899=0,"",E899/D898)</f>
        <v>0.75</v>
      </c>
      <c r="Q899" s="61">
        <v>17</v>
      </c>
      <c r="R899" s="62">
        <f t="shared" si="95"/>
        <v>0.85</v>
      </c>
      <c r="S899" s="62">
        <f t="shared" si="96"/>
        <v>0.15000000000000002</v>
      </c>
      <c r="T899" s="114"/>
      <c r="U899" s="138"/>
      <c r="AM899" s="3"/>
      <c r="AN899" s="3"/>
    </row>
    <row r="900" spans="1:40" ht="15.75">
      <c r="A900" s="49">
        <v>2501</v>
      </c>
      <c r="B900" s="50"/>
      <c r="C900" s="50"/>
      <c r="D900" s="50"/>
      <c r="E900" s="50"/>
      <c r="F900" s="50">
        <v>12</v>
      </c>
      <c r="G900" s="50"/>
      <c r="H900" s="50"/>
      <c r="I900" s="50"/>
      <c r="J900" s="50"/>
      <c r="K900" s="50"/>
      <c r="L900" s="87"/>
      <c r="M900" s="57"/>
      <c r="N900" s="58"/>
      <c r="O900" s="59"/>
      <c r="P900" s="60">
        <f>IF(F900=0,"",F900/E899)</f>
        <v>1</v>
      </c>
      <c r="Q900" s="61">
        <v>17</v>
      </c>
      <c r="R900" s="132">
        <f t="shared" si="95"/>
        <v>1</v>
      </c>
      <c r="S900" s="132">
        <f t="shared" si="96"/>
        <v>0</v>
      </c>
      <c r="T900" s="114"/>
      <c r="V900" s="138"/>
      <c r="AM900" s="3"/>
      <c r="AN900" s="3"/>
    </row>
    <row r="901" spans="1:40" ht="15.75">
      <c r="A901" s="49">
        <v>2502</v>
      </c>
      <c r="B901" s="50"/>
      <c r="C901" s="50"/>
      <c r="D901" s="50"/>
      <c r="E901" s="50"/>
      <c r="F901" s="50"/>
      <c r="G901" s="50">
        <v>9</v>
      </c>
      <c r="H901" s="50"/>
      <c r="I901" s="50"/>
      <c r="J901" s="50"/>
      <c r="K901" s="50"/>
      <c r="L901" s="87"/>
      <c r="M901" s="57"/>
      <c r="N901" s="58"/>
      <c r="O901" s="59"/>
      <c r="P901" s="60">
        <f>IF(G901=0,"",G901/F900)</f>
        <v>0.75</v>
      </c>
      <c r="Q901" s="61">
        <v>17</v>
      </c>
      <c r="R901" s="62">
        <f t="shared" si="95"/>
        <v>1</v>
      </c>
      <c r="S901" s="62">
        <f t="shared" si="96"/>
        <v>0</v>
      </c>
      <c r="T901" s="114"/>
      <c r="V901" s="138"/>
      <c r="AM901" s="3"/>
      <c r="AN901" s="3"/>
    </row>
    <row r="902" spans="1:40" ht="15.75">
      <c r="A902" s="49">
        <v>2601</v>
      </c>
      <c r="B902" s="50"/>
      <c r="C902" s="50"/>
      <c r="D902" s="50"/>
      <c r="E902" s="50"/>
      <c r="F902" s="50"/>
      <c r="G902" s="50"/>
      <c r="H902" s="50">
        <v>9</v>
      </c>
      <c r="I902" s="50"/>
      <c r="J902" s="50"/>
      <c r="K902" s="50"/>
      <c r="L902" s="87"/>
      <c r="M902" s="57"/>
      <c r="N902" s="58"/>
      <c r="O902" s="59"/>
      <c r="P902" s="60">
        <f>IF(H902=0,"",H902/G901)</f>
        <v>1</v>
      </c>
      <c r="Q902" s="61">
        <v>17</v>
      </c>
      <c r="R902" s="62">
        <f t="shared" si="95"/>
        <v>1</v>
      </c>
      <c r="S902" s="62">
        <f t="shared" si="96"/>
        <v>0</v>
      </c>
      <c r="T902" s="114"/>
      <c r="AM902" s="3"/>
      <c r="AN902" s="3"/>
    </row>
    <row r="903" spans="1:40" ht="15.75">
      <c r="A903" s="49">
        <v>2602</v>
      </c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87"/>
      <c r="M903" s="57"/>
      <c r="N903" s="58"/>
      <c r="O903" s="59"/>
      <c r="P903" s="60" t="str">
        <f>IF(J903=0,"",J903/I902)</f>
        <v/>
      </c>
      <c r="Q903" s="61"/>
      <c r="R903" s="62" t="str">
        <f t="shared" si="95"/>
        <v/>
      </c>
      <c r="S903" s="62" t="str">
        <f t="shared" si="96"/>
        <v/>
      </c>
      <c r="T903" s="114"/>
      <c r="AM903" s="3"/>
      <c r="AN903" s="3"/>
    </row>
    <row r="904" spans="1:40" ht="15.75">
      <c r="A904" s="49">
        <v>2701</v>
      </c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87"/>
      <c r="M904" s="57"/>
      <c r="N904" s="58"/>
      <c r="O904" s="59"/>
      <c r="P904" s="127" t="str">
        <f>IF(K904=0,"",K904/J903)</f>
        <v/>
      </c>
      <c r="Q904" s="61"/>
      <c r="R904" s="62" t="str">
        <f t="shared" si="95"/>
        <v/>
      </c>
      <c r="S904" s="62" t="str">
        <f t="shared" si="96"/>
        <v/>
      </c>
      <c r="T904" s="114"/>
      <c r="AM904" s="3"/>
      <c r="AN904" s="3"/>
    </row>
    <row r="905" spans="1:40" ht="15.75">
      <c r="A905" s="49">
        <v>2702</v>
      </c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87"/>
      <c r="M905" s="57"/>
      <c r="N905" s="58"/>
      <c r="O905" s="64"/>
      <c r="P905" s="128" t="str">
        <f>IF(K905=0,"",K905/J904)</f>
        <v/>
      </c>
      <c r="Q905" s="66"/>
      <c r="R905" s="62" t="str">
        <f t="shared" ref="R905" si="97">IF(Q905=0,"",Q905/Q904)</f>
        <v/>
      </c>
      <c r="S905" s="62" t="str">
        <f t="shared" ref="S905" si="98">IF(Q905=0,"",100%-R905)</f>
        <v/>
      </c>
      <c r="T905" s="114"/>
      <c r="AM905" s="3"/>
      <c r="AN905" s="3"/>
    </row>
    <row r="906" spans="1:40" ht="15.75">
      <c r="A906" s="49">
        <v>2801</v>
      </c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87"/>
      <c r="M906" s="57"/>
      <c r="N906" s="58"/>
      <c r="O906" s="64"/>
      <c r="P906" s="68"/>
      <c r="Q906" s="66"/>
      <c r="R906" s="69"/>
      <c r="S906" s="68"/>
      <c r="T906" s="114"/>
      <c r="AM906" s="3"/>
      <c r="AN906" s="3"/>
    </row>
    <row r="907" spans="1:40" ht="15.75">
      <c r="A907" s="49">
        <v>2802</v>
      </c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87"/>
      <c r="M907" s="57"/>
      <c r="N907" s="58"/>
      <c r="O907" s="64"/>
      <c r="P907" s="68"/>
      <c r="Q907" s="66"/>
      <c r="R907" s="69"/>
      <c r="S907" s="68"/>
      <c r="T907" s="114"/>
      <c r="AM907" s="3"/>
      <c r="AN907" s="3"/>
    </row>
    <row r="908" spans="1:40" ht="15.75">
      <c r="A908" s="49">
        <v>2901</v>
      </c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87"/>
      <c r="M908" s="57"/>
      <c r="N908" s="58"/>
      <c r="O908" s="64"/>
      <c r="P908" s="58"/>
      <c r="Q908" s="64"/>
      <c r="R908" s="102"/>
      <c r="S908" s="68"/>
      <c r="T908" s="114"/>
      <c r="AM908" s="3"/>
      <c r="AN908" s="3"/>
    </row>
    <row r="909" spans="1:40" ht="15.75">
      <c r="A909" s="49">
        <v>2902</v>
      </c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87"/>
      <c r="M909" s="57"/>
      <c r="N909" s="58"/>
      <c r="O909" s="64"/>
      <c r="P909" s="140" t="s">
        <v>56</v>
      </c>
      <c r="Q909" s="71"/>
      <c r="R909" s="83">
        <f>L912</f>
        <v>0</v>
      </c>
      <c r="S909" s="142" t="s">
        <v>10</v>
      </c>
      <c r="T909" s="114"/>
      <c r="AM909" s="3"/>
      <c r="AN909" s="3"/>
    </row>
    <row r="910" spans="1:40" ht="15.75">
      <c r="A910" s="104">
        <v>3001</v>
      </c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87"/>
      <c r="M910" s="57"/>
      <c r="N910" s="58"/>
      <c r="O910" s="64"/>
      <c r="P910" s="141" t="s">
        <v>57</v>
      </c>
      <c r="Q910" s="73" t="str">
        <f>IF(Q909/B896=0,"",Q909/B896)</f>
        <v/>
      </c>
      <c r="R910" s="85" t="e">
        <f>IF(Q909/R909=0,"",Q909/R909)</f>
        <v>#DIV/0!</v>
      </c>
      <c r="S910" s="143" t="s">
        <v>58</v>
      </c>
      <c r="T910" s="114"/>
      <c r="AM910" s="3"/>
      <c r="AN910" s="3"/>
    </row>
    <row r="911" spans="1:40" ht="15.75">
      <c r="A911" s="49">
        <v>3002</v>
      </c>
      <c r="B911" s="145"/>
      <c r="C911" s="145"/>
      <c r="D911" s="145"/>
      <c r="E911" s="145"/>
      <c r="F911" s="145"/>
      <c r="G911" s="145"/>
      <c r="H911" s="145"/>
      <c r="I911" s="145"/>
      <c r="J911" s="145"/>
      <c r="K911" s="145"/>
      <c r="L911" s="87"/>
      <c r="M911" s="75"/>
      <c r="N911" s="76"/>
      <c r="O911" s="77"/>
      <c r="P911" s="78"/>
      <c r="Q911" s="79"/>
      <c r="R911" s="79"/>
      <c r="S911" s="80"/>
      <c r="T911" s="114"/>
      <c r="AM911" s="3"/>
      <c r="AN911" s="3"/>
    </row>
    <row r="912" spans="1:40" ht="18" customHeight="1">
      <c r="A912" s="31"/>
      <c r="B912" s="190" t="s">
        <v>79</v>
      </c>
      <c r="C912" s="190"/>
      <c r="D912" s="190"/>
      <c r="E912" s="190"/>
      <c r="F912" s="190"/>
      <c r="G912" s="190"/>
      <c r="H912" s="190"/>
      <c r="I912" s="190"/>
      <c r="J912" s="190"/>
      <c r="K912" s="190"/>
      <c r="L912" s="144">
        <f>SUM(L904:L908)</f>
        <v>0</v>
      </c>
      <c r="M912" s="82" t="str">
        <f>IF(L904=0,"",L904/B896)</f>
        <v/>
      </c>
      <c r="N912" s="82" t="str">
        <f>IF(L912=0,"",L912/B896)</f>
        <v/>
      </c>
      <c r="O912" s="82"/>
      <c r="P912" s="1"/>
      <c r="Q912" s="25"/>
      <c r="R912" s="26"/>
      <c r="S912" s="1"/>
      <c r="T912" s="114"/>
      <c r="AM912" s="3"/>
      <c r="AN912" s="3"/>
    </row>
    <row r="913" spans="1:40" ht="12.75" customHeight="1">
      <c r="A913" s="31"/>
      <c r="B913" s="25"/>
      <c r="C913" s="25"/>
      <c r="D913" s="25"/>
      <c r="E913" s="25"/>
      <c r="F913" s="88"/>
      <c r="G913" s="88"/>
      <c r="H913" s="88"/>
      <c r="I913" s="88"/>
      <c r="J913" s="88"/>
      <c r="K913" s="88"/>
      <c r="L913" s="89"/>
      <c r="M913" s="90"/>
      <c r="N913" s="90"/>
      <c r="O913" s="90"/>
      <c r="P913" s="1"/>
      <c r="Q913" s="25"/>
      <c r="R913" s="26"/>
      <c r="S913" s="1"/>
      <c r="AM913" s="3"/>
      <c r="AN913" s="3"/>
    </row>
    <row r="914" spans="1:40" ht="12.75" customHeight="1">
      <c r="A914" s="31"/>
      <c r="B914" s="25"/>
      <c r="C914" s="25"/>
      <c r="D914" s="25"/>
      <c r="E914" s="25"/>
      <c r="F914" s="88"/>
      <c r="G914" s="88"/>
      <c r="H914" s="88"/>
      <c r="I914" s="88"/>
      <c r="J914" s="88"/>
      <c r="K914" s="88"/>
      <c r="L914" s="89"/>
      <c r="M914" s="90"/>
      <c r="N914" s="90"/>
      <c r="O914" s="90"/>
      <c r="P914" s="1"/>
      <c r="Q914" s="25"/>
      <c r="R914" s="26"/>
      <c r="S914" s="1"/>
      <c r="AM914" s="3"/>
      <c r="AN914" s="3"/>
    </row>
    <row r="915" spans="1:40" ht="26.25">
      <c r="A915" s="117"/>
      <c r="B915" s="203" t="s">
        <v>69</v>
      </c>
      <c r="C915" s="203"/>
      <c r="D915" s="203"/>
      <c r="E915" s="203"/>
      <c r="F915" s="203"/>
      <c r="G915" s="203"/>
      <c r="H915" s="203"/>
      <c r="I915" s="203"/>
      <c r="J915" s="203"/>
      <c r="K915" s="203"/>
      <c r="L915" s="172" t="s">
        <v>130</v>
      </c>
      <c r="M915" s="1"/>
      <c r="N915" s="1"/>
      <c r="O915" s="25"/>
      <c r="P915" s="1"/>
      <c r="Q915" s="25"/>
      <c r="R915" s="25"/>
      <c r="S915" s="25"/>
      <c r="T915" s="117"/>
      <c r="AM915" s="3"/>
      <c r="AN915" s="3"/>
    </row>
    <row r="916" spans="1:40" ht="20.25">
      <c r="A916" s="192" t="s">
        <v>9</v>
      </c>
      <c r="B916" s="193" t="s">
        <v>70</v>
      </c>
      <c r="C916" s="194"/>
      <c r="D916" s="194"/>
      <c r="E916" s="194"/>
      <c r="F916" s="194"/>
      <c r="G916" s="194"/>
      <c r="H916" s="194"/>
      <c r="I916" s="194"/>
      <c r="J916" s="194"/>
      <c r="K916" s="195"/>
      <c r="L916" s="196" t="s">
        <v>10</v>
      </c>
      <c r="M916" s="189" t="s">
        <v>2</v>
      </c>
      <c r="N916" s="189" t="s">
        <v>3</v>
      </c>
      <c r="O916" s="198" t="s">
        <v>4</v>
      </c>
      <c r="P916" s="189" t="s">
        <v>5</v>
      </c>
      <c r="Q916" s="187" t="s">
        <v>6</v>
      </c>
      <c r="R916" s="187" t="s">
        <v>7</v>
      </c>
      <c r="S916" s="189" t="s">
        <v>8</v>
      </c>
      <c r="T916" s="117"/>
      <c r="AM916" s="3"/>
      <c r="AN916" s="3"/>
    </row>
    <row r="917" spans="1:40" ht="18" customHeight="1">
      <c r="A917" s="188"/>
      <c r="B917" s="49" t="s">
        <v>71</v>
      </c>
      <c r="C917" s="49" t="s">
        <v>72</v>
      </c>
      <c r="D917" s="49" t="s">
        <v>73</v>
      </c>
      <c r="E917" s="49" t="s">
        <v>74</v>
      </c>
      <c r="F917" s="49" t="s">
        <v>75</v>
      </c>
      <c r="G917" s="49" t="s">
        <v>76</v>
      </c>
      <c r="H917" s="49" t="s">
        <v>77</v>
      </c>
      <c r="I917" s="49" t="s">
        <v>78</v>
      </c>
      <c r="J917" s="49" t="s">
        <v>106</v>
      </c>
      <c r="K917" s="49" t="s">
        <v>107</v>
      </c>
      <c r="L917" s="197"/>
      <c r="M917" s="188"/>
      <c r="N917" s="188"/>
      <c r="O917" s="188"/>
      <c r="P917" s="188"/>
      <c r="Q917" s="188"/>
      <c r="R917" s="188"/>
      <c r="S917" s="188"/>
      <c r="T917" s="117"/>
      <c r="AM917" s="3"/>
      <c r="AN917" s="3"/>
    </row>
    <row r="918" spans="1:40" ht="15.75">
      <c r="A918" s="49">
        <v>2302</v>
      </c>
      <c r="B918" s="50">
        <v>45</v>
      </c>
      <c r="C918" s="50"/>
      <c r="D918" s="50"/>
      <c r="E918" s="50"/>
      <c r="F918" s="50"/>
      <c r="G918" s="50"/>
      <c r="H918" s="50"/>
      <c r="I918" s="50"/>
      <c r="J918" s="50"/>
      <c r="K918" s="50"/>
      <c r="L918" s="87"/>
      <c r="M918" s="51"/>
      <c r="N918" s="52"/>
      <c r="O918" s="53"/>
      <c r="P918" s="54"/>
      <c r="Q918" s="55">
        <f>B918</f>
        <v>45</v>
      </c>
      <c r="R918" s="56"/>
      <c r="S918" s="54"/>
      <c r="T918" s="117"/>
      <c r="AM918" s="3"/>
      <c r="AN918" s="3"/>
    </row>
    <row r="919" spans="1:40" ht="15.75">
      <c r="A919" s="49">
        <v>2401</v>
      </c>
      <c r="B919" s="50"/>
      <c r="C919" s="50">
        <v>15</v>
      </c>
      <c r="D919" s="50"/>
      <c r="E919" s="50"/>
      <c r="F919" s="50"/>
      <c r="G919" s="50"/>
      <c r="H919" s="50"/>
      <c r="I919" s="50"/>
      <c r="J919" s="50"/>
      <c r="K919" s="50"/>
      <c r="L919" s="87"/>
      <c r="M919" s="57"/>
      <c r="N919" s="58"/>
      <c r="O919" s="59"/>
      <c r="P919" s="60">
        <f>IF(C919=0,"",C919/B918)</f>
        <v>0.33333333333333331</v>
      </c>
      <c r="Q919" s="61">
        <v>27</v>
      </c>
      <c r="R919" s="62">
        <f t="shared" ref="R919:R926" si="99">IF(Q919=0,"",Q919/Q918)</f>
        <v>0.6</v>
      </c>
      <c r="S919" s="62">
        <f t="shared" ref="S919:S926" si="100">IF(Q919=0,"",100%-R919)</f>
        <v>0.4</v>
      </c>
      <c r="T919" s="117"/>
      <c r="AM919" s="3"/>
      <c r="AN919" s="3"/>
    </row>
    <row r="920" spans="1:40" ht="15.75">
      <c r="A920" s="49">
        <v>2402</v>
      </c>
      <c r="B920" s="50"/>
      <c r="C920" s="50"/>
      <c r="D920" s="50">
        <v>14</v>
      </c>
      <c r="E920" s="50"/>
      <c r="F920" s="50"/>
      <c r="G920" s="50"/>
      <c r="H920" s="50"/>
      <c r="I920" s="50"/>
      <c r="J920" s="50"/>
      <c r="K920" s="50"/>
      <c r="L920" s="87">
        <v>1</v>
      </c>
      <c r="M920" s="57"/>
      <c r="N920" s="58"/>
      <c r="O920" s="59"/>
      <c r="P920" s="60">
        <f>IF(D920=0,"",D920/C919)</f>
        <v>0.93333333333333335</v>
      </c>
      <c r="Q920" s="61">
        <v>27</v>
      </c>
      <c r="R920" s="62">
        <f t="shared" si="99"/>
        <v>1</v>
      </c>
      <c r="S920" s="62">
        <f t="shared" si="100"/>
        <v>0</v>
      </c>
      <c r="T920" s="63">
        <f>Q920/Q918</f>
        <v>0.6</v>
      </c>
      <c r="AM920" s="3"/>
      <c r="AN920" s="3"/>
    </row>
    <row r="921" spans="1:40" ht="15.75">
      <c r="A921" s="49">
        <v>2501</v>
      </c>
      <c r="B921" s="50"/>
      <c r="C921" s="50"/>
      <c r="D921" s="50"/>
      <c r="E921" s="50">
        <v>11</v>
      </c>
      <c r="F921" s="50"/>
      <c r="G921" s="50"/>
      <c r="H921" s="50"/>
      <c r="I921" s="50"/>
      <c r="J921" s="50"/>
      <c r="K921" s="50"/>
      <c r="L921" s="87"/>
      <c r="M921" s="57"/>
      <c r="N921" s="58"/>
      <c r="O921" s="59"/>
      <c r="P921" s="60">
        <f>IF(E921=0,"",E921/D920)</f>
        <v>0.7857142857142857</v>
      </c>
      <c r="Q921" s="61">
        <v>25</v>
      </c>
      <c r="R921" s="62">
        <f t="shared" si="99"/>
        <v>0.92592592592592593</v>
      </c>
      <c r="S921" s="62">
        <f t="shared" si="100"/>
        <v>7.407407407407407E-2</v>
      </c>
      <c r="T921" s="117"/>
      <c r="AM921" s="3"/>
      <c r="AN921" s="3"/>
    </row>
    <row r="922" spans="1:40" ht="15.75">
      <c r="A922" s="49">
        <v>2502</v>
      </c>
      <c r="B922" s="50"/>
      <c r="C922" s="50"/>
      <c r="D922" s="50"/>
      <c r="E922" s="50"/>
      <c r="F922" s="50">
        <v>9</v>
      </c>
      <c r="G922" s="50"/>
      <c r="H922" s="50"/>
      <c r="I922" s="50"/>
      <c r="J922" s="50"/>
      <c r="K922" s="50"/>
      <c r="L922" s="87"/>
      <c r="M922" s="57"/>
      <c r="N922" s="58"/>
      <c r="O922" s="59"/>
      <c r="P922" s="60">
        <f>IF(F922=0,"",F922/E921)</f>
        <v>0.81818181818181823</v>
      </c>
      <c r="Q922" s="61">
        <v>22</v>
      </c>
      <c r="R922" s="62">
        <f t="shared" si="99"/>
        <v>0.88</v>
      </c>
      <c r="S922" s="62">
        <f t="shared" si="100"/>
        <v>0.12</v>
      </c>
      <c r="T922" s="117"/>
      <c r="AM922" s="3"/>
      <c r="AN922" s="3"/>
    </row>
    <row r="923" spans="1:40" ht="15.75">
      <c r="A923" s="49">
        <v>2601</v>
      </c>
      <c r="B923" s="50"/>
      <c r="C923" s="50"/>
      <c r="D923" s="50"/>
      <c r="E923" s="50"/>
      <c r="F923" s="50"/>
      <c r="G923" s="50">
        <v>8</v>
      </c>
      <c r="H923" s="50"/>
      <c r="I923" s="50"/>
      <c r="J923" s="50"/>
      <c r="K923" s="50"/>
      <c r="L923" s="87"/>
      <c r="M923" s="57"/>
      <c r="N923" s="58"/>
      <c r="O923" s="59"/>
      <c r="P923" s="60">
        <f>IF(G923=0,"",G923/F922)</f>
        <v>0.88888888888888884</v>
      </c>
      <c r="Q923" s="61">
        <v>21</v>
      </c>
      <c r="R923" s="62">
        <f t="shared" si="99"/>
        <v>0.95454545454545459</v>
      </c>
      <c r="S923" s="62">
        <f t="shared" si="100"/>
        <v>4.5454545454545414E-2</v>
      </c>
      <c r="T923" s="117"/>
      <c r="AM923" s="3"/>
      <c r="AN923" s="3"/>
    </row>
    <row r="924" spans="1:40" ht="15.75">
      <c r="A924" s="49">
        <v>2602</v>
      </c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87"/>
      <c r="M924" s="57"/>
      <c r="N924" s="58"/>
      <c r="O924" s="59"/>
      <c r="P924" s="60" t="str">
        <f>IF(I924=0,"",I924/H923)</f>
        <v/>
      </c>
      <c r="Q924" s="61"/>
      <c r="R924" s="62" t="str">
        <f t="shared" si="99"/>
        <v/>
      </c>
      <c r="S924" s="62" t="str">
        <f t="shared" si="100"/>
        <v/>
      </c>
      <c r="T924" s="117"/>
      <c r="AM924" s="3"/>
      <c r="AN924" s="3"/>
    </row>
    <row r="925" spans="1:40" ht="15.75">
      <c r="A925" s="49">
        <v>2701</v>
      </c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87"/>
      <c r="M925" s="57"/>
      <c r="N925" s="58"/>
      <c r="O925" s="59"/>
      <c r="P925" s="60" t="str">
        <f>IF(J925=0,"",J925/I924)</f>
        <v/>
      </c>
      <c r="Q925" s="61"/>
      <c r="R925" s="62" t="str">
        <f t="shared" si="99"/>
        <v/>
      </c>
      <c r="S925" s="62" t="str">
        <f t="shared" si="100"/>
        <v/>
      </c>
      <c r="T925" s="117"/>
      <c r="AM925" s="3"/>
      <c r="AN925" s="3"/>
    </row>
    <row r="926" spans="1:40" ht="15.75">
      <c r="A926" s="49">
        <v>2702</v>
      </c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87"/>
      <c r="M926" s="57"/>
      <c r="N926" s="58"/>
      <c r="O926" s="59"/>
      <c r="P926" s="127" t="str">
        <f>IF(K926=0,"",K926/J925)</f>
        <v/>
      </c>
      <c r="Q926" s="61"/>
      <c r="R926" s="62" t="str">
        <f t="shared" si="99"/>
        <v/>
      </c>
      <c r="S926" s="62" t="str">
        <f t="shared" si="100"/>
        <v/>
      </c>
      <c r="T926" s="117"/>
      <c r="AM926" s="3"/>
      <c r="AN926" s="3"/>
    </row>
    <row r="927" spans="1:40" ht="15.75">
      <c r="A927" s="49">
        <v>2801</v>
      </c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87"/>
      <c r="M927" s="57"/>
      <c r="N927" s="58"/>
      <c r="O927" s="64"/>
      <c r="P927" s="128" t="str">
        <f>IF(K927=0,"",K927/J926)</f>
        <v/>
      </c>
      <c r="Q927" s="66"/>
      <c r="R927" s="62" t="str">
        <f t="shared" ref="R927" si="101">IF(Q927=0,"",Q927/Q926)</f>
        <v/>
      </c>
      <c r="S927" s="62" t="str">
        <f t="shared" ref="S927" si="102">IF(Q927=0,"",100%-R927)</f>
        <v/>
      </c>
      <c r="T927" s="117"/>
      <c r="AM927" s="3"/>
      <c r="AN927" s="3"/>
    </row>
    <row r="928" spans="1:40" ht="15.75">
      <c r="A928" s="49">
        <v>2802</v>
      </c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87"/>
      <c r="M928" s="57"/>
      <c r="N928" s="58"/>
      <c r="O928" s="64"/>
      <c r="P928" s="68"/>
      <c r="Q928" s="66"/>
      <c r="R928" s="69"/>
      <c r="S928" s="68"/>
      <c r="T928" s="117"/>
      <c r="AM928" s="3"/>
      <c r="AN928" s="3"/>
    </row>
    <row r="929" spans="1:40" ht="15.75">
      <c r="A929" s="49">
        <v>2901</v>
      </c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87"/>
      <c r="M929" s="57"/>
      <c r="N929" s="58"/>
      <c r="O929" s="64"/>
      <c r="P929" s="68"/>
      <c r="Q929" s="66"/>
      <c r="R929" s="69"/>
      <c r="S929" s="68"/>
      <c r="T929" s="117"/>
      <c r="AM929" s="3"/>
      <c r="AN929" s="3"/>
    </row>
    <row r="930" spans="1:40" ht="15.75">
      <c r="A930" s="49">
        <v>2902</v>
      </c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87"/>
      <c r="M930" s="57"/>
      <c r="N930" s="58"/>
      <c r="O930" s="64"/>
      <c r="P930" s="58"/>
      <c r="Q930" s="64"/>
      <c r="R930" s="102"/>
      <c r="S930" s="68"/>
      <c r="T930" s="117"/>
      <c r="AM930" s="3"/>
      <c r="AN930" s="3"/>
    </row>
    <row r="931" spans="1:40" ht="15.75">
      <c r="A931" s="49">
        <v>3001</v>
      </c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87"/>
      <c r="M931" s="57"/>
      <c r="N931" s="58"/>
      <c r="O931" s="64"/>
      <c r="P931" s="140" t="s">
        <v>56</v>
      </c>
      <c r="Q931" s="71">
        <v>25</v>
      </c>
      <c r="R931" s="83">
        <f>L934</f>
        <v>1</v>
      </c>
      <c r="S931" s="142" t="s">
        <v>10</v>
      </c>
      <c r="T931" s="117"/>
      <c r="AM931" s="3"/>
      <c r="AN931" s="3"/>
    </row>
    <row r="932" spans="1:40" ht="15.75">
      <c r="A932" s="104">
        <v>3002</v>
      </c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87"/>
      <c r="M932" s="57"/>
      <c r="N932" s="58"/>
      <c r="O932" s="64"/>
      <c r="P932" s="141" t="s">
        <v>57</v>
      </c>
      <c r="Q932" s="73">
        <f>IF(Q931/B918=0,"",Q931/B918)</f>
        <v>0.55555555555555558</v>
      </c>
      <c r="R932" s="85"/>
      <c r="S932" s="143" t="s">
        <v>58</v>
      </c>
      <c r="T932" s="117"/>
      <c r="AM932" s="3"/>
      <c r="AN932" s="3"/>
    </row>
    <row r="933" spans="1:40" ht="15.75">
      <c r="A933" s="49">
        <v>3101</v>
      </c>
      <c r="B933" s="145"/>
      <c r="C933" s="145"/>
      <c r="D933" s="145"/>
      <c r="E933" s="145"/>
      <c r="F933" s="145"/>
      <c r="G933" s="145"/>
      <c r="H933" s="145"/>
      <c r="I933" s="145"/>
      <c r="J933" s="145"/>
      <c r="K933" s="145"/>
      <c r="L933" s="87"/>
      <c r="M933" s="75"/>
      <c r="N933" s="76"/>
      <c r="O933" s="77"/>
      <c r="P933" s="78"/>
      <c r="Q933" s="79"/>
      <c r="R933" s="79"/>
      <c r="S933" s="80"/>
      <c r="T933" s="117"/>
      <c r="AM933" s="3"/>
      <c r="AN933" s="3"/>
    </row>
    <row r="934" spans="1:40" ht="18" customHeight="1">
      <c r="A934" s="31"/>
      <c r="B934" s="190" t="s">
        <v>79</v>
      </c>
      <c r="C934" s="190"/>
      <c r="D934" s="190"/>
      <c r="E934" s="190"/>
      <c r="F934" s="190"/>
      <c r="G934" s="190"/>
      <c r="H934" s="190"/>
      <c r="I934" s="190"/>
      <c r="J934" s="190"/>
      <c r="K934" s="190"/>
      <c r="L934" s="144">
        <f>SUM(L918:L933)</f>
        <v>1</v>
      </c>
      <c r="M934" s="82">
        <f>SUM(L920:L926)/B918</f>
        <v>2.2222222222222223E-2</v>
      </c>
      <c r="N934" s="82">
        <f>IF(L934=0,"",L934/B918)</f>
        <v>2.2222222222222223E-2</v>
      </c>
      <c r="O934" s="82">
        <f>N934-M934</f>
        <v>0</v>
      </c>
      <c r="P934" s="1"/>
      <c r="Q934" s="25"/>
      <c r="R934" s="26"/>
      <c r="S934" s="1"/>
      <c r="T934" s="117"/>
      <c r="AM934" s="3"/>
      <c r="AN934" s="3"/>
    </row>
    <row r="935" spans="1:40" ht="12.75" customHeight="1">
      <c r="A935" s="31"/>
      <c r="B935" s="25"/>
      <c r="C935" s="25"/>
      <c r="D935" s="25"/>
      <c r="E935" s="25"/>
      <c r="F935" s="88"/>
      <c r="G935" s="88"/>
      <c r="H935" s="88"/>
      <c r="I935" s="88"/>
      <c r="J935" s="88"/>
      <c r="K935" s="88"/>
      <c r="L935" s="89"/>
      <c r="M935" s="90"/>
      <c r="N935" s="90"/>
      <c r="O935" s="90"/>
      <c r="P935" s="1"/>
      <c r="Q935" s="25"/>
      <c r="R935" s="26"/>
      <c r="S935" s="1"/>
      <c r="AM935" s="3"/>
      <c r="AN935" s="3"/>
    </row>
    <row r="936" spans="1:40" ht="12.75" customHeight="1">
      <c r="A936" s="31"/>
      <c r="B936" s="25"/>
      <c r="C936" s="25"/>
      <c r="D936" s="25"/>
      <c r="E936" s="25"/>
      <c r="F936" s="88"/>
      <c r="G936" s="88"/>
      <c r="H936" s="88"/>
      <c r="I936" s="88"/>
      <c r="J936" s="88"/>
      <c r="K936" s="88"/>
      <c r="L936" s="89"/>
      <c r="M936" s="90"/>
      <c r="N936" s="90"/>
      <c r="O936" s="90"/>
      <c r="P936" s="1"/>
      <c r="Q936" s="25"/>
      <c r="R936" s="26"/>
      <c r="S936" s="1"/>
      <c r="AM936" s="3"/>
      <c r="AN936" s="3"/>
    </row>
    <row r="937" spans="1:40" ht="26.25">
      <c r="A937" s="120"/>
      <c r="B937" s="203" t="s">
        <v>69</v>
      </c>
      <c r="C937" s="203"/>
      <c r="D937" s="203"/>
      <c r="E937" s="203"/>
      <c r="F937" s="203"/>
      <c r="G937" s="203"/>
      <c r="H937" s="203"/>
      <c r="I937" s="203"/>
      <c r="J937" s="203"/>
      <c r="K937" s="203"/>
      <c r="L937" s="172" t="s">
        <v>131</v>
      </c>
      <c r="M937" s="1"/>
      <c r="N937" s="1"/>
      <c r="O937" s="25"/>
      <c r="P937" s="1"/>
      <c r="Q937" s="25"/>
      <c r="R937" s="25"/>
      <c r="S937" s="25"/>
      <c r="T937" s="120"/>
      <c r="AM937" s="3"/>
      <c r="AN937" s="3"/>
    </row>
    <row r="938" spans="1:40" ht="20.25">
      <c r="A938" s="192" t="s">
        <v>9</v>
      </c>
      <c r="B938" s="193" t="s">
        <v>70</v>
      </c>
      <c r="C938" s="194"/>
      <c r="D938" s="194"/>
      <c r="E938" s="194"/>
      <c r="F938" s="194"/>
      <c r="G938" s="194"/>
      <c r="H938" s="194"/>
      <c r="I938" s="194"/>
      <c r="J938" s="194"/>
      <c r="K938" s="195"/>
      <c r="L938" s="196" t="s">
        <v>10</v>
      </c>
      <c r="M938" s="189" t="s">
        <v>2</v>
      </c>
      <c r="N938" s="189" t="s">
        <v>3</v>
      </c>
      <c r="O938" s="198" t="s">
        <v>4</v>
      </c>
      <c r="P938" s="189" t="s">
        <v>5</v>
      </c>
      <c r="Q938" s="187" t="s">
        <v>6</v>
      </c>
      <c r="R938" s="187" t="s">
        <v>7</v>
      </c>
      <c r="S938" s="189" t="s">
        <v>8</v>
      </c>
      <c r="T938" s="120"/>
      <c r="AM938" s="3"/>
      <c r="AN938" s="3"/>
    </row>
    <row r="939" spans="1:40" ht="15.75">
      <c r="A939" s="188"/>
      <c r="B939" s="49" t="s">
        <v>71</v>
      </c>
      <c r="C939" s="49" t="s">
        <v>72</v>
      </c>
      <c r="D939" s="49" t="s">
        <v>73</v>
      </c>
      <c r="E939" s="49" t="s">
        <v>74</v>
      </c>
      <c r="F939" s="49" t="s">
        <v>75</v>
      </c>
      <c r="G939" s="49" t="s">
        <v>76</v>
      </c>
      <c r="H939" s="49" t="s">
        <v>77</v>
      </c>
      <c r="I939" s="49" t="s">
        <v>78</v>
      </c>
      <c r="J939" s="49" t="s">
        <v>106</v>
      </c>
      <c r="K939" s="49" t="s">
        <v>107</v>
      </c>
      <c r="L939" s="197"/>
      <c r="M939" s="188"/>
      <c r="N939" s="188"/>
      <c r="O939" s="188"/>
      <c r="P939" s="188"/>
      <c r="Q939" s="188"/>
      <c r="R939" s="188"/>
      <c r="S939" s="188"/>
      <c r="T939" s="120"/>
      <c r="AM939" s="3"/>
      <c r="AN939" s="3"/>
    </row>
    <row r="940" spans="1:40" ht="15.75">
      <c r="A940" s="49">
        <v>2401</v>
      </c>
      <c r="B940" s="50">
        <v>13</v>
      </c>
      <c r="C940" s="50"/>
      <c r="D940" s="50"/>
      <c r="E940" s="50"/>
      <c r="F940" s="50"/>
      <c r="G940" s="50"/>
      <c r="H940" s="50"/>
      <c r="I940" s="50"/>
      <c r="J940" s="50"/>
      <c r="K940" s="50"/>
      <c r="L940" s="87"/>
      <c r="M940" s="51"/>
      <c r="N940" s="52"/>
      <c r="O940" s="53"/>
      <c r="P940" s="54"/>
      <c r="Q940" s="55">
        <f>B940</f>
        <v>13</v>
      </c>
      <c r="R940" s="56"/>
      <c r="S940" s="54"/>
      <c r="T940" s="120"/>
      <c r="AM940" s="3"/>
      <c r="AN940" s="3"/>
    </row>
    <row r="941" spans="1:40" ht="15.75">
      <c r="A941" s="49">
        <v>2402</v>
      </c>
      <c r="B941" s="50"/>
      <c r="C941" s="50">
        <v>12</v>
      </c>
      <c r="D941" s="50"/>
      <c r="E941" s="50"/>
      <c r="F941" s="50"/>
      <c r="G941" s="50"/>
      <c r="H941" s="50"/>
      <c r="I941" s="50"/>
      <c r="J941" s="50"/>
      <c r="K941" s="50"/>
      <c r="L941" s="87"/>
      <c r="M941" s="57"/>
      <c r="N941" s="58"/>
      <c r="O941" s="59"/>
      <c r="P941" s="60">
        <f>IF(C941=0,"",C941/B940)</f>
        <v>0.92307692307692313</v>
      </c>
      <c r="Q941" s="61">
        <v>12</v>
      </c>
      <c r="R941" s="62">
        <f t="shared" ref="R941:R948" si="103">IF(Q941=0,"",Q941/Q940)</f>
        <v>0.92307692307692313</v>
      </c>
      <c r="S941" s="62">
        <f t="shared" ref="S941:S948" si="104">IF(Q941=0,"",100%-R941)</f>
        <v>7.6923076923076872E-2</v>
      </c>
      <c r="T941" s="120"/>
      <c r="AM941" s="3"/>
      <c r="AN941" s="3"/>
    </row>
    <row r="942" spans="1:40" ht="15.75">
      <c r="A942" s="49">
        <v>2501</v>
      </c>
      <c r="B942" s="50"/>
      <c r="C942" s="50"/>
      <c r="D942" s="50">
        <v>11</v>
      </c>
      <c r="E942" s="50"/>
      <c r="F942" s="50"/>
      <c r="G942" s="50"/>
      <c r="H942" s="50"/>
      <c r="I942" s="50"/>
      <c r="J942" s="50"/>
      <c r="K942" s="50"/>
      <c r="L942" s="87"/>
      <c r="M942" s="57"/>
      <c r="N942" s="58"/>
      <c r="O942" s="59"/>
      <c r="P942" s="60">
        <f>IF(D942=0,"",D942/C941)</f>
        <v>0.91666666666666663</v>
      </c>
      <c r="Q942" s="61">
        <v>11</v>
      </c>
      <c r="R942" s="62">
        <f t="shared" si="103"/>
        <v>0.91666666666666663</v>
      </c>
      <c r="S942" s="62">
        <f t="shared" si="104"/>
        <v>8.333333333333337E-2</v>
      </c>
      <c r="T942" s="63">
        <f>Q942/Q940</f>
        <v>0.84615384615384615</v>
      </c>
      <c r="AM942" s="3"/>
      <c r="AN942" s="3"/>
    </row>
    <row r="943" spans="1:40" ht="15.75">
      <c r="A943" s="49">
        <v>2502</v>
      </c>
      <c r="B943" s="50"/>
      <c r="C943" s="50"/>
      <c r="D943" s="50"/>
      <c r="E943" s="50">
        <v>11</v>
      </c>
      <c r="F943" s="50"/>
      <c r="G943" s="50"/>
      <c r="H943" s="50"/>
      <c r="I943" s="50"/>
      <c r="J943" s="50"/>
      <c r="K943" s="50"/>
      <c r="L943" s="87"/>
      <c r="M943" s="57"/>
      <c r="N943" s="58"/>
      <c r="O943" s="59"/>
      <c r="P943" s="133">
        <f>IF(E943=0,"",E943/D942)</f>
        <v>1</v>
      </c>
      <c r="Q943" s="61">
        <v>11</v>
      </c>
      <c r="R943" s="132">
        <f t="shared" si="103"/>
        <v>1</v>
      </c>
      <c r="S943" s="132">
        <f t="shared" si="104"/>
        <v>0</v>
      </c>
      <c r="T943" s="120"/>
      <c r="AM943" s="3"/>
      <c r="AN943" s="3"/>
    </row>
    <row r="944" spans="1:40" ht="15.75">
      <c r="A944" s="49">
        <v>2601</v>
      </c>
      <c r="B944" s="50"/>
      <c r="C944" s="50"/>
      <c r="D944" s="50"/>
      <c r="E944" s="50"/>
      <c r="F944" s="50">
        <v>9</v>
      </c>
      <c r="G944" s="50"/>
      <c r="H944" s="50"/>
      <c r="I944" s="50"/>
      <c r="J944" s="50"/>
      <c r="K944" s="50"/>
      <c r="L944" s="87"/>
      <c r="M944" s="57"/>
      <c r="N944" s="58"/>
      <c r="O944" s="59"/>
      <c r="P944" s="133">
        <f>IF(F944=0,"",F944/E943)</f>
        <v>0.81818181818181823</v>
      </c>
      <c r="Q944" s="61">
        <v>10</v>
      </c>
      <c r="R944" s="62">
        <f t="shared" si="103"/>
        <v>0.90909090909090906</v>
      </c>
      <c r="S944" s="62">
        <f t="shared" si="104"/>
        <v>9.0909090909090939E-2</v>
      </c>
      <c r="T944" s="120"/>
      <c r="AM944" s="3"/>
      <c r="AN944" s="3"/>
    </row>
    <row r="945" spans="1:40" ht="15.75">
      <c r="A945" s="49">
        <v>2602</v>
      </c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87"/>
      <c r="M945" s="57"/>
      <c r="N945" s="58"/>
      <c r="O945" s="59"/>
      <c r="P945" s="60" t="str">
        <f>IF(H945=0,"",H945/G944)</f>
        <v/>
      </c>
      <c r="Q945" s="61"/>
      <c r="R945" s="62" t="str">
        <f t="shared" si="103"/>
        <v/>
      </c>
      <c r="S945" s="62" t="str">
        <f t="shared" si="104"/>
        <v/>
      </c>
      <c r="T945" s="120"/>
      <c r="AM945" s="3"/>
      <c r="AN945" s="3"/>
    </row>
    <row r="946" spans="1:40" ht="15.75">
      <c r="A946" s="49">
        <v>2701</v>
      </c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87"/>
      <c r="M946" s="57"/>
      <c r="N946" s="58"/>
      <c r="O946" s="59"/>
      <c r="P946" s="60" t="str">
        <f>IF(I946=0,"",I946/H945)</f>
        <v/>
      </c>
      <c r="Q946" s="61"/>
      <c r="R946" s="62" t="str">
        <f t="shared" si="103"/>
        <v/>
      </c>
      <c r="S946" s="62" t="str">
        <f t="shared" si="104"/>
        <v/>
      </c>
      <c r="T946" s="120"/>
      <c r="AM946" s="3"/>
      <c r="AN946" s="3"/>
    </row>
    <row r="947" spans="1:40" ht="15.75">
      <c r="A947" s="49">
        <v>2702</v>
      </c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87"/>
      <c r="M947" s="57"/>
      <c r="N947" s="58"/>
      <c r="O947" s="59"/>
      <c r="P947" s="60" t="str">
        <f>IF(J947=0,"",J947/I946)</f>
        <v/>
      </c>
      <c r="Q947" s="61"/>
      <c r="R947" s="62" t="str">
        <f t="shared" si="103"/>
        <v/>
      </c>
      <c r="S947" s="62" t="str">
        <f t="shared" si="104"/>
        <v/>
      </c>
      <c r="T947" s="120"/>
      <c r="AM947" s="3"/>
      <c r="AN947" s="3"/>
    </row>
    <row r="948" spans="1:40" ht="15.75">
      <c r="A948" s="49">
        <v>2801</v>
      </c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87"/>
      <c r="M948" s="57"/>
      <c r="N948" s="58"/>
      <c r="O948" s="59"/>
      <c r="P948" s="127" t="str">
        <f>IF(K948=0,"",K948/J947)</f>
        <v/>
      </c>
      <c r="Q948" s="61"/>
      <c r="R948" s="62" t="str">
        <f t="shared" si="103"/>
        <v/>
      </c>
      <c r="S948" s="62" t="str">
        <f t="shared" si="104"/>
        <v/>
      </c>
      <c r="T948" s="120"/>
      <c r="AM948" s="3"/>
      <c r="AN948" s="3"/>
    </row>
    <row r="949" spans="1:40" ht="15.75">
      <c r="A949" s="49">
        <v>2802</v>
      </c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87"/>
      <c r="M949" s="57"/>
      <c r="N949" s="58"/>
      <c r="O949" s="64"/>
      <c r="P949" s="128" t="str">
        <f>IF(K949=0,"",K949/J948)</f>
        <v/>
      </c>
      <c r="Q949" s="66"/>
      <c r="R949" s="62" t="str">
        <f t="shared" ref="R949" si="105">IF(Q949=0,"",Q949/Q948)</f>
        <v/>
      </c>
      <c r="S949" s="62" t="str">
        <f t="shared" ref="S949" si="106">IF(Q949=0,"",100%-R949)</f>
        <v/>
      </c>
      <c r="T949" s="120"/>
      <c r="AM949" s="3"/>
      <c r="AN949" s="3"/>
    </row>
    <row r="950" spans="1:40" ht="15.75">
      <c r="A950" s="49">
        <v>2901</v>
      </c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87"/>
      <c r="M950" s="57"/>
      <c r="N950" s="58"/>
      <c r="O950" s="64"/>
      <c r="P950" s="68"/>
      <c r="Q950" s="66"/>
      <c r="R950" s="69"/>
      <c r="S950" s="68"/>
      <c r="T950" s="120"/>
      <c r="AM950" s="3"/>
      <c r="AN950" s="3"/>
    </row>
    <row r="951" spans="1:40" ht="15.75">
      <c r="A951" s="49">
        <v>2902</v>
      </c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87"/>
      <c r="M951" s="57"/>
      <c r="N951" s="58"/>
      <c r="O951" s="64"/>
      <c r="P951" s="68"/>
      <c r="Q951" s="66"/>
      <c r="R951" s="69"/>
      <c r="S951" s="68"/>
      <c r="T951" s="120"/>
      <c r="AM951" s="3"/>
      <c r="AN951" s="3"/>
    </row>
    <row r="952" spans="1:40" ht="15.75">
      <c r="A952" s="49">
        <v>3001</v>
      </c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87"/>
      <c r="M952" s="57"/>
      <c r="N952" s="58"/>
      <c r="O952" s="64"/>
      <c r="P952" s="58"/>
      <c r="Q952" s="64"/>
      <c r="R952" s="102"/>
      <c r="S952" s="68"/>
      <c r="T952" s="120"/>
      <c r="AM952" s="3"/>
      <c r="AN952" s="3"/>
    </row>
    <row r="953" spans="1:40" ht="15.75">
      <c r="A953" s="104">
        <v>3002</v>
      </c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87"/>
      <c r="M953" s="57"/>
      <c r="N953" s="58"/>
      <c r="O953" s="64"/>
      <c r="P953" s="140" t="s">
        <v>56</v>
      </c>
      <c r="Q953" s="71"/>
      <c r="R953" s="83">
        <f>L956</f>
        <v>0</v>
      </c>
      <c r="S953" s="142" t="s">
        <v>10</v>
      </c>
      <c r="T953" s="120"/>
      <c r="AM953" s="3"/>
      <c r="AN953" s="3"/>
    </row>
    <row r="954" spans="1:40" ht="15.75">
      <c r="A954" s="49">
        <v>3101</v>
      </c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87"/>
      <c r="M954" s="57"/>
      <c r="N954" s="58"/>
      <c r="O954" s="64"/>
      <c r="P954" s="141" t="s">
        <v>57</v>
      </c>
      <c r="Q954" s="73" t="str">
        <f>IF(Q953/B940=0,"",Q953/B940)</f>
        <v/>
      </c>
      <c r="R954" s="85" t="e">
        <f>IF(Q953/R953=0,"",Q953/R953)</f>
        <v>#DIV/0!</v>
      </c>
      <c r="S954" s="143" t="s">
        <v>58</v>
      </c>
      <c r="T954" s="120"/>
      <c r="AM954" s="3"/>
      <c r="AN954" s="3"/>
    </row>
    <row r="955" spans="1:40" ht="15.75">
      <c r="A955" s="49">
        <v>3102</v>
      </c>
      <c r="B955" s="145"/>
      <c r="C955" s="145"/>
      <c r="D955" s="145"/>
      <c r="E955" s="145"/>
      <c r="F955" s="145"/>
      <c r="G955" s="145"/>
      <c r="H955" s="145"/>
      <c r="I955" s="145"/>
      <c r="J955" s="145"/>
      <c r="K955" s="145"/>
      <c r="L955" s="87"/>
      <c r="M955" s="75"/>
      <c r="N955" s="76"/>
      <c r="O955" s="77"/>
      <c r="P955" s="78"/>
      <c r="Q955" s="79"/>
      <c r="R955" s="79"/>
      <c r="S955" s="80"/>
      <c r="T955" s="120"/>
      <c r="AM955" s="3"/>
      <c r="AN955" s="3"/>
    </row>
    <row r="956" spans="1:40" ht="18" customHeight="1">
      <c r="A956" s="31"/>
      <c r="B956" s="190" t="s">
        <v>79</v>
      </c>
      <c r="C956" s="190"/>
      <c r="D956" s="190"/>
      <c r="E956" s="190"/>
      <c r="F956" s="190"/>
      <c r="G956" s="190"/>
      <c r="H956" s="190"/>
      <c r="I956" s="190"/>
      <c r="J956" s="190"/>
      <c r="K956" s="190"/>
      <c r="L956" s="144">
        <f>SUM(L948:L952)</f>
        <v>0</v>
      </c>
      <c r="M956" s="82" t="str">
        <f>IF(L948=0,"",L948/B940)</f>
        <v/>
      </c>
      <c r="N956" s="82" t="str">
        <f>IF(L956=0,"",L956/B940)</f>
        <v/>
      </c>
      <c r="O956" s="82"/>
      <c r="P956" s="1"/>
      <c r="Q956" s="25"/>
      <c r="R956" s="26"/>
      <c r="S956" s="1"/>
      <c r="T956" s="120"/>
      <c r="AM956" s="3"/>
      <c r="AN956" s="3"/>
    </row>
    <row r="957" spans="1:40" ht="12.75" customHeight="1">
      <c r="A957" s="31"/>
      <c r="B957" s="25"/>
      <c r="C957" s="25"/>
      <c r="D957" s="25"/>
      <c r="E957" s="25"/>
      <c r="F957" s="88"/>
      <c r="G957" s="88"/>
      <c r="H957" s="88"/>
      <c r="I957" s="88"/>
      <c r="J957" s="88"/>
      <c r="K957" s="88"/>
      <c r="L957" s="89"/>
      <c r="M957" s="90"/>
      <c r="N957" s="90"/>
      <c r="O957" s="90"/>
      <c r="P957" s="1"/>
      <c r="Q957" s="25"/>
      <c r="R957" s="26"/>
      <c r="S957" s="1"/>
      <c r="AM957" s="3"/>
      <c r="AN957" s="3"/>
    </row>
    <row r="958" spans="1:40" ht="12.75" customHeight="1">
      <c r="A958" s="31"/>
      <c r="B958" s="25"/>
      <c r="C958" s="25"/>
      <c r="D958" s="25"/>
      <c r="E958" s="25"/>
      <c r="F958" s="88"/>
      <c r="G958" s="88"/>
      <c r="H958" s="88"/>
      <c r="I958" s="88"/>
      <c r="J958" s="88"/>
      <c r="K958" s="88"/>
      <c r="L958" s="89"/>
      <c r="M958" s="90"/>
      <c r="N958" s="90"/>
      <c r="O958" s="90"/>
      <c r="P958" s="1"/>
      <c r="Q958" s="25"/>
      <c r="R958" s="26"/>
      <c r="S958" s="1"/>
      <c r="AM958" s="3"/>
      <c r="AN958" s="3"/>
    </row>
    <row r="959" spans="1:40" ht="26.25">
      <c r="A959" s="121"/>
      <c r="B959" s="203" t="s">
        <v>69</v>
      </c>
      <c r="C959" s="203"/>
      <c r="D959" s="203"/>
      <c r="E959" s="203"/>
      <c r="F959" s="203"/>
      <c r="G959" s="203"/>
      <c r="H959" s="203"/>
      <c r="I959" s="203"/>
      <c r="J959" s="203"/>
      <c r="K959" s="203"/>
      <c r="L959" s="172" t="s">
        <v>132</v>
      </c>
      <c r="M959" s="1"/>
      <c r="N959" s="1"/>
      <c r="O959" s="25"/>
      <c r="P959" s="1"/>
      <c r="Q959" s="25"/>
      <c r="R959" s="25"/>
      <c r="S959" s="25"/>
      <c r="T959" s="121"/>
      <c r="AM959" s="3"/>
      <c r="AN959" s="3"/>
    </row>
    <row r="960" spans="1:40" ht="20.25">
      <c r="A960" s="192" t="s">
        <v>9</v>
      </c>
      <c r="B960" s="193" t="s">
        <v>70</v>
      </c>
      <c r="C960" s="194"/>
      <c r="D960" s="194"/>
      <c r="E960" s="194"/>
      <c r="F960" s="194"/>
      <c r="G960" s="194"/>
      <c r="H960" s="194"/>
      <c r="I960" s="194"/>
      <c r="J960" s="194"/>
      <c r="K960" s="195"/>
      <c r="L960" s="196" t="s">
        <v>10</v>
      </c>
      <c r="M960" s="189" t="s">
        <v>2</v>
      </c>
      <c r="N960" s="189" t="s">
        <v>3</v>
      </c>
      <c r="O960" s="198" t="s">
        <v>4</v>
      </c>
      <c r="P960" s="189" t="s">
        <v>5</v>
      </c>
      <c r="Q960" s="187" t="s">
        <v>6</v>
      </c>
      <c r="R960" s="187" t="s">
        <v>7</v>
      </c>
      <c r="S960" s="189" t="s">
        <v>8</v>
      </c>
      <c r="T960" s="121"/>
      <c r="AM960" s="3"/>
      <c r="AN960" s="3"/>
    </row>
    <row r="961" spans="1:40" ht="15.75">
      <c r="A961" s="188"/>
      <c r="B961" s="49" t="s">
        <v>71</v>
      </c>
      <c r="C961" s="49" t="s">
        <v>72</v>
      </c>
      <c r="D961" s="49" t="s">
        <v>73</v>
      </c>
      <c r="E961" s="49" t="s">
        <v>74</v>
      </c>
      <c r="F961" s="49" t="s">
        <v>75</v>
      </c>
      <c r="G961" s="49" t="s">
        <v>76</v>
      </c>
      <c r="H961" s="49" t="s">
        <v>77</v>
      </c>
      <c r="I961" s="49" t="s">
        <v>78</v>
      </c>
      <c r="J961" s="49" t="s">
        <v>106</v>
      </c>
      <c r="K961" s="49" t="s">
        <v>107</v>
      </c>
      <c r="L961" s="197"/>
      <c r="M961" s="188"/>
      <c r="N961" s="188"/>
      <c r="O961" s="188"/>
      <c r="P961" s="188"/>
      <c r="Q961" s="188"/>
      <c r="R961" s="188"/>
      <c r="S961" s="188"/>
      <c r="T961" s="121"/>
      <c r="AM961" s="3"/>
      <c r="AN961" s="3"/>
    </row>
    <row r="962" spans="1:40" ht="15.75">
      <c r="A962" s="49">
        <v>2402</v>
      </c>
      <c r="B962" s="50">
        <v>15</v>
      </c>
      <c r="C962" s="50"/>
      <c r="D962" s="50"/>
      <c r="E962" s="50"/>
      <c r="F962" s="50"/>
      <c r="G962" s="50"/>
      <c r="H962" s="50"/>
      <c r="I962" s="50"/>
      <c r="J962" s="50"/>
      <c r="K962" s="50"/>
      <c r="L962" s="87"/>
      <c r="M962" s="51"/>
      <c r="N962" s="52"/>
      <c r="O962" s="53"/>
      <c r="P962" s="54"/>
      <c r="Q962" s="55">
        <f>B962</f>
        <v>15</v>
      </c>
      <c r="R962" s="56"/>
      <c r="S962" s="54"/>
      <c r="T962" s="121"/>
      <c r="AM962" s="3"/>
      <c r="AN962" s="3"/>
    </row>
    <row r="963" spans="1:40" ht="15.75">
      <c r="A963" s="49">
        <v>2501</v>
      </c>
      <c r="B963" s="50"/>
      <c r="C963" s="50">
        <v>14</v>
      </c>
      <c r="D963" s="50"/>
      <c r="E963" s="50"/>
      <c r="F963" s="50"/>
      <c r="G963" s="50"/>
      <c r="H963" s="50"/>
      <c r="I963" s="50"/>
      <c r="J963" s="50"/>
      <c r="K963" s="50"/>
      <c r="L963" s="87"/>
      <c r="M963" s="57"/>
      <c r="N963" s="58"/>
      <c r="O963" s="59"/>
      <c r="P963" s="60">
        <f>IF(C963=0,"",C963/B962)</f>
        <v>0.93333333333333335</v>
      </c>
      <c r="Q963" s="61">
        <v>14</v>
      </c>
      <c r="R963" s="62">
        <f t="shared" ref="R963:R970" si="107">IF(Q963=0,"",Q963/Q962)</f>
        <v>0.93333333333333335</v>
      </c>
      <c r="S963" s="62">
        <f t="shared" ref="S963:S970" si="108">IF(Q963=0,"",100%-R963)</f>
        <v>6.6666666666666652E-2</v>
      </c>
      <c r="T963" s="121"/>
      <c r="AM963" s="3"/>
      <c r="AN963" s="3"/>
    </row>
    <row r="964" spans="1:40" ht="15.75">
      <c r="A964" s="49">
        <v>2502</v>
      </c>
      <c r="B964" s="50"/>
      <c r="C964" s="50"/>
      <c r="D964" s="50">
        <v>12</v>
      </c>
      <c r="E964" s="50"/>
      <c r="F964" s="50"/>
      <c r="G964" s="50"/>
      <c r="H964" s="50"/>
      <c r="I964" s="50"/>
      <c r="J964" s="50"/>
      <c r="K964" s="50"/>
      <c r="L964" s="87"/>
      <c r="M964" s="57"/>
      <c r="N964" s="58"/>
      <c r="O964" s="59"/>
      <c r="P964" s="60">
        <f>IF(D964=0,"",D964/C963)</f>
        <v>0.8571428571428571</v>
      </c>
      <c r="Q964" s="61">
        <v>13</v>
      </c>
      <c r="R964" s="62">
        <f t="shared" si="107"/>
        <v>0.9285714285714286</v>
      </c>
      <c r="S964" s="62">
        <f t="shared" si="108"/>
        <v>7.1428571428571397E-2</v>
      </c>
      <c r="T964" s="63">
        <f>Q964/Q962</f>
        <v>0.8666666666666667</v>
      </c>
      <c r="AM964" s="3"/>
      <c r="AN964" s="3"/>
    </row>
    <row r="965" spans="1:40" ht="15.75">
      <c r="A965" s="49">
        <v>2601</v>
      </c>
      <c r="B965" s="50"/>
      <c r="C965" s="50"/>
      <c r="D965" s="50"/>
      <c r="E965" s="50">
        <v>10</v>
      </c>
      <c r="F965" s="50"/>
      <c r="G965" s="50"/>
      <c r="H965" s="50"/>
      <c r="I965" s="50"/>
      <c r="J965" s="50"/>
      <c r="K965" s="50"/>
      <c r="L965" s="87"/>
      <c r="M965" s="57"/>
      <c r="N965" s="58"/>
      <c r="O965" s="59"/>
      <c r="P965" s="60">
        <f>IF(E965=0,"",E965/D964)</f>
        <v>0.83333333333333337</v>
      </c>
      <c r="Q965" s="61">
        <v>13</v>
      </c>
      <c r="R965" s="62">
        <f t="shared" si="107"/>
        <v>1</v>
      </c>
      <c r="S965" s="62">
        <f t="shared" si="108"/>
        <v>0</v>
      </c>
      <c r="T965" s="121"/>
      <c r="AM965" s="3"/>
      <c r="AN965" s="3"/>
    </row>
    <row r="966" spans="1:40" ht="15.75">
      <c r="A966" s="49">
        <v>2602</v>
      </c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87"/>
      <c r="M966" s="57"/>
      <c r="N966" s="58"/>
      <c r="O966" s="59"/>
      <c r="P966" s="60" t="str">
        <f>IF(G966=0,"",G966/F965)</f>
        <v/>
      </c>
      <c r="Q966" s="61"/>
      <c r="R966" s="62" t="str">
        <f t="shared" si="107"/>
        <v/>
      </c>
      <c r="S966" s="62" t="str">
        <f t="shared" si="108"/>
        <v/>
      </c>
      <c r="T966" s="121"/>
      <c r="AM966" s="3"/>
      <c r="AN966" s="3"/>
    </row>
    <row r="967" spans="1:40" ht="15.75">
      <c r="A967" s="49">
        <v>2701</v>
      </c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87"/>
      <c r="M967" s="57"/>
      <c r="N967" s="58"/>
      <c r="O967" s="59"/>
      <c r="P967" s="60" t="str">
        <f>IF(H967=0,"",H967/G966)</f>
        <v/>
      </c>
      <c r="Q967" s="61"/>
      <c r="R967" s="62" t="str">
        <f t="shared" si="107"/>
        <v/>
      </c>
      <c r="S967" s="62" t="str">
        <f t="shared" si="108"/>
        <v/>
      </c>
      <c r="T967" s="121"/>
      <c r="AM967" s="3"/>
      <c r="AN967" s="3"/>
    </row>
    <row r="968" spans="1:40" ht="15.75">
      <c r="A968" s="49">
        <v>2702</v>
      </c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87"/>
      <c r="M968" s="57"/>
      <c r="N968" s="58"/>
      <c r="O968" s="59"/>
      <c r="P968" s="60" t="str">
        <f>IF(I968=0,"",I968/H967)</f>
        <v/>
      </c>
      <c r="Q968" s="61"/>
      <c r="R968" s="62" t="str">
        <f t="shared" si="107"/>
        <v/>
      </c>
      <c r="S968" s="62" t="str">
        <f t="shared" si="108"/>
        <v/>
      </c>
      <c r="T968" s="121"/>
      <c r="AM968" s="3"/>
      <c r="AN968" s="3"/>
    </row>
    <row r="969" spans="1:40" ht="15.75">
      <c r="A969" s="49">
        <v>2801</v>
      </c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87"/>
      <c r="M969" s="57"/>
      <c r="N969" s="58"/>
      <c r="O969" s="59"/>
      <c r="P969" s="60" t="str">
        <f>IF(J969=0,"",J969/I968)</f>
        <v/>
      </c>
      <c r="Q969" s="61"/>
      <c r="R969" s="62" t="str">
        <f t="shared" si="107"/>
        <v/>
      </c>
      <c r="S969" s="62" t="str">
        <f t="shared" si="108"/>
        <v/>
      </c>
      <c r="T969" s="121"/>
    </row>
    <row r="970" spans="1:40" ht="15.75">
      <c r="A970" s="49">
        <v>2802</v>
      </c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87"/>
      <c r="M970" s="57"/>
      <c r="N970" s="58"/>
      <c r="O970" s="59"/>
      <c r="P970" s="60" t="str">
        <f>IF(K970=0,"",K970/J969)</f>
        <v/>
      </c>
      <c r="Q970" s="61"/>
      <c r="R970" s="62" t="str">
        <f t="shared" si="107"/>
        <v/>
      </c>
      <c r="S970" s="62" t="str">
        <f t="shared" si="108"/>
        <v/>
      </c>
      <c r="T970" s="121"/>
    </row>
    <row r="971" spans="1:40" ht="15.75">
      <c r="A971" s="49">
        <v>2901</v>
      </c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87"/>
      <c r="M971" s="57"/>
      <c r="N971" s="58"/>
      <c r="O971" s="64"/>
      <c r="P971" s="65"/>
      <c r="Q971" s="66"/>
      <c r="R971" s="67"/>
      <c r="S971" s="65"/>
      <c r="T971" s="121"/>
    </row>
    <row r="972" spans="1:40" ht="15.75">
      <c r="A972" s="49">
        <v>2902</v>
      </c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87"/>
      <c r="M972" s="57"/>
      <c r="N972" s="58"/>
      <c r="O972" s="64"/>
      <c r="P972" s="68"/>
      <c r="Q972" s="66"/>
      <c r="R972" s="69"/>
      <c r="S972" s="68"/>
      <c r="T972" s="121"/>
    </row>
    <row r="973" spans="1:40" ht="15.75">
      <c r="A973" s="49">
        <v>3001</v>
      </c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87"/>
      <c r="M973" s="57"/>
      <c r="N973" s="58"/>
      <c r="O973" s="64"/>
      <c r="P973" s="68"/>
      <c r="Q973" s="66"/>
      <c r="R973" s="69"/>
      <c r="S973" s="68"/>
      <c r="T973" s="121"/>
    </row>
    <row r="974" spans="1:40" ht="15.75">
      <c r="A974" s="104">
        <v>3002</v>
      </c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87"/>
      <c r="M974" s="57"/>
      <c r="N974" s="58"/>
      <c r="O974" s="64"/>
      <c r="P974" s="58"/>
      <c r="Q974" s="64"/>
      <c r="R974" s="102"/>
      <c r="S974" s="68"/>
      <c r="T974" s="121"/>
    </row>
    <row r="975" spans="1:40" ht="15.75">
      <c r="A975" s="49">
        <v>3101</v>
      </c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87"/>
      <c r="M975" s="57"/>
      <c r="N975" s="58"/>
      <c r="O975" s="64"/>
      <c r="P975" s="140" t="s">
        <v>56</v>
      </c>
      <c r="Q975" s="71"/>
      <c r="R975" s="83">
        <f>L978</f>
        <v>0</v>
      </c>
      <c r="S975" s="142" t="s">
        <v>10</v>
      </c>
      <c r="T975" s="121"/>
    </row>
    <row r="976" spans="1:40" ht="15.75">
      <c r="A976" s="49">
        <v>3102</v>
      </c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87"/>
      <c r="M976" s="57"/>
      <c r="N976" s="58"/>
      <c r="O976" s="64"/>
      <c r="P976" s="141" t="s">
        <v>57</v>
      </c>
      <c r="Q976" s="73" t="str">
        <f>IF(Q975/B962=0,"",Q975/B962)</f>
        <v/>
      </c>
      <c r="R976" s="85" t="e">
        <f>IF(Q975/R975=0,"",Q975/R975)</f>
        <v>#DIV/0!</v>
      </c>
      <c r="S976" s="143" t="s">
        <v>58</v>
      </c>
      <c r="T976" s="121"/>
    </row>
    <row r="977" spans="1:20" ht="15.75">
      <c r="A977" s="49">
        <v>3201</v>
      </c>
      <c r="B977" s="145"/>
      <c r="C977" s="145"/>
      <c r="D977" s="145"/>
      <c r="E977" s="145"/>
      <c r="F977" s="145"/>
      <c r="G977" s="145"/>
      <c r="H977" s="145"/>
      <c r="I977" s="145"/>
      <c r="J977" s="145"/>
      <c r="K977" s="145"/>
      <c r="L977" s="87"/>
      <c r="M977" s="75"/>
      <c r="N977" s="76"/>
      <c r="O977" s="77"/>
      <c r="P977" s="78"/>
      <c r="Q977" s="79"/>
      <c r="R977" s="79"/>
      <c r="S977" s="80"/>
      <c r="T977" s="121"/>
    </row>
    <row r="978" spans="1:20" ht="18">
      <c r="A978" s="31"/>
      <c r="B978" s="190" t="s">
        <v>79</v>
      </c>
      <c r="C978" s="190"/>
      <c r="D978" s="190"/>
      <c r="E978" s="190"/>
      <c r="F978" s="190"/>
      <c r="G978" s="190"/>
      <c r="H978" s="190"/>
      <c r="I978" s="190"/>
      <c r="J978" s="190"/>
      <c r="K978" s="190"/>
      <c r="L978" s="144">
        <f>SUM(L970:L974)</f>
        <v>0</v>
      </c>
      <c r="M978" s="82" t="str">
        <f>IF(L970=0,"",L970/B962)</f>
        <v/>
      </c>
      <c r="N978" s="82" t="str">
        <f>IF(L978=0,"",L978/B962)</f>
        <v/>
      </c>
      <c r="O978" s="82"/>
      <c r="P978" s="1"/>
      <c r="Q978" s="25"/>
      <c r="R978" s="26"/>
      <c r="S978" s="1"/>
      <c r="T978" s="121"/>
    </row>
    <row r="979" spans="1:20" ht="12.75" customHeight="1"/>
    <row r="980" spans="1:20" ht="12.75" customHeight="1"/>
    <row r="981" spans="1:20" ht="26.25">
      <c r="A981" s="122"/>
      <c r="B981" s="203" t="s">
        <v>69</v>
      </c>
      <c r="C981" s="203"/>
      <c r="D981" s="203"/>
      <c r="E981" s="203"/>
      <c r="F981" s="203"/>
      <c r="G981" s="203"/>
      <c r="H981" s="203"/>
      <c r="I981" s="203"/>
      <c r="J981" s="203"/>
      <c r="K981" s="203"/>
      <c r="L981" s="172" t="s">
        <v>133</v>
      </c>
      <c r="M981" s="1"/>
      <c r="N981" s="1"/>
      <c r="O981" s="25"/>
      <c r="P981" s="1"/>
      <c r="Q981" s="25"/>
      <c r="R981" s="25"/>
      <c r="S981" s="25"/>
      <c r="T981" s="122"/>
    </row>
    <row r="982" spans="1:20" ht="20.25">
      <c r="A982" s="192" t="s">
        <v>9</v>
      </c>
      <c r="B982" s="193" t="s">
        <v>70</v>
      </c>
      <c r="C982" s="194"/>
      <c r="D982" s="194"/>
      <c r="E982" s="194"/>
      <c r="F982" s="194"/>
      <c r="G982" s="194"/>
      <c r="H982" s="194"/>
      <c r="I982" s="194"/>
      <c r="J982" s="194"/>
      <c r="K982" s="195"/>
      <c r="L982" s="196" t="s">
        <v>10</v>
      </c>
      <c r="M982" s="189" t="s">
        <v>2</v>
      </c>
      <c r="N982" s="189" t="s">
        <v>3</v>
      </c>
      <c r="O982" s="198" t="s">
        <v>4</v>
      </c>
      <c r="P982" s="189" t="s">
        <v>5</v>
      </c>
      <c r="Q982" s="187" t="s">
        <v>6</v>
      </c>
      <c r="R982" s="187" t="s">
        <v>7</v>
      </c>
      <c r="S982" s="189" t="s">
        <v>8</v>
      </c>
      <c r="T982" s="122"/>
    </row>
    <row r="983" spans="1:20" ht="15.75">
      <c r="A983" s="188"/>
      <c r="B983" s="49" t="s">
        <v>71</v>
      </c>
      <c r="C983" s="49" t="s">
        <v>72</v>
      </c>
      <c r="D983" s="49" t="s">
        <v>73</v>
      </c>
      <c r="E983" s="49" t="s">
        <v>74</v>
      </c>
      <c r="F983" s="49" t="s">
        <v>75</v>
      </c>
      <c r="G983" s="49" t="s">
        <v>76</v>
      </c>
      <c r="H983" s="49" t="s">
        <v>77</v>
      </c>
      <c r="I983" s="49" t="s">
        <v>78</v>
      </c>
      <c r="J983" s="49" t="s">
        <v>106</v>
      </c>
      <c r="K983" s="49" t="s">
        <v>107</v>
      </c>
      <c r="L983" s="197"/>
      <c r="M983" s="188"/>
      <c r="N983" s="188"/>
      <c r="O983" s="188"/>
      <c r="P983" s="188"/>
      <c r="Q983" s="188"/>
      <c r="R983" s="188"/>
      <c r="S983" s="188"/>
      <c r="T983" s="122"/>
    </row>
    <row r="984" spans="1:20" ht="15.75">
      <c r="A984" s="49">
        <v>2501</v>
      </c>
      <c r="B984" s="50">
        <v>18</v>
      </c>
      <c r="C984" s="50"/>
      <c r="D984" s="50"/>
      <c r="E984" s="50"/>
      <c r="F984" s="50"/>
      <c r="G984" s="50"/>
      <c r="H984" s="50"/>
      <c r="I984" s="50"/>
      <c r="J984" s="50"/>
      <c r="K984" s="50"/>
      <c r="L984" s="87"/>
      <c r="M984" s="51"/>
      <c r="N984" s="52"/>
      <c r="O984" s="53"/>
      <c r="P984" s="54"/>
      <c r="Q984" s="55">
        <f>B984</f>
        <v>18</v>
      </c>
      <c r="R984" s="56"/>
      <c r="S984" s="54"/>
      <c r="T984" s="122"/>
    </row>
    <row r="985" spans="1:20" ht="15.75">
      <c r="A985" s="49">
        <v>2502</v>
      </c>
      <c r="B985" s="50"/>
      <c r="C985" s="50">
        <v>16</v>
      </c>
      <c r="D985" s="50"/>
      <c r="E985" s="50"/>
      <c r="F985" s="50"/>
      <c r="G985" s="50"/>
      <c r="H985" s="50"/>
      <c r="I985" s="50"/>
      <c r="J985" s="50"/>
      <c r="K985" s="50"/>
      <c r="L985" s="87"/>
      <c r="M985" s="57"/>
      <c r="N985" s="58"/>
      <c r="O985" s="59"/>
      <c r="P985" s="60">
        <f>IF(C985=0,"",C985/B984)</f>
        <v>0.88888888888888884</v>
      </c>
      <c r="Q985" s="61">
        <v>16</v>
      </c>
      <c r="R985" s="62">
        <f t="shared" ref="R985:R993" si="109">IF(Q985=0,"",Q985/Q984)</f>
        <v>0.88888888888888884</v>
      </c>
      <c r="S985" s="62">
        <f t="shared" ref="S985:S993" si="110">IF(Q985=0,"",100%-R985)</f>
        <v>0.11111111111111116</v>
      </c>
      <c r="T985" s="122"/>
    </row>
    <row r="986" spans="1:20" ht="15.75">
      <c r="A986" s="49">
        <v>2601</v>
      </c>
      <c r="B986" s="50"/>
      <c r="C986" s="50"/>
      <c r="D986" s="50">
        <v>15</v>
      </c>
      <c r="E986" s="50"/>
      <c r="F986" s="50"/>
      <c r="G986" s="50"/>
      <c r="H986" s="50"/>
      <c r="I986" s="50"/>
      <c r="J986" s="50"/>
      <c r="K986" s="50"/>
      <c r="L986" s="87"/>
      <c r="M986" s="57"/>
      <c r="N986" s="58"/>
      <c r="O986" s="59"/>
      <c r="P986" s="60">
        <f>IF(D986=0,"",D986/C985)</f>
        <v>0.9375</v>
      </c>
      <c r="Q986" s="61">
        <v>15</v>
      </c>
      <c r="R986" s="62">
        <f t="shared" si="109"/>
        <v>0.9375</v>
      </c>
      <c r="S986" s="62">
        <f t="shared" si="110"/>
        <v>6.25E-2</v>
      </c>
      <c r="T986" s="63">
        <f>Q986/Q984</f>
        <v>0.83333333333333337</v>
      </c>
    </row>
    <row r="987" spans="1:20" ht="15.75">
      <c r="A987" s="49">
        <v>2602</v>
      </c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87"/>
      <c r="M987" s="57"/>
      <c r="N987" s="58"/>
      <c r="O987" s="59"/>
      <c r="P987" s="60"/>
      <c r="Q987" s="61"/>
      <c r="R987" s="62" t="str">
        <f t="shared" si="109"/>
        <v/>
      </c>
      <c r="S987" s="62" t="str">
        <f t="shared" si="110"/>
        <v/>
      </c>
      <c r="T987" s="122"/>
    </row>
    <row r="988" spans="1:20" ht="15.75">
      <c r="A988" s="49">
        <v>2701</v>
      </c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87"/>
      <c r="M988" s="57"/>
      <c r="N988" s="58"/>
      <c r="O988" s="59"/>
      <c r="P988" s="60" t="str">
        <f>IF(F988=0,"",F988/E987)</f>
        <v/>
      </c>
      <c r="Q988" s="61"/>
      <c r="R988" s="62" t="str">
        <f t="shared" si="109"/>
        <v/>
      </c>
      <c r="S988" s="62" t="str">
        <f t="shared" si="110"/>
        <v/>
      </c>
      <c r="T988" s="122"/>
    </row>
    <row r="989" spans="1:20" ht="15.75">
      <c r="A989" s="49">
        <v>2702</v>
      </c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87"/>
      <c r="M989" s="57"/>
      <c r="N989" s="58"/>
      <c r="O989" s="59"/>
      <c r="P989" s="60" t="str">
        <f>IF(G989=0,"",G989/F988)</f>
        <v/>
      </c>
      <c r="Q989" s="61"/>
      <c r="R989" s="62" t="str">
        <f t="shared" si="109"/>
        <v/>
      </c>
      <c r="S989" s="62" t="str">
        <f t="shared" si="110"/>
        <v/>
      </c>
      <c r="T989" s="122"/>
    </row>
    <row r="990" spans="1:20" ht="15.75">
      <c r="A990" s="49">
        <v>2801</v>
      </c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87"/>
      <c r="M990" s="57"/>
      <c r="N990" s="58"/>
      <c r="O990" s="59"/>
      <c r="P990" s="60" t="str">
        <f>IF(H990=0,"",H990/G989)</f>
        <v/>
      </c>
      <c r="Q990" s="61"/>
      <c r="R990" s="62" t="str">
        <f t="shared" si="109"/>
        <v/>
      </c>
      <c r="S990" s="62" t="str">
        <f t="shared" si="110"/>
        <v/>
      </c>
      <c r="T990" s="122"/>
    </row>
    <row r="991" spans="1:20" ht="15.75">
      <c r="A991" s="49">
        <v>2802</v>
      </c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87"/>
      <c r="M991" s="57"/>
      <c r="N991" s="58"/>
      <c r="O991" s="59"/>
      <c r="P991" s="60"/>
      <c r="Q991" s="61"/>
      <c r="R991" s="62" t="str">
        <f t="shared" si="109"/>
        <v/>
      </c>
      <c r="S991" s="62" t="str">
        <f t="shared" si="110"/>
        <v/>
      </c>
      <c r="T991" s="122"/>
    </row>
    <row r="992" spans="1:20" ht="15.75">
      <c r="A992" s="49">
        <v>2901</v>
      </c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87"/>
      <c r="M992" s="57"/>
      <c r="N992" s="58"/>
      <c r="O992" s="59"/>
      <c r="P992" s="127" t="str">
        <f>IF(J992=0,"",J992/I991)</f>
        <v/>
      </c>
      <c r="Q992" s="61"/>
      <c r="R992" s="62" t="str">
        <f t="shared" si="109"/>
        <v/>
      </c>
      <c r="S992" s="62" t="str">
        <f t="shared" si="110"/>
        <v/>
      </c>
      <c r="T992" s="122"/>
    </row>
    <row r="993" spans="1:20" ht="15.75">
      <c r="A993" s="49">
        <v>2902</v>
      </c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87"/>
      <c r="M993" s="57"/>
      <c r="N993" s="58"/>
      <c r="O993" s="64"/>
      <c r="P993" s="128" t="str">
        <f>IF(K993=0,"",K993/J992)</f>
        <v/>
      </c>
      <c r="Q993" s="99"/>
      <c r="R993" s="62" t="str">
        <f t="shared" si="109"/>
        <v/>
      </c>
      <c r="S993" s="62" t="str">
        <f t="shared" si="110"/>
        <v/>
      </c>
      <c r="T993" s="122"/>
    </row>
    <row r="994" spans="1:20" ht="15.75">
      <c r="A994" s="49">
        <v>3001</v>
      </c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87"/>
      <c r="M994" s="57"/>
      <c r="N994" s="58"/>
      <c r="O994" s="64"/>
      <c r="P994" s="68"/>
      <c r="Q994" s="66"/>
      <c r="R994" s="69"/>
      <c r="S994" s="68"/>
      <c r="T994" s="122"/>
    </row>
    <row r="995" spans="1:20" ht="15.75">
      <c r="A995" s="104">
        <v>3002</v>
      </c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87"/>
      <c r="M995" s="57"/>
      <c r="N995" s="58"/>
      <c r="O995" s="64"/>
      <c r="P995" s="68"/>
      <c r="Q995" s="66"/>
      <c r="R995" s="69"/>
      <c r="S995" s="68"/>
      <c r="T995" s="122"/>
    </row>
    <row r="996" spans="1:20" ht="15.75">
      <c r="A996" s="49">
        <v>3101</v>
      </c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87"/>
      <c r="M996" s="57"/>
      <c r="N996" s="58"/>
      <c r="O996" s="64"/>
      <c r="P996" s="58"/>
      <c r="Q996" s="64"/>
      <c r="R996" s="102"/>
      <c r="S996" s="68"/>
      <c r="T996" s="122"/>
    </row>
    <row r="997" spans="1:20" ht="15.75">
      <c r="A997" s="49">
        <v>3102</v>
      </c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87"/>
      <c r="M997" s="57"/>
      <c r="N997" s="58"/>
      <c r="O997" s="64"/>
      <c r="P997" s="140" t="s">
        <v>56</v>
      </c>
      <c r="Q997" s="71"/>
      <c r="R997" s="83">
        <f>L1000</f>
        <v>0</v>
      </c>
      <c r="S997" s="142" t="s">
        <v>10</v>
      </c>
      <c r="T997" s="122"/>
    </row>
    <row r="998" spans="1:20" ht="15.75">
      <c r="A998" s="49">
        <v>3201</v>
      </c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87"/>
      <c r="M998" s="57"/>
      <c r="N998" s="58"/>
      <c r="O998" s="64"/>
      <c r="P998" s="141" t="s">
        <v>57</v>
      </c>
      <c r="Q998" s="73" t="str">
        <f>IF(Q997/B984=0,"",Q997/B984)</f>
        <v/>
      </c>
      <c r="R998" s="85" t="e">
        <f>IF(Q997/R997=0,"",Q997/R997)</f>
        <v>#DIV/0!</v>
      </c>
      <c r="S998" s="143" t="s">
        <v>58</v>
      </c>
      <c r="T998" s="122"/>
    </row>
    <row r="999" spans="1:20" ht="15.75">
      <c r="A999" s="49">
        <v>3202</v>
      </c>
      <c r="B999" s="145"/>
      <c r="C999" s="145"/>
      <c r="D999" s="145"/>
      <c r="E999" s="145"/>
      <c r="F999" s="145"/>
      <c r="G999" s="145"/>
      <c r="H999" s="145"/>
      <c r="I999" s="145"/>
      <c r="J999" s="145"/>
      <c r="K999" s="145"/>
      <c r="L999" s="87"/>
      <c r="M999" s="75"/>
      <c r="N999" s="76"/>
      <c r="O999" s="77"/>
      <c r="P999" s="78"/>
      <c r="Q999" s="79"/>
      <c r="R999" s="79"/>
      <c r="S999" s="80"/>
      <c r="T999" s="122"/>
    </row>
    <row r="1000" spans="1:20" ht="18">
      <c r="A1000" s="31"/>
      <c r="B1000" s="190" t="s">
        <v>79</v>
      </c>
      <c r="C1000" s="190"/>
      <c r="D1000" s="190"/>
      <c r="E1000" s="190"/>
      <c r="F1000" s="190"/>
      <c r="G1000" s="190"/>
      <c r="H1000" s="190"/>
      <c r="I1000" s="190"/>
      <c r="J1000" s="190"/>
      <c r="K1000" s="190"/>
      <c r="L1000" s="144">
        <f>SUM(L992:L996)</f>
        <v>0</v>
      </c>
      <c r="M1000" s="82" t="str">
        <f>IF(L993=0,"",L993/B984)</f>
        <v/>
      </c>
      <c r="N1000" s="82" t="str">
        <f>IF(L1000=0,"",L1000/B984)</f>
        <v/>
      </c>
      <c r="O1000" s="82"/>
      <c r="P1000" s="1"/>
      <c r="Q1000" s="25"/>
      <c r="R1000" s="26"/>
      <c r="S1000" s="1"/>
      <c r="T1000" s="122"/>
    </row>
    <row r="1001" spans="1:20" ht="12.75" customHeight="1"/>
    <row r="1002" spans="1:20" ht="12.75" customHeight="1"/>
    <row r="1003" spans="1:20" s="178" customFormat="1" ht="26.25">
      <c r="B1003" s="203" t="s">
        <v>69</v>
      </c>
      <c r="C1003" s="203"/>
      <c r="D1003" s="203"/>
      <c r="E1003" s="203"/>
      <c r="F1003" s="203"/>
      <c r="G1003" s="203"/>
      <c r="H1003" s="203"/>
      <c r="I1003" s="203"/>
      <c r="J1003" s="203"/>
      <c r="K1003" s="203"/>
      <c r="L1003" s="172" t="s">
        <v>134</v>
      </c>
      <c r="M1003" s="1"/>
      <c r="N1003" s="1"/>
      <c r="O1003" s="25"/>
      <c r="P1003" s="1"/>
      <c r="Q1003" s="25"/>
      <c r="R1003" s="25"/>
      <c r="S1003" s="25"/>
    </row>
    <row r="1004" spans="1:20" s="178" customFormat="1" ht="20.25">
      <c r="A1004" s="192" t="s">
        <v>9</v>
      </c>
      <c r="B1004" s="193" t="s">
        <v>70</v>
      </c>
      <c r="C1004" s="194"/>
      <c r="D1004" s="194"/>
      <c r="E1004" s="194"/>
      <c r="F1004" s="194"/>
      <c r="G1004" s="194"/>
      <c r="H1004" s="194"/>
      <c r="I1004" s="194"/>
      <c r="J1004" s="194"/>
      <c r="K1004" s="195"/>
      <c r="L1004" s="196" t="s">
        <v>10</v>
      </c>
      <c r="M1004" s="189" t="s">
        <v>2</v>
      </c>
      <c r="N1004" s="189" t="s">
        <v>3</v>
      </c>
      <c r="O1004" s="198" t="s">
        <v>4</v>
      </c>
      <c r="P1004" s="189" t="s">
        <v>5</v>
      </c>
      <c r="Q1004" s="187" t="s">
        <v>6</v>
      </c>
      <c r="R1004" s="187" t="s">
        <v>7</v>
      </c>
      <c r="S1004" s="189" t="s">
        <v>8</v>
      </c>
    </row>
    <row r="1005" spans="1:20" s="178" customFormat="1" ht="15.75">
      <c r="A1005" s="188"/>
      <c r="B1005" s="49" t="s">
        <v>71</v>
      </c>
      <c r="C1005" s="49" t="s">
        <v>72</v>
      </c>
      <c r="D1005" s="49" t="s">
        <v>73</v>
      </c>
      <c r="E1005" s="49" t="s">
        <v>74</v>
      </c>
      <c r="F1005" s="49" t="s">
        <v>75</v>
      </c>
      <c r="G1005" s="49" t="s">
        <v>76</v>
      </c>
      <c r="H1005" s="49" t="s">
        <v>77</v>
      </c>
      <c r="I1005" s="49" t="s">
        <v>78</v>
      </c>
      <c r="J1005" s="49" t="s">
        <v>106</v>
      </c>
      <c r="K1005" s="49" t="s">
        <v>107</v>
      </c>
      <c r="L1005" s="197"/>
      <c r="M1005" s="188"/>
      <c r="N1005" s="188"/>
      <c r="O1005" s="188"/>
      <c r="P1005" s="188"/>
      <c r="Q1005" s="188"/>
      <c r="R1005" s="188"/>
      <c r="S1005" s="188"/>
    </row>
    <row r="1006" spans="1:20" s="178" customFormat="1" ht="15.75">
      <c r="A1006" s="49">
        <v>2502</v>
      </c>
      <c r="B1006" s="50">
        <v>48</v>
      </c>
      <c r="C1006" s="50"/>
      <c r="D1006" s="50"/>
      <c r="E1006" s="50"/>
      <c r="F1006" s="50"/>
      <c r="G1006" s="50"/>
      <c r="H1006" s="50"/>
      <c r="I1006" s="50"/>
      <c r="J1006" s="50"/>
      <c r="K1006" s="50"/>
      <c r="L1006" s="87"/>
      <c r="M1006" s="51"/>
      <c r="N1006" s="52"/>
      <c r="O1006" s="53"/>
      <c r="P1006" s="54"/>
      <c r="Q1006" s="55">
        <f>B1006</f>
        <v>48</v>
      </c>
      <c r="R1006" s="56"/>
      <c r="S1006" s="54"/>
    </row>
    <row r="1007" spans="1:20" s="178" customFormat="1" ht="15.75">
      <c r="A1007" s="49">
        <v>2601</v>
      </c>
      <c r="B1007" s="50"/>
      <c r="C1007" s="50">
        <v>21</v>
      </c>
      <c r="D1007" s="50"/>
      <c r="E1007" s="50"/>
      <c r="F1007" s="50"/>
      <c r="G1007" s="50"/>
      <c r="H1007" s="50"/>
      <c r="I1007" s="50"/>
      <c r="J1007" s="50"/>
      <c r="K1007" s="50"/>
      <c r="L1007" s="87"/>
      <c r="M1007" s="57"/>
      <c r="N1007" s="58"/>
      <c r="O1007" s="59"/>
      <c r="P1007" s="60">
        <f>IF(C1007=0,"",C1007/B1006)</f>
        <v>0.4375</v>
      </c>
      <c r="Q1007" s="61">
        <v>44</v>
      </c>
      <c r="R1007" s="62">
        <f t="shared" ref="R1007:R1015" si="111">IF(Q1007=0,"",Q1007/Q1006)</f>
        <v>0.91666666666666663</v>
      </c>
      <c r="S1007" s="62">
        <f t="shared" ref="S1007:S1015" si="112">IF(Q1007=0,"",100%-R1007)</f>
        <v>8.333333333333337E-2</v>
      </c>
    </row>
    <row r="1008" spans="1:20" s="178" customFormat="1" ht="15.75">
      <c r="A1008" s="49">
        <v>2602</v>
      </c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87"/>
      <c r="M1008" s="57"/>
      <c r="N1008" s="58"/>
      <c r="O1008" s="59"/>
      <c r="P1008" s="60" t="str">
        <f>IF(D1008=0,"",D1008/C1007)</f>
        <v/>
      </c>
      <c r="Q1008" s="61"/>
      <c r="R1008" s="62" t="str">
        <f t="shared" si="111"/>
        <v/>
      </c>
      <c r="S1008" s="62" t="str">
        <f t="shared" si="112"/>
        <v/>
      </c>
      <c r="T1008" s="63">
        <f>Q1008/Q1006</f>
        <v>0</v>
      </c>
    </row>
    <row r="1009" spans="1:19" s="178" customFormat="1" ht="15.75">
      <c r="A1009" s="49">
        <v>2701</v>
      </c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87"/>
      <c r="M1009" s="57"/>
      <c r="N1009" s="58"/>
      <c r="O1009" s="59"/>
      <c r="P1009" s="60"/>
      <c r="Q1009" s="61"/>
      <c r="R1009" s="62" t="str">
        <f t="shared" si="111"/>
        <v/>
      </c>
      <c r="S1009" s="62" t="str">
        <f t="shared" si="112"/>
        <v/>
      </c>
    </row>
    <row r="1010" spans="1:19" s="178" customFormat="1" ht="15.75">
      <c r="A1010" s="49">
        <v>2702</v>
      </c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87"/>
      <c r="M1010" s="57"/>
      <c r="N1010" s="58"/>
      <c r="O1010" s="59"/>
      <c r="P1010" s="60" t="str">
        <f>IF(F1010=0,"",F1010/E1009)</f>
        <v/>
      </c>
      <c r="Q1010" s="61"/>
      <c r="R1010" s="62" t="str">
        <f t="shared" si="111"/>
        <v/>
      </c>
      <c r="S1010" s="62" t="str">
        <f t="shared" si="112"/>
        <v/>
      </c>
    </row>
    <row r="1011" spans="1:19" s="178" customFormat="1" ht="15.75">
      <c r="A1011" s="49">
        <v>2801</v>
      </c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87"/>
      <c r="M1011" s="57"/>
      <c r="N1011" s="58"/>
      <c r="O1011" s="59"/>
      <c r="P1011" s="60" t="str">
        <f>IF(G1011=0,"",G1011/F1010)</f>
        <v/>
      </c>
      <c r="Q1011" s="61"/>
      <c r="R1011" s="62" t="str">
        <f t="shared" si="111"/>
        <v/>
      </c>
      <c r="S1011" s="62" t="str">
        <f t="shared" si="112"/>
        <v/>
      </c>
    </row>
    <row r="1012" spans="1:19" s="178" customFormat="1" ht="15.75">
      <c r="A1012" s="49">
        <v>2802</v>
      </c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87"/>
      <c r="M1012" s="57"/>
      <c r="N1012" s="58"/>
      <c r="O1012" s="59"/>
      <c r="P1012" s="60" t="str">
        <f>IF(H1012=0,"",H1012/G1011)</f>
        <v/>
      </c>
      <c r="Q1012" s="61"/>
      <c r="R1012" s="62" t="str">
        <f t="shared" si="111"/>
        <v/>
      </c>
      <c r="S1012" s="62" t="str">
        <f t="shared" si="112"/>
        <v/>
      </c>
    </row>
    <row r="1013" spans="1:19" s="178" customFormat="1" ht="15.75">
      <c r="A1013" s="49">
        <v>2901</v>
      </c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87"/>
      <c r="M1013" s="57"/>
      <c r="N1013" s="58"/>
      <c r="O1013" s="59"/>
      <c r="P1013" s="60"/>
      <c r="Q1013" s="61"/>
      <c r="R1013" s="62" t="str">
        <f t="shared" si="111"/>
        <v/>
      </c>
      <c r="S1013" s="62" t="str">
        <f t="shared" si="112"/>
        <v/>
      </c>
    </row>
    <row r="1014" spans="1:19" s="178" customFormat="1" ht="15.75">
      <c r="A1014" s="49">
        <v>2902</v>
      </c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87"/>
      <c r="M1014" s="57"/>
      <c r="N1014" s="58"/>
      <c r="O1014" s="59"/>
      <c r="P1014" s="127" t="str">
        <f>IF(J1014=0,"",J1014/I1013)</f>
        <v/>
      </c>
      <c r="Q1014" s="61"/>
      <c r="R1014" s="62" t="str">
        <f t="shared" si="111"/>
        <v/>
      </c>
      <c r="S1014" s="62" t="str">
        <f t="shared" si="112"/>
        <v/>
      </c>
    </row>
    <row r="1015" spans="1:19" s="178" customFormat="1" ht="15.75">
      <c r="A1015" s="49">
        <v>3001</v>
      </c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87"/>
      <c r="M1015" s="57"/>
      <c r="N1015" s="58"/>
      <c r="O1015" s="64"/>
      <c r="P1015" s="128" t="str">
        <f>IF(K1015=0,"",K1015/J1014)</f>
        <v/>
      </c>
      <c r="Q1015" s="99"/>
      <c r="R1015" s="62" t="str">
        <f t="shared" si="111"/>
        <v/>
      </c>
      <c r="S1015" s="62" t="str">
        <f t="shared" si="112"/>
        <v/>
      </c>
    </row>
    <row r="1016" spans="1:19" s="178" customFormat="1" ht="15.75">
      <c r="A1016" s="104">
        <v>3002</v>
      </c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87"/>
      <c r="M1016" s="57"/>
      <c r="N1016" s="58"/>
      <c r="O1016" s="64"/>
      <c r="P1016" s="68"/>
      <c r="Q1016" s="66"/>
      <c r="R1016" s="69"/>
      <c r="S1016" s="68"/>
    </row>
    <row r="1017" spans="1:19" s="178" customFormat="1" ht="15.75">
      <c r="A1017" s="49">
        <v>3101</v>
      </c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87"/>
      <c r="M1017" s="57"/>
      <c r="N1017" s="58"/>
      <c r="O1017" s="64"/>
      <c r="P1017" s="68"/>
      <c r="Q1017" s="66"/>
      <c r="R1017" s="69"/>
      <c r="S1017" s="68"/>
    </row>
    <row r="1018" spans="1:19" s="178" customFormat="1" ht="15.75">
      <c r="A1018" s="49">
        <v>3102</v>
      </c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87"/>
      <c r="M1018" s="57"/>
      <c r="N1018" s="58"/>
      <c r="O1018" s="64"/>
      <c r="P1018" s="58"/>
      <c r="Q1018" s="64"/>
      <c r="R1018" s="102"/>
      <c r="S1018" s="68"/>
    </row>
    <row r="1019" spans="1:19" s="178" customFormat="1" ht="15.75">
      <c r="A1019" s="49">
        <v>3201</v>
      </c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87"/>
      <c r="M1019" s="57"/>
      <c r="N1019" s="58"/>
      <c r="O1019" s="64"/>
      <c r="P1019" s="140" t="s">
        <v>56</v>
      </c>
      <c r="Q1019" s="71"/>
      <c r="R1019" s="83">
        <f>L1022</f>
        <v>0</v>
      </c>
      <c r="S1019" s="142" t="s">
        <v>10</v>
      </c>
    </row>
    <row r="1020" spans="1:19" s="178" customFormat="1" ht="15.75">
      <c r="A1020" s="49">
        <v>3202</v>
      </c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87"/>
      <c r="M1020" s="57"/>
      <c r="N1020" s="58"/>
      <c r="O1020" s="64"/>
      <c r="P1020" s="141" t="s">
        <v>57</v>
      </c>
      <c r="Q1020" s="73" t="str">
        <f>IF(Q1019/B1006=0,"",Q1019/B1006)</f>
        <v/>
      </c>
      <c r="R1020" s="85" t="e">
        <f>IF(Q1019/R1019=0,"",Q1019/R1019)</f>
        <v>#DIV/0!</v>
      </c>
      <c r="S1020" s="143" t="s">
        <v>58</v>
      </c>
    </row>
    <row r="1021" spans="1:19" s="178" customFormat="1" ht="15.75">
      <c r="A1021" s="49">
        <v>3301</v>
      </c>
      <c r="B1021" s="145"/>
      <c r="C1021" s="145"/>
      <c r="D1021" s="145"/>
      <c r="E1021" s="145"/>
      <c r="F1021" s="145"/>
      <c r="G1021" s="145"/>
      <c r="H1021" s="145"/>
      <c r="I1021" s="145"/>
      <c r="J1021" s="145"/>
      <c r="K1021" s="145"/>
      <c r="L1021" s="87"/>
      <c r="M1021" s="75"/>
      <c r="N1021" s="76"/>
      <c r="O1021" s="77"/>
      <c r="P1021" s="78"/>
      <c r="Q1021" s="79"/>
      <c r="R1021" s="79"/>
      <c r="S1021" s="80"/>
    </row>
    <row r="1022" spans="1:19" s="178" customFormat="1" ht="18">
      <c r="A1022" s="31"/>
      <c r="B1022" s="190" t="s">
        <v>79</v>
      </c>
      <c r="C1022" s="190"/>
      <c r="D1022" s="190"/>
      <c r="E1022" s="190"/>
      <c r="F1022" s="190"/>
      <c r="G1022" s="190"/>
      <c r="H1022" s="190"/>
      <c r="I1022" s="190"/>
      <c r="J1022" s="190"/>
      <c r="K1022" s="190"/>
      <c r="L1022" s="144">
        <f>SUM(L1014:L1018)</f>
        <v>0</v>
      </c>
      <c r="M1022" s="82" t="str">
        <f>IF(L1015=0,"",L1015/B1006)</f>
        <v/>
      </c>
      <c r="N1022" s="82" t="str">
        <f>IF(L1022=0,"",L1022/B1006)</f>
        <v/>
      </c>
      <c r="O1022" s="82"/>
      <c r="P1022" s="1"/>
      <c r="Q1022" s="25"/>
      <c r="R1022" s="26"/>
      <c r="S1022" s="1"/>
    </row>
    <row r="1023" spans="1:19" ht="12.75" customHeight="1"/>
    <row r="1024" spans="1:19" ht="12.75" customHeight="1"/>
    <row r="1025" spans="1:20" s="183" customFormat="1" ht="26.25">
      <c r="B1025" s="203" t="s">
        <v>69</v>
      </c>
      <c r="C1025" s="203"/>
      <c r="D1025" s="203"/>
      <c r="E1025" s="203"/>
      <c r="F1025" s="203"/>
      <c r="G1025" s="203"/>
      <c r="H1025" s="203"/>
      <c r="I1025" s="203"/>
      <c r="J1025" s="203"/>
      <c r="K1025" s="203"/>
      <c r="L1025" s="172" t="s">
        <v>135</v>
      </c>
      <c r="M1025" s="1"/>
      <c r="N1025" s="1"/>
      <c r="O1025" s="25"/>
      <c r="P1025" s="1"/>
      <c r="Q1025" s="25"/>
      <c r="R1025" s="25"/>
      <c r="S1025" s="25"/>
    </row>
    <row r="1026" spans="1:20" s="183" customFormat="1" ht="20.25">
      <c r="A1026" s="192" t="s">
        <v>9</v>
      </c>
      <c r="B1026" s="193" t="s">
        <v>70</v>
      </c>
      <c r="C1026" s="194"/>
      <c r="D1026" s="194"/>
      <c r="E1026" s="194"/>
      <c r="F1026" s="194"/>
      <c r="G1026" s="194"/>
      <c r="H1026" s="194"/>
      <c r="I1026" s="194"/>
      <c r="J1026" s="194"/>
      <c r="K1026" s="195"/>
      <c r="L1026" s="196" t="s">
        <v>10</v>
      </c>
      <c r="M1026" s="189" t="s">
        <v>2</v>
      </c>
      <c r="N1026" s="189" t="s">
        <v>3</v>
      </c>
      <c r="O1026" s="198" t="s">
        <v>4</v>
      </c>
      <c r="P1026" s="189" t="s">
        <v>5</v>
      </c>
      <c r="Q1026" s="187" t="s">
        <v>6</v>
      </c>
      <c r="R1026" s="187" t="s">
        <v>7</v>
      </c>
      <c r="S1026" s="189" t="s">
        <v>8</v>
      </c>
    </row>
    <row r="1027" spans="1:20" s="183" customFormat="1" ht="15.75">
      <c r="A1027" s="188"/>
      <c r="B1027" s="49" t="s">
        <v>71</v>
      </c>
      <c r="C1027" s="49" t="s">
        <v>72</v>
      </c>
      <c r="D1027" s="49" t="s">
        <v>73</v>
      </c>
      <c r="E1027" s="49" t="s">
        <v>74</v>
      </c>
      <c r="F1027" s="49" t="s">
        <v>75</v>
      </c>
      <c r="G1027" s="49" t="s">
        <v>76</v>
      </c>
      <c r="H1027" s="49" t="s">
        <v>77</v>
      </c>
      <c r="I1027" s="49" t="s">
        <v>78</v>
      </c>
      <c r="J1027" s="49" t="s">
        <v>106</v>
      </c>
      <c r="K1027" s="49" t="s">
        <v>107</v>
      </c>
      <c r="L1027" s="197"/>
      <c r="M1027" s="188"/>
      <c r="N1027" s="188"/>
      <c r="O1027" s="188"/>
      <c r="P1027" s="188"/>
      <c r="Q1027" s="188"/>
      <c r="R1027" s="188"/>
      <c r="S1027" s="188"/>
    </row>
    <row r="1028" spans="1:20" s="183" customFormat="1" ht="15.75">
      <c r="A1028" s="49">
        <v>2601</v>
      </c>
      <c r="B1028" s="50">
        <v>26</v>
      </c>
      <c r="C1028" s="50"/>
      <c r="D1028" s="50"/>
      <c r="E1028" s="50"/>
      <c r="F1028" s="50"/>
      <c r="G1028" s="50"/>
      <c r="H1028" s="50"/>
      <c r="I1028" s="50"/>
      <c r="J1028" s="50"/>
      <c r="K1028" s="50"/>
      <c r="L1028" s="87"/>
      <c r="M1028" s="51"/>
      <c r="N1028" s="52"/>
      <c r="O1028" s="53"/>
      <c r="P1028" s="54"/>
      <c r="Q1028" s="55">
        <f>B1028</f>
        <v>26</v>
      </c>
      <c r="R1028" s="56"/>
      <c r="S1028" s="54"/>
    </row>
    <row r="1029" spans="1:20" s="183" customFormat="1" ht="15.75">
      <c r="A1029" s="49">
        <v>2602</v>
      </c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87"/>
      <c r="M1029" s="57"/>
      <c r="N1029" s="58"/>
      <c r="O1029" s="59"/>
      <c r="P1029" s="60" t="str">
        <f>IF(C1029=0,"",C1029/B1028)</f>
        <v/>
      </c>
      <c r="Q1029" s="61"/>
      <c r="R1029" s="62" t="str">
        <f t="shared" ref="R1029:R1037" si="113">IF(Q1029=0,"",Q1029/Q1028)</f>
        <v/>
      </c>
      <c r="S1029" s="62" t="str">
        <f t="shared" ref="S1029:S1037" si="114">IF(Q1029=0,"",100%-R1029)</f>
        <v/>
      </c>
    </row>
    <row r="1030" spans="1:20" s="183" customFormat="1" ht="15.75">
      <c r="A1030" s="49">
        <v>2701</v>
      </c>
      <c r="B1030" s="50"/>
      <c r="C1030" s="50"/>
      <c r="D1030" s="50"/>
      <c r="E1030" s="50"/>
      <c r="F1030" s="50"/>
      <c r="G1030" s="50"/>
      <c r="H1030" s="50"/>
      <c r="I1030" s="50"/>
      <c r="J1030" s="50"/>
      <c r="K1030" s="50"/>
      <c r="L1030" s="87"/>
      <c r="M1030" s="57"/>
      <c r="N1030" s="58"/>
      <c r="O1030" s="59"/>
      <c r="P1030" s="60" t="str">
        <f>IF(D1030=0,"",D1030/C1029)</f>
        <v/>
      </c>
      <c r="Q1030" s="61"/>
      <c r="R1030" s="62" t="str">
        <f t="shared" si="113"/>
        <v/>
      </c>
      <c r="S1030" s="62" t="str">
        <f t="shared" si="114"/>
        <v/>
      </c>
      <c r="T1030" s="63">
        <f>Q1030/Q1028</f>
        <v>0</v>
      </c>
    </row>
    <row r="1031" spans="1:20" s="183" customFormat="1" ht="15.75">
      <c r="A1031" s="49">
        <v>2702</v>
      </c>
      <c r="B1031" s="50"/>
      <c r="C1031" s="50"/>
      <c r="D1031" s="50"/>
      <c r="E1031" s="50"/>
      <c r="F1031" s="50"/>
      <c r="G1031" s="50"/>
      <c r="H1031" s="50"/>
      <c r="I1031" s="50"/>
      <c r="J1031" s="50"/>
      <c r="K1031" s="50"/>
      <c r="L1031" s="87"/>
      <c r="M1031" s="57"/>
      <c r="N1031" s="58"/>
      <c r="O1031" s="59"/>
      <c r="P1031" s="60"/>
      <c r="Q1031" s="61"/>
      <c r="R1031" s="62" t="str">
        <f t="shared" si="113"/>
        <v/>
      </c>
      <c r="S1031" s="62" t="str">
        <f t="shared" si="114"/>
        <v/>
      </c>
    </row>
    <row r="1032" spans="1:20" s="183" customFormat="1" ht="15.75">
      <c r="A1032" s="49">
        <v>2801</v>
      </c>
      <c r="B1032" s="50"/>
      <c r="C1032" s="50"/>
      <c r="D1032" s="50"/>
      <c r="E1032" s="50"/>
      <c r="F1032" s="50"/>
      <c r="G1032" s="50"/>
      <c r="H1032" s="50"/>
      <c r="I1032" s="50"/>
      <c r="J1032" s="50"/>
      <c r="K1032" s="50"/>
      <c r="L1032" s="87"/>
      <c r="M1032" s="57"/>
      <c r="N1032" s="58"/>
      <c r="O1032" s="59"/>
      <c r="P1032" s="60" t="str">
        <f>IF(F1032=0,"",F1032/E1031)</f>
        <v/>
      </c>
      <c r="Q1032" s="61"/>
      <c r="R1032" s="62" t="str">
        <f t="shared" si="113"/>
        <v/>
      </c>
      <c r="S1032" s="62" t="str">
        <f t="shared" si="114"/>
        <v/>
      </c>
    </row>
    <row r="1033" spans="1:20" s="183" customFormat="1" ht="15.75">
      <c r="A1033" s="49">
        <v>2802</v>
      </c>
      <c r="B1033" s="50"/>
      <c r="C1033" s="50"/>
      <c r="D1033" s="50"/>
      <c r="E1033" s="50"/>
      <c r="F1033" s="50"/>
      <c r="G1033" s="50"/>
      <c r="H1033" s="50"/>
      <c r="I1033" s="50"/>
      <c r="J1033" s="50"/>
      <c r="K1033" s="50"/>
      <c r="L1033" s="87"/>
      <c r="M1033" s="57"/>
      <c r="N1033" s="58"/>
      <c r="O1033" s="59"/>
      <c r="P1033" s="60" t="str">
        <f>IF(G1033=0,"",G1033/F1032)</f>
        <v/>
      </c>
      <c r="Q1033" s="61"/>
      <c r="R1033" s="62" t="str">
        <f t="shared" si="113"/>
        <v/>
      </c>
      <c r="S1033" s="62" t="str">
        <f t="shared" si="114"/>
        <v/>
      </c>
    </row>
    <row r="1034" spans="1:20" s="183" customFormat="1" ht="15.75">
      <c r="A1034" s="49">
        <v>2901</v>
      </c>
      <c r="B1034" s="50"/>
      <c r="C1034" s="50"/>
      <c r="D1034" s="50"/>
      <c r="E1034" s="50"/>
      <c r="F1034" s="50"/>
      <c r="G1034" s="50"/>
      <c r="H1034" s="50"/>
      <c r="I1034" s="50"/>
      <c r="J1034" s="50"/>
      <c r="K1034" s="50"/>
      <c r="L1034" s="87"/>
      <c r="M1034" s="57"/>
      <c r="N1034" s="58"/>
      <c r="O1034" s="59"/>
      <c r="P1034" s="60" t="str">
        <f>IF(H1034=0,"",H1034/G1033)</f>
        <v/>
      </c>
      <c r="Q1034" s="61"/>
      <c r="R1034" s="62" t="str">
        <f t="shared" si="113"/>
        <v/>
      </c>
      <c r="S1034" s="62" t="str">
        <f t="shared" si="114"/>
        <v/>
      </c>
    </row>
    <row r="1035" spans="1:20" s="183" customFormat="1" ht="15.75">
      <c r="A1035" s="49">
        <v>2902</v>
      </c>
      <c r="B1035" s="50"/>
      <c r="C1035" s="50"/>
      <c r="D1035" s="50"/>
      <c r="E1035" s="50"/>
      <c r="F1035" s="50"/>
      <c r="G1035" s="50"/>
      <c r="H1035" s="50"/>
      <c r="I1035" s="50"/>
      <c r="J1035" s="50"/>
      <c r="K1035" s="50"/>
      <c r="L1035" s="87"/>
      <c r="M1035" s="57"/>
      <c r="N1035" s="58"/>
      <c r="O1035" s="59"/>
      <c r="P1035" s="60"/>
      <c r="Q1035" s="61"/>
      <c r="R1035" s="62" t="str">
        <f t="shared" si="113"/>
        <v/>
      </c>
      <c r="S1035" s="62" t="str">
        <f t="shared" si="114"/>
        <v/>
      </c>
    </row>
    <row r="1036" spans="1:20" s="183" customFormat="1" ht="15.75">
      <c r="A1036" s="49">
        <v>3001</v>
      </c>
      <c r="B1036" s="50"/>
      <c r="C1036" s="50"/>
      <c r="D1036" s="50"/>
      <c r="E1036" s="50"/>
      <c r="F1036" s="50"/>
      <c r="G1036" s="50"/>
      <c r="H1036" s="50"/>
      <c r="I1036" s="50"/>
      <c r="J1036" s="50"/>
      <c r="K1036" s="50"/>
      <c r="L1036" s="87"/>
      <c r="M1036" s="57"/>
      <c r="N1036" s="58"/>
      <c r="O1036" s="59"/>
      <c r="P1036" s="127" t="str">
        <f>IF(J1036=0,"",J1036/I1035)</f>
        <v/>
      </c>
      <c r="Q1036" s="61"/>
      <c r="R1036" s="62" t="str">
        <f t="shared" si="113"/>
        <v/>
      </c>
      <c r="S1036" s="62" t="str">
        <f t="shared" si="114"/>
        <v/>
      </c>
    </row>
    <row r="1037" spans="1:20" s="183" customFormat="1" ht="15.75">
      <c r="A1037" s="104">
        <v>3002</v>
      </c>
      <c r="B1037" s="50"/>
      <c r="C1037" s="50"/>
      <c r="D1037" s="50"/>
      <c r="E1037" s="50"/>
      <c r="F1037" s="50"/>
      <c r="G1037" s="50"/>
      <c r="H1037" s="50"/>
      <c r="I1037" s="50"/>
      <c r="J1037" s="50"/>
      <c r="K1037" s="50"/>
      <c r="L1037" s="87"/>
      <c r="M1037" s="57"/>
      <c r="N1037" s="58"/>
      <c r="O1037" s="64"/>
      <c r="P1037" s="128" t="str">
        <f>IF(K1037=0,"",K1037/J1036)</f>
        <v/>
      </c>
      <c r="Q1037" s="99"/>
      <c r="R1037" s="62" t="str">
        <f t="shared" si="113"/>
        <v/>
      </c>
      <c r="S1037" s="62" t="str">
        <f t="shared" si="114"/>
        <v/>
      </c>
    </row>
    <row r="1038" spans="1:20" s="183" customFormat="1" ht="15.75">
      <c r="A1038" s="49">
        <v>3101</v>
      </c>
      <c r="B1038" s="50"/>
      <c r="C1038" s="50"/>
      <c r="D1038" s="50"/>
      <c r="E1038" s="50"/>
      <c r="F1038" s="50"/>
      <c r="G1038" s="50"/>
      <c r="H1038" s="50"/>
      <c r="I1038" s="50"/>
      <c r="J1038" s="50"/>
      <c r="K1038" s="50"/>
      <c r="L1038" s="87"/>
      <c r="M1038" s="57"/>
      <c r="N1038" s="58"/>
      <c r="O1038" s="64"/>
      <c r="P1038" s="68"/>
      <c r="Q1038" s="66"/>
      <c r="R1038" s="69"/>
      <c r="S1038" s="68"/>
    </row>
    <row r="1039" spans="1:20" s="183" customFormat="1" ht="15.75">
      <c r="A1039" s="49">
        <v>3102</v>
      </c>
      <c r="B1039" s="50"/>
      <c r="C1039" s="50"/>
      <c r="D1039" s="50"/>
      <c r="E1039" s="50"/>
      <c r="F1039" s="50"/>
      <c r="G1039" s="50"/>
      <c r="H1039" s="50"/>
      <c r="I1039" s="50"/>
      <c r="J1039" s="50"/>
      <c r="K1039" s="50"/>
      <c r="L1039" s="87"/>
      <c r="M1039" s="57"/>
      <c r="N1039" s="58"/>
      <c r="O1039" s="64"/>
      <c r="P1039" s="68"/>
      <c r="Q1039" s="66"/>
      <c r="R1039" s="69"/>
      <c r="S1039" s="68"/>
    </row>
    <row r="1040" spans="1:20" s="183" customFormat="1" ht="15.75">
      <c r="A1040" s="49">
        <v>3201</v>
      </c>
      <c r="B1040" s="50"/>
      <c r="C1040" s="50"/>
      <c r="D1040" s="50"/>
      <c r="E1040" s="50"/>
      <c r="F1040" s="50"/>
      <c r="G1040" s="50"/>
      <c r="H1040" s="50"/>
      <c r="I1040" s="50"/>
      <c r="J1040" s="50"/>
      <c r="K1040" s="50"/>
      <c r="L1040" s="87"/>
      <c r="M1040" s="57"/>
      <c r="N1040" s="58"/>
      <c r="O1040" s="64"/>
      <c r="P1040" s="58"/>
      <c r="Q1040" s="64"/>
      <c r="R1040" s="102"/>
      <c r="S1040" s="68"/>
    </row>
    <row r="1041" spans="1:19" s="183" customFormat="1" ht="15.75">
      <c r="A1041" s="49">
        <v>3202</v>
      </c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87"/>
      <c r="M1041" s="57"/>
      <c r="N1041" s="58"/>
      <c r="O1041" s="64"/>
      <c r="P1041" s="140" t="s">
        <v>56</v>
      </c>
      <c r="Q1041" s="71"/>
      <c r="R1041" s="83">
        <f>L1044</f>
        <v>0</v>
      </c>
      <c r="S1041" s="142" t="s">
        <v>10</v>
      </c>
    </row>
    <row r="1042" spans="1:19" s="183" customFormat="1" ht="15.75">
      <c r="A1042" s="49">
        <v>3301</v>
      </c>
      <c r="B1042" s="50"/>
      <c r="C1042" s="50"/>
      <c r="D1042" s="50"/>
      <c r="E1042" s="50"/>
      <c r="F1042" s="50"/>
      <c r="G1042" s="50"/>
      <c r="H1042" s="50"/>
      <c r="I1042" s="50"/>
      <c r="J1042" s="50"/>
      <c r="K1042" s="50"/>
      <c r="L1042" s="87"/>
      <c r="M1042" s="57"/>
      <c r="N1042" s="58"/>
      <c r="O1042" s="64"/>
      <c r="P1042" s="141" t="s">
        <v>57</v>
      </c>
      <c r="Q1042" s="73" t="str">
        <f>IF(Q1041/B1028=0,"",Q1041/B1028)</f>
        <v/>
      </c>
      <c r="R1042" s="85" t="e">
        <f>IF(Q1041/R1041=0,"",Q1041/R1041)</f>
        <v>#DIV/0!</v>
      </c>
      <c r="S1042" s="143" t="s">
        <v>58</v>
      </c>
    </row>
    <row r="1043" spans="1:19" s="183" customFormat="1" ht="15.75">
      <c r="A1043" s="49">
        <v>3302</v>
      </c>
      <c r="B1043" s="145"/>
      <c r="C1043" s="145"/>
      <c r="D1043" s="145"/>
      <c r="E1043" s="145"/>
      <c r="F1043" s="145"/>
      <c r="G1043" s="145"/>
      <c r="H1043" s="145"/>
      <c r="I1043" s="145"/>
      <c r="J1043" s="145"/>
      <c r="K1043" s="145"/>
      <c r="L1043" s="87"/>
      <c r="M1043" s="75"/>
      <c r="N1043" s="76"/>
      <c r="O1043" s="77"/>
      <c r="P1043" s="78"/>
      <c r="Q1043" s="79"/>
      <c r="R1043" s="79"/>
      <c r="S1043" s="80"/>
    </row>
    <row r="1044" spans="1:19" s="183" customFormat="1" ht="18">
      <c r="A1044" s="31"/>
      <c r="B1044" s="190" t="s">
        <v>79</v>
      </c>
      <c r="C1044" s="190"/>
      <c r="D1044" s="190"/>
      <c r="E1044" s="190"/>
      <c r="F1044" s="190"/>
      <c r="G1044" s="190"/>
      <c r="H1044" s="190"/>
      <c r="I1044" s="190"/>
      <c r="J1044" s="190"/>
      <c r="K1044" s="190"/>
      <c r="L1044" s="144">
        <f>SUM(L1036:L1040)</f>
        <v>0</v>
      </c>
      <c r="M1044" s="82" t="str">
        <f>IF(L1037=0,"",L1037/B1028)</f>
        <v/>
      </c>
      <c r="N1044" s="82" t="str">
        <f>IF(L1044=0,"",L1044/B1028)</f>
        <v/>
      </c>
      <c r="O1044" s="82"/>
      <c r="P1044" s="1"/>
      <c r="Q1044" s="25"/>
      <c r="R1044" s="26"/>
      <c r="S1044" s="1"/>
    </row>
    <row r="1045" spans="1:19" ht="12.75" customHeight="1"/>
    <row r="1046" spans="1:19" ht="12.75" customHeight="1"/>
    <row r="1047" spans="1:19" ht="12.75" customHeight="1"/>
    <row r="1048" spans="1:19" ht="12.75" customHeight="1"/>
    <row r="1049" spans="1:19" ht="12.75" customHeight="1"/>
    <row r="1050" spans="1:19" ht="12.75" customHeight="1"/>
    <row r="1051" spans="1:19" ht="12.75" customHeight="1"/>
    <row r="1052" spans="1:19" ht="12.75" customHeight="1"/>
    <row r="1053" spans="1:19" ht="12.75" customHeight="1"/>
    <row r="1054" spans="1:19" ht="12.75" customHeight="1"/>
    <row r="1055" spans="1:19" ht="12.75" customHeight="1"/>
    <row r="1056" spans="1:19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</sheetData>
  <mergeCells count="397">
    <mergeCell ref="R1026:R1027"/>
    <mergeCell ref="S1026:S1027"/>
    <mergeCell ref="B1044:K1044"/>
    <mergeCell ref="B1025:K1025"/>
    <mergeCell ref="A1026:A1027"/>
    <mergeCell ref="B1026:K1026"/>
    <mergeCell ref="L1026:L1027"/>
    <mergeCell ref="M1026:M1027"/>
    <mergeCell ref="N1026:N1027"/>
    <mergeCell ref="O1026:O1027"/>
    <mergeCell ref="P1026:P1027"/>
    <mergeCell ref="Q1026:Q1027"/>
    <mergeCell ref="B956:K956"/>
    <mergeCell ref="B978:K978"/>
    <mergeCell ref="B586:K586"/>
    <mergeCell ref="B609:K609"/>
    <mergeCell ref="B612:K612"/>
    <mergeCell ref="B632:K632"/>
    <mergeCell ref="B309:K309"/>
    <mergeCell ref="B333:K333"/>
    <mergeCell ref="B356:K356"/>
    <mergeCell ref="B379:K379"/>
    <mergeCell ref="B402:K402"/>
    <mergeCell ref="B425:K425"/>
    <mergeCell ref="B589:K589"/>
    <mergeCell ref="B287:K287"/>
    <mergeCell ref="B312:K312"/>
    <mergeCell ref="B336:K336"/>
    <mergeCell ref="B359:K359"/>
    <mergeCell ref="B382:K382"/>
    <mergeCell ref="B497:K497"/>
    <mergeCell ref="B520:K520"/>
    <mergeCell ref="B543:K543"/>
    <mergeCell ref="B566:K566"/>
    <mergeCell ref="B471:K471"/>
    <mergeCell ref="B494:K494"/>
    <mergeCell ref="B544:K544"/>
    <mergeCell ref="B521:K521"/>
    <mergeCell ref="B474:K474"/>
    <mergeCell ref="B1000:K1000"/>
    <mergeCell ref="B733:K733"/>
    <mergeCell ref="B758:K758"/>
    <mergeCell ref="B780:K780"/>
    <mergeCell ref="B802:K802"/>
    <mergeCell ref="B824:K824"/>
    <mergeCell ref="B846:K846"/>
    <mergeCell ref="B868:K868"/>
    <mergeCell ref="B890:K890"/>
    <mergeCell ref="B912:K912"/>
    <mergeCell ref="B806:K806"/>
    <mergeCell ref="B736:K736"/>
    <mergeCell ref="B761:K761"/>
    <mergeCell ref="B783:K783"/>
    <mergeCell ref="B805:K805"/>
    <mergeCell ref="B827:K827"/>
    <mergeCell ref="B849:K849"/>
    <mergeCell ref="B871:K871"/>
    <mergeCell ref="B893:K893"/>
    <mergeCell ref="B915:K915"/>
    <mergeCell ref="B937:K937"/>
    <mergeCell ref="B959:K959"/>
    <mergeCell ref="B981:K981"/>
    <mergeCell ref="B934:K934"/>
    <mergeCell ref="S938:S939"/>
    <mergeCell ref="A938:A939"/>
    <mergeCell ref="B938:K938"/>
    <mergeCell ref="L938:L939"/>
    <mergeCell ref="M938:M939"/>
    <mergeCell ref="N938:N939"/>
    <mergeCell ref="O938:O939"/>
    <mergeCell ref="P938:P939"/>
    <mergeCell ref="Q938:Q939"/>
    <mergeCell ref="R938:R939"/>
    <mergeCell ref="S916:S917"/>
    <mergeCell ref="A916:A917"/>
    <mergeCell ref="B916:K916"/>
    <mergeCell ref="L916:L917"/>
    <mergeCell ref="M916:M917"/>
    <mergeCell ref="N916:N917"/>
    <mergeCell ref="O916:O917"/>
    <mergeCell ref="P916:P917"/>
    <mergeCell ref="Q916:Q917"/>
    <mergeCell ref="R916:R917"/>
    <mergeCell ref="S498:S499"/>
    <mergeCell ref="P475:P476"/>
    <mergeCell ref="Q475:Q476"/>
    <mergeCell ref="A498:A499"/>
    <mergeCell ref="B498:K498"/>
    <mergeCell ref="L498:L499"/>
    <mergeCell ref="M498:M499"/>
    <mergeCell ref="N498:N499"/>
    <mergeCell ref="O498:O499"/>
    <mergeCell ref="B475:K475"/>
    <mergeCell ref="L475:L476"/>
    <mergeCell ref="M475:M476"/>
    <mergeCell ref="N475:N476"/>
    <mergeCell ref="O475:O476"/>
    <mergeCell ref="P498:P499"/>
    <mergeCell ref="Q498:Q499"/>
    <mergeCell ref="S475:S476"/>
    <mergeCell ref="R498:R499"/>
    <mergeCell ref="R475:R476"/>
    <mergeCell ref="S544:S545"/>
    <mergeCell ref="M544:M545"/>
    <mergeCell ref="O544:O545"/>
    <mergeCell ref="P544:P545"/>
    <mergeCell ref="N567:N568"/>
    <mergeCell ref="O567:O568"/>
    <mergeCell ref="P567:P568"/>
    <mergeCell ref="L544:L545"/>
    <mergeCell ref="L567:L568"/>
    <mergeCell ref="S590:S591"/>
    <mergeCell ref="L590:L591"/>
    <mergeCell ref="M590:M591"/>
    <mergeCell ref="N590:N591"/>
    <mergeCell ref="O590:O591"/>
    <mergeCell ref="P590:P591"/>
    <mergeCell ref="Q590:Q591"/>
    <mergeCell ref="M567:M568"/>
    <mergeCell ref="Q567:Q568"/>
    <mergeCell ref="R567:R568"/>
    <mergeCell ref="S567:S568"/>
    <mergeCell ref="A636:A637"/>
    <mergeCell ref="A662:A663"/>
    <mergeCell ref="Q662:Q663"/>
    <mergeCell ref="R662:R663"/>
    <mergeCell ref="Q636:Q637"/>
    <mergeCell ref="R636:R637"/>
    <mergeCell ref="S636:S637"/>
    <mergeCell ref="S662:S663"/>
    <mergeCell ref="O662:O663"/>
    <mergeCell ref="P662:P663"/>
    <mergeCell ref="B636:K636"/>
    <mergeCell ref="L636:L637"/>
    <mergeCell ref="M636:M637"/>
    <mergeCell ref="N636:N637"/>
    <mergeCell ref="O636:O637"/>
    <mergeCell ref="P636:P637"/>
    <mergeCell ref="B662:K662"/>
    <mergeCell ref="M662:M663"/>
    <mergeCell ref="N662:N663"/>
    <mergeCell ref="B661:K661"/>
    <mergeCell ref="M688:M689"/>
    <mergeCell ref="N688:N689"/>
    <mergeCell ref="B713:K713"/>
    <mergeCell ref="L713:L714"/>
    <mergeCell ref="M713:M714"/>
    <mergeCell ref="N713:N714"/>
    <mergeCell ref="B613:K613"/>
    <mergeCell ref="L613:L614"/>
    <mergeCell ref="M613:M614"/>
    <mergeCell ref="N613:N614"/>
    <mergeCell ref="L662:L663"/>
    <mergeCell ref="B688:K688"/>
    <mergeCell ref="L688:L689"/>
    <mergeCell ref="B658:K658"/>
    <mergeCell ref="B684:K684"/>
    <mergeCell ref="B709:K709"/>
    <mergeCell ref="B635:K635"/>
    <mergeCell ref="B687:K687"/>
    <mergeCell ref="B712:K712"/>
    <mergeCell ref="O688:O689"/>
    <mergeCell ref="P688:P689"/>
    <mergeCell ref="Q688:Q689"/>
    <mergeCell ref="R688:R689"/>
    <mergeCell ref="S688:S689"/>
    <mergeCell ref="O737:O738"/>
    <mergeCell ref="P737:P738"/>
    <mergeCell ref="Q737:Q738"/>
    <mergeCell ref="R737:R738"/>
    <mergeCell ref="S737:S738"/>
    <mergeCell ref="O713:O714"/>
    <mergeCell ref="P713:P714"/>
    <mergeCell ref="Q713:Q714"/>
    <mergeCell ref="R713:R714"/>
    <mergeCell ref="S713:S714"/>
    <mergeCell ref="O784:O785"/>
    <mergeCell ref="P784:P785"/>
    <mergeCell ref="Q784:Q785"/>
    <mergeCell ref="R784:R785"/>
    <mergeCell ref="S784:S785"/>
    <mergeCell ref="B737:K737"/>
    <mergeCell ref="L737:L738"/>
    <mergeCell ref="M737:M738"/>
    <mergeCell ref="N737:N738"/>
    <mergeCell ref="P762:P763"/>
    <mergeCell ref="Q762:Q763"/>
    <mergeCell ref="R762:R763"/>
    <mergeCell ref="S762:S763"/>
    <mergeCell ref="O762:O763"/>
    <mergeCell ref="M762:M763"/>
    <mergeCell ref="N762:N763"/>
    <mergeCell ref="M784:M785"/>
    <mergeCell ref="N784:N785"/>
    <mergeCell ref="L784:L785"/>
    <mergeCell ref="M828:M829"/>
    <mergeCell ref="N828:N829"/>
    <mergeCell ref="M850:M851"/>
    <mergeCell ref="N850:N851"/>
    <mergeCell ref="N806:N807"/>
    <mergeCell ref="S806:S807"/>
    <mergeCell ref="O828:O829"/>
    <mergeCell ref="P828:P829"/>
    <mergeCell ref="Q828:Q829"/>
    <mergeCell ref="R828:R829"/>
    <mergeCell ref="S828:S829"/>
    <mergeCell ref="O806:O807"/>
    <mergeCell ref="P806:P807"/>
    <mergeCell ref="Q806:Q807"/>
    <mergeCell ref="R806:R807"/>
    <mergeCell ref="M806:M807"/>
    <mergeCell ref="O850:O851"/>
    <mergeCell ref="P850:P851"/>
    <mergeCell ref="Q850:Q851"/>
    <mergeCell ref="R850:R851"/>
    <mergeCell ref="S850:S851"/>
    <mergeCell ref="L806:L807"/>
    <mergeCell ref="M337:M338"/>
    <mergeCell ref="N337:N338"/>
    <mergeCell ref="S337:S338"/>
    <mergeCell ref="O337:O338"/>
    <mergeCell ref="P337:P338"/>
    <mergeCell ref="M313:M314"/>
    <mergeCell ref="N313:N314"/>
    <mergeCell ref="O313:O314"/>
    <mergeCell ref="P313:P314"/>
    <mergeCell ref="Q313:Q314"/>
    <mergeCell ref="Q337:Q338"/>
    <mergeCell ref="R313:R314"/>
    <mergeCell ref="R337:R338"/>
    <mergeCell ref="S521:S522"/>
    <mergeCell ref="S313:S314"/>
    <mergeCell ref="M521:M522"/>
    <mergeCell ref="N521:N522"/>
    <mergeCell ref="O521:O522"/>
    <mergeCell ref="P521:P522"/>
    <mergeCell ref="Q521:Q522"/>
    <mergeCell ref="S360:S361"/>
    <mergeCell ref="L383:L384"/>
    <mergeCell ref="L360:L361"/>
    <mergeCell ref="B16:J16"/>
    <mergeCell ref="B288:K288"/>
    <mergeCell ref="L288:L289"/>
    <mergeCell ref="M288:M289"/>
    <mergeCell ref="N288:N289"/>
    <mergeCell ref="O288:O289"/>
    <mergeCell ref="P452:P453"/>
    <mergeCell ref="Q452:Q453"/>
    <mergeCell ref="R452:R453"/>
    <mergeCell ref="B451:K451"/>
    <mergeCell ref="B452:K452"/>
    <mergeCell ref="L452:L453"/>
    <mergeCell ref="M452:M453"/>
    <mergeCell ref="N452:N453"/>
    <mergeCell ref="O452:O453"/>
    <mergeCell ref="B405:K405"/>
    <mergeCell ref="B337:K337"/>
    <mergeCell ref="L337:L338"/>
    <mergeCell ref="N383:N384"/>
    <mergeCell ref="O383:O384"/>
    <mergeCell ref="O360:O361"/>
    <mergeCell ref="P360:P361"/>
    <mergeCell ref="Q360:Q361"/>
    <mergeCell ref="L313:L314"/>
    <mergeCell ref="A567:A568"/>
    <mergeCell ref="Q613:Q614"/>
    <mergeCell ref="R613:R614"/>
    <mergeCell ref="S288:S289"/>
    <mergeCell ref="S452:S453"/>
    <mergeCell ref="S406:S407"/>
    <mergeCell ref="P383:P384"/>
    <mergeCell ref="P406:P407"/>
    <mergeCell ref="Q406:Q407"/>
    <mergeCell ref="R406:R407"/>
    <mergeCell ref="Q383:Q384"/>
    <mergeCell ref="R383:R384"/>
    <mergeCell ref="S383:S384"/>
    <mergeCell ref="P429:P430"/>
    <mergeCell ref="S429:S430"/>
    <mergeCell ref="P288:P289"/>
    <mergeCell ref="Q288:Q289"/>
    <mergeCell ref="R288:R289"/>
    <mergeCell ref="Q429:Q430"/>
    <mergeCell ref="O613:O614"/>
    <mergeCell ref="P613:P614"/>
    <mergeCell ref="S613:S614"/>
    <mergeCell ref="A613:A614"/>
    <mergeCell ref="R590:R591"/>
    <mergeCell ref="R360:R361"/>
    <mergeCell ref="O406:O407"/>
    <mergeCell ref="R429:R430"/>
    <mergeCell ref="B567:K567"/>
    <mergeCell ref="B406:K406"/>
    <mergeCell ref="L406:L407"/>
    <mergeCell ref="M406:M407"/>
    <mergeCell ref="R521:R522"/>
    <mergeCell ref="M383:M384"/>
    <mergeCell ref="M429:M430"/>
    <mergeCell ref="N429:N430"/>
    <mergeCell ref="O429:O430"/>
    <mergeCell ref="B383:K383"/>
    <mergeCell ref="L521:L522"/>
    <mergeCell ref="M360:M361"/>
    <mergeCell ref="N360:N361"/>
    <mergeCell ref="N406:N407"/>
    <mergeCell ref="Q544:Q545"/>
    <mergeCell ref="R544:R545"/>
    <mergeCell ref="B517:K517"/>
    <mergeCell ref="B540:K540"/>
    <mergeCell ref="B563:K563"/>
    <mergeCell ref="N544:N545"/>
    <mergeCell ref="A288:A289"/>
    <mergeCell ref="A313:A314"/>
    <mergeCell ref="A337:A338"/>
    <mergeCell ref="A360:A361"/>
    <mergeCell ref="A383:A384"/>
    <mergeCell ref="A406:A407"/>
    <mergeCell ref="A429:A430"/>
    <mergeCell ref="A452:A453"/>
    <mergeCell ref="B313:K313"/>
    <mergeCell ref="B360:K360"/>
    <mergeCell ref="B448:K448"/>
    <mergeCell ref="A590:A591"/>
    <mergeCell ref="B590:K590"/>
    <mergeCell ref="A521:A522"/>
    <mergeCell ref="B428:K428"/>
    <mergeCell ref="B429:K429"/>
    <mergeCell ref="L429:L430"/>
    <mergeCell ref="A828:A829"/>
    <mergeCell ref="A850:A851"/>
    <mergeCell ref="A872:A873"/>
    <mergeCell ref="B828:K828"/>
    <mergeCell ref="L828:L829"/>
    <mergeCell ref="B872:K872"/>
    <mergeCell ref="L872:L873"/>
    <mergeCell ref="A806:A807"/>
    <mergeCell ref="B762:K762"/>
    <mergeCell ref="L762:L763"/>
    <mergeCell ref="B784:K784"/>
    <mergeCell ref="A475:A476"/>
    <mergeCell ref="A688:A689"/>
    <mergeCell ref="A713:A714"/>
    <mergeCell ref="A737:A738"/>
    <mergeCell ref="A762:A763"/>
    <mergeCell ref="A784:A785"/>
    <mergeCell ref="A544:A545"/>
    <mergeCell ref="M872:M873"/>
    <mergeCell ref="N872:N873"/>
    <mergeCell ref="S872:S873"/>
    <mergeCell ref="L850:L851"/>
    <mergeCell ref="B850:K850"/>
    <mergeCell ref="O872:O873"/>
    <mergeCell ref="P872:P873"/>
    <mergeCell ref="Q872:Q873"/>
    <mergeCell ref="R872:R873"/>
    <mergeCell ref="S894:S895"/>
    <mergeCell ref="A894:A895"/>
    <mergeCell ref="B894:K894"/>
    <mergeCell ref="L894:L895"/>
    <mergeCell ref="M894:M895"/>
    <mergeCell ref="N894:N895"/>
    <mergeCell ref="O894:O895"/>
    <mergeCell ref="P894:P895"/>
    <mergeCell ref="Q894:Q895"/>
    <mergeCell ref="R894:R895"/>
    <mergeCell ref="S960:S961"/>
    <mergeCell ref="A960:A961"/>
    <mergeCell ref="B960:K960"/>
    <mergeCell ref="L960:L961"/>
    <mergeCell ref="M960:M961"/>
    <mergeCell ref="N960:N961"/>
    <mergeCell ref="O960:O961"/>
    <mergeCell ref="P960:P961"/>
    <mergeCell ref="Q960:Q961"/>
    <mergeCell ref="R960:R961"/>
    <mergeCell ref="S982:S983"/>
    <mergeCell ref="A982:A983"/>
    <mergeCell ref="B982:K982"/>
    <mergeCell ref="L982:L983"/>
    <mergeCell ref="M982:M983"/>
    <mergeCell ref="N982:N983"/>
    <mergeCell ref="O982:O983"/>
    <mergeCell ref="P982:P983"/>
    <mergeCell ref="Q982:Q983"/>
    <mergeCell ref="R982:R983"/>
    <mergeCell ref="R1004:R1005"/>
    <mergeCell ref="S1004:S1005"/>
    <mergeCell ref="B1022:K1022"/>
    <mergeCell ref="B1003:K1003"/>
    <mergeCell ref="A1004:A1005"/>
    <mergeCell ref="B1004:K1004"/>
    <mergeCell ref="L1004:L1005"/>
    <mergeCell ref="M1004:M1005"/>
    <mergeCell ref="N1004:N1005"/>
    <mergeCell ref="O1004:O1005"/>
    <mergeCell ref="P1004:P1005"/>
    <mergeCell ref="Q1004:Q1005"/>
  </mergeCells>
  <pageMargins left="0.7" right="0.7" top="0.75" bottom="0.75" header="0" footer="0"/>
  <pageSetup orientation="landscape"/>
  <ignoredErrors>
    <ignoredError sqref="P816 P858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CC00"/>
  </sheetPr>
  <dimension ref="A1:V1012"/>
  <sheetViews>
    <sheetView tabSelected="1" topLeftCell="A175" zoomScaleNormal="100" workbookViewId="0">
      <selection activeCell="P204" sqref="P204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62" customWidth="1"/>
    <col min="12" max="18" width="12.85546875" customWidth="1"/>
    <col min="19" max="26" width="10" customWidth="1"/>
  </cols>
  <sheetData>
    <row r="1" spans="1:19" s="174" customFormat="1" ht="15" customHeight="1">
      <c r="J1" s="162"/>
    </row>
    <row r="2" spans="1:19" s="174" customFormat="1" ht="15" customHeight="1">
      <c r="J2" s="162"/>
    </row>
    <row r="3" spans="1:19" s="174" customFormat="1" ht="15" customHeight="1">
      <c r="J3" s="162"/>
    </row>
    <row r="4" spans="1:19" s="174" customFormat="1" ht="15" customHeight="1">
      <c r="J4" s="162"/>
    </row>
    <row r="5" spans="1:19" s="174" customFormat="1" ht="15" customHeight="1">
      <c r="J5" s="162"/>
    </row>
    <row r="6" spans="1:19" s="174" customFormat="1" ht="15" customHeight="1">
      <c r="J6" s="162"/>
    </row>
    <row r="7" spans="1:19" s="174" customFormat="1" ht="15" customHeight="1">
      <c r="J7" s="162"/>
    </row>
    <row r="8" spans="1:19" s="174" customFormat="1" ht="15" customHeight="1">
      <c r="J8" s="162"/>
    </row>
    <row r="9" spans="1:19" s="174" customFormat="1" ht="15" customHeight="1">
      <c r="J9" s="162"/>
    </row>
    <row r="10" spans="1:19" s="174" customFormat="1" ht="15" customHeight="1">
      <c r="J10" s="162"/>
    </row>
    <row r="11" spans="1:19" s="174" customFormat="1" ht="15" customHeight="1">
      <c r="J11" s="162"/>
    </row>
    <row r="12" spans="1:19" s="174" customFormat="1" ht="15" customHeight="1">
      <c r="J12" s="162"/>
    </row>
    <row r="13" spans="1:19" ht="12.75" customHeight="1"/>
    <row r="14" spans="1:19" ht="12.75" customHeight="1">
      <c r="A14" s="109"/>
    </row>
    <row r="15" spans="1:19" ht="26.25">
      <c r="A15" s="161"/>
      <c r="B15" s="203" t="s">
        <v>69</v>
      </c>
      <c r="C15" s="203"/>
      <c r="D15" s="203"/>
      <c r="E15" s="203"/>
      <c r="F15" s="203"/>
      <c r="G15" s="203"/>
      <c r="H15" s="203"/>
      <c r="I15" s="203"/>
      <c r="J15" s="203"/>
      <c r="K15" s="156" t="s">
        <v>85</v>
      </c>
      <c r="L15" s="25"/>
      <c r="M15" s="1"/>
      <c r="N15" s="1"/>
      <c r="O15" s="25"/>
      <c r="P15" s="1"/>
      <c r="Q15" s="25"/>
      <c r="R15" s="25"/>
      <c r="S15" s="25"/>
    </row>
    <row r="16" spans="1:19" ht="20.25">
      <c r="A16" s="192" t="s">
        <v>9</v>
      </c>
      <c r="B16" s="207" t="s">
        <v>70</v>
      </c>
      <c r="C16" s="208"/>
      <c r="D16" s="208"/>
      <c r="E16" s="208"/>
      <c r="F16" s="208"/>
      <c r="G16" s="208"/>
      <c r="H16" s="208"/>
      <c r="I16" s="208"/>
      <c r="J16" s="209"/>
      <c r="K16" s="196" t="s">
        <v>10</v>
      </c>
      <c r="L16" s="189" t="s">
        <v>2</v>
      </c>
      <c r="M16" s="189" t="s">
        <v>3</v>
      </c>
      <c r="N16" s="198" t="s">
        <v>4</v>
      </c>
      <c r="O16" s="189" t="s">
        <v>5</v>
      </c>
      <c r="P16" s="187" t="s">
        <v>6</v>
      </c>
      <c r="Q16" s="187" t="s">
        <v>7</v>
      </c>
      <c r="R16" s="189" t="s">
        <v>8</v>
      </c>
    </row>
    <row r="17" spans="1:20" ht="15.75">
      <c r="A17" s="188"/>
      <c r="B17" s="49" t="s">
        <v>71</v>
      </c>
      <c r="C17" s="49" t="s">
        <v>72</v>
      </c>
      <c r="D17" s="49" t="s">
        <v>73</v>
      </c>
      <c r="E17" s="49" t="s">
        <v>74</v>
      </c>
      <c r="F17" s="49" t="s">
        <v>75</v>
      </c>
      <c r="G17" s="49" t="s">
        <v>76</v>
      </c>
      <c r="H17" s="49" t="s">
        <v>77</v>
      </c>
      <c r="I17" s="49" t="s">
        <v>78</v>
      </c>
      <c r="J17" s="49" t="s">
        <v>106</v>
      </c>
      <c r="K17" s="197"/>
      <c r="L17" s="188"/>
      <c r="M17" s="188"/>
      <c r="N17" s="188"/>
      <c r="O17" s="188"/>
      <c r="P17" s="188"/>
      <c r="Q17" s="188"/>
      <c r="R17" s="188"/>
    </row>
    <row r="18" spans="1:20" ht="15.75">
      <c r="A18" s="49">
        <v>1701</v>
      </c>
      <c r="B18" s="50">
        <v>19</v>
      </c>
      <c r="C18" s="50"/>
      <c r="D18" s="50"/>
      <c r="E18" s="50"/>
      <c r="F18" s="50"/>
      <c r="G18" s="50"/>
      <c r="H18" s="50"/>
      <c r="I18" s="50"/>
      <c r="J18" s="50"/>
      <c r="K18" s="87"/>
      <c r="L18" s="51"/>
      <c r="M18" s="52"/>
      <c r="N18" s="53"/>
      <c r="O18" s="54"/>
      <c r="P18" s="55">
        <f>B18</f>
        <v>19</v>
      </c>
      <c r="Q18" s="56"/>
      <c r="R18" s="54"/>
    </row>
    <row r="19" spans="1:20" ht="15.75" customHeight="1">
      <c r="A19" s="49">
        <v>1702</v>
      </c>
      <c r="B19" s="50"/>
      <c r="C19" s="50">
        <v>15</v>
      </c>
      <c r="D19" s="50"/>
      <c r="E19" s="50"/>
      <c r="F19" s="50"/>
      <c r="G19" s="50"/>
      <c r="H19" s="50"/>
      <c r="I19" s="50"/>
      <c r="J19" s="50"/>
      <c r="K19" s="87"/>
      <c r="L19" s="57"/>
      <c r="M19" s="58"/>
      <c r="N19" s="59"/>
      <c r="O19" s="60">
        <f>IF(C19=0,"",C19/B18)</f>
        <v>0.78947368421052633</v>
      </c>
      <c r="P19" s="61">
        <v>15</v>
      </c>
      <c r="Q19" s="62">
        <f t="shared" ref="Q19:Q26" si="0">IF(P19=0,"",P19/P18)</f>
        <v>0.78947368421052633</v>
      </c>
      <c r="R19" s="62">
        <f t="shared" ref="R19:R25" si="1">IF(P19=0,"",100%-Q19)</f>
        <v>0.21052631578947367</v>
      </c>
    </row>
    <row r="20" spans="1:20" ht="15.75" customHeight="1">
      <c r="A20" s="49">
        <v>1801</v>
      </c>
      <c r="B20" s="50"/>
      <c r="C20" s="50"/>
      <c r="D20" s="50">
        <v>14</v>
      </c>
      <c r="E20" s="50"/>
      <c r="F20" s="50"/>
      <c r="G20" s="50"/>
      <c r="H20" s="50"/>
      <c r="I20" s="50"/>
      <c r="J20" s="50"/>
      <c r="K20" s="87"/>
      <c r="L20" s="57"/>
      <c r="M20" s="58"/>
      <c r="N20" s="59"/>
      <c r="O20" s="60">
        <f>IF(D20=0,"",D20/C19)</f>
        <v>0.93333333333333335</v>
      </c>
      <c r="P20" s="61">
        <v>15</v>
      </c>
      <c r="Q20" s="62">
        <f t="shared" si="0"/>
        <v>1</v>
      </c>
      <c r="R20" s="62">
        <f t="shared" si="1"/>
        <v>0</v>
      </c>
      <c r="S20" s="11">
        <f>P20/P18</f>
        <v>0.78947368421052633</v>
      </c>
    </row>
    <row r="21" spans="1:20" ht="15.75" customHeight="1">
      <c r="A21" s="49">
        <v>1802</v>
      </c>
      <c r="B21" s="50"/>
      <c r="C21" s="50"/>
      <c r="D21" s="50"/>
      <c r="E21" s="50">
        <v>8</v>
      </c>
      <c r="F21" s="50"/>
      <c r="G21" s="50"/>
      <c r="H21" s="50"/>
      <c r="I21" s="50"/>
      <c r="J21" s="50"/>
      <c r="K21" s="87"/>
      <c r="L21" s="57"/>
      <c r="M21" s="58"/>
      <c r="N21" s="59"/>
      <c r="O21" s="60">
        <f>IF(E21=0,"",E21/D20)</f>
        <v>0.5714285714285714</v>
      </c>
      <c r="P21" s="61">
        <v>12</v>
      </c>
      <c r="Q21" s="62">
        <f t="shared" si="0"/>
        <v>0.8</v>
      </c>
      <c r="R21" s="62">
        <f t="shared" si="1"/>
        <v>0.19999999999999996</v>
      </c>
    </row>
    <row r="22" spans="1:20" ht="15.75" customHeight="1">
      <c r="A22" s="49">
        <v>1901</v>
      </c>
      <c r="B22" s="50"/>
      <c r="C22" s="50"/>
      <c r="D22" s="50"/>
      <c r="E22" s="50"/>
      <c r="F22" s="50">
        <v>8</v>
      </c>
      <c r="G22" s="50"/>
      <c r="H22" s="50"/>
      <c r="I22" s="50"/>
      <c r="J22" s="50"/>
      <c r="K22" s="87"/>
      <c r="L22" s="57"/>
      <c r="M22" s="58"/>
      <c r="N22" s="59"/>
      <c r="O22" s="60">
        <f>IF(F22=0,"",F22/E21)</f>
        <v>1</v>
      </c>
      <c r="P22" s="61">
        <v>9</v>
      </c>
      <c r="Q22" s="62">
        <f t="shared" si="0"/>
        <v>0.75</v>
      </c>
      <c r="R22" s="62">
        <f t="shared" si="1"/>
        <v>0.25</v>
      </c>
    </row>
    <row r="23" spans="1:20" ht="15.75" customHeight="1">
      <c r="A23" s="49">
        <v>1902</v>
      </c>
      <c r="B23" s="50"/>
      <c r="C23" s="50"/>
      <c r="D23" s="50"/>
      <c r="E23" s="50"/>
      <c r="F23" s="50"/>
      <c r="G23" s="50">
        <v>7</v>
      </c>
      <c r="H23" s="50"/>
      <c r="I23" s="50"/>
      <c r="J23" s="50"/>
      <c r="K23" s="87"/>
      <c r="L23" s="57"/>
      <c r="M23" s="58"/>
      <c r="N23" s="59"/>
      <c r="O23" s="60">
        <f>IF(G23=0,"",G23/F22)</f>
        <v>0.875</v>
      </c>
      <c r="P23" s="61">
        <v>9</v>
      </c>
      <c r="Q23" s="62">
        <f t="shared" si="0"/>
        <v>1</v>
      </c>
      <c r="R23" s="62">
        <f t="shared" si="1"/>
        <v>0</v>
      </c>
    </row>
    <row r="24" spans="1:20" ht="15.75" customHeight="1">
      <c r="A24" s="49">
        <v>2001</v>
      </c>
      <c r="B24" s="50"/>
      <c r="C24" s="50"/>
      <c r="D24" s="50"/>
      <c r="E24" s="50"/>
      <c r="F24" s="50"/>
      <c r="G24" s="50"/>
      <c r="H24" s="50">
        <v>5</v>
      </c>
      <c r="I24" s="50"/>
      <c r="J24" s="50"/>
      <c r="K24" s="87"/>
      <c r="L24" s="57"/>
      <c r="M24" s="58"/>
      <c r="N24" s="59"/>
      <c r="O24" s="60">
        <f>IF(H24=0,"",H24/G23)</f>
        <v>0.7142857142857143</v>
      </c>
      <c r="P24" s="61">
        <v>9</v>
      </c>
      <c r="Q24" s="62">
        <f t="shared" si="0"/>
        <v>1</v>
      </c>
      <c r="R24" s="62">
        <f t="shared" si="1"/>
        <v>0</v>
      </c>
    </row>
    <row r="25" spans="1:20" ht="15.75" customHeight="1">
      <c r="A25" s="49">
        <v>2002</v>
      </c>
      <c r="B25" s="50"/>
      <c r="C25" s="50"/>
      <c r="D25" s="50"/>
      <c r="E25" s="50"/>
      <c r="F25" s="50"/>
      <c r="G25" s="50"/>
      <c r="H25" s="50"/>
      <c r="I25" s="50">
        <v>5</v>
      </c>
      <c r="J25" s="50"/>
      <c r="K25" s="87"/>
      <c r="L25" s="57"/>
      <c r="M25" s="58"/>
      <c r="N25" s="59"/>
      <c r="O25" s="60">
        <f>IF(I25=0,"",I25/H24)</f>
        <v>1</v>
      </c>
      <c r="P25" s="61">
        <v>7</v>
      </c>
      <c r="Q25" s="62">
        <f t="shared" si="0"/>
        <v>0.77777777777777779</v>
      </c>
      <c r="R25" s="62">
        <f t="shared" si="1"/>
        <v>0.22222222222222221</v>
      </c>
    </row>
    <row r="26" spans="1:20" ht="15.75" customHeight="1">
      <c r="A26" s="49">
        <v>2101</v>
      </c>
      <c r="B26" s="50"/>
      <c r="C26" s="50"/>
      <c r="D26" s="50"/>
      <c r="E26" s="50"/>
      <c r="F26" s="50"/>
      <c r="G26" s="50"/>
      <c r="H26" s="50"/>
      <c r="I26" s="50"/>
      <c r="J26" s="50">
        <v>5</v>
      </c>
      <c r="K26" s="87">
        <v>4</v>
      </c>
      <c r="L26" s="57"/>
      <c r="M26" s="58"/>
      <c r="N26" s="59"/>
      <c r="O26" s="60">
        <f>IF(J26=0,"",J26/I25)</f>
        <v>1</v>
      </c>
      <c r="P26" s="61">
        <v>6</v>
      </c>
      <c r="Q26" s="62">
        <f t="shared" si="0"/>
        <v>0.8571428571428571</v>
      </c>
      <c r="R26" s="62">
        <f>IF(P26=0,"",100%-Q26)</f>
        <v>0.1428571428571429</v>
      </c>
    </row>
    <row r="27" spans="1:20" ht="15.75" customHeight="1">
      <c r="A27" s="49">
        <v>2102</v>
      </c>
      <c r="B27" s="50"/>
      <c r="C27" s="50"/>
      <c r="D27" s="50"/>
      <c r="E27" s="50"/>
      <c r="F27" s="50"/>
      <c r="G27" s="50"/>
      <c r="H27" s="50"/>
      <c r="I27" s="50"/>
      <c r="J27" s="50">
        <v>1</v>
      </c>
      <c r="K27" s="87">
        <v>1</v>
      </c>
      <c r="L27" s="57"/>
      <c r="M27" s="58"/>
      <c r="N27" s="58"/>
      <c r="O27" s="68"/>
      <c r="P27" s="61">
        <v>2</v>
      </c>
      <c r="Q27" s="69"/>
      <c r="R27" s="68"/>
    </row>
    <row r="28" spans="1:20" ht="15.75" customHeight="1">
      <c r="A28" s="49">
        <v>2201</v>
      </c>
      <c r="B28" s="50"/>
      <c r="C28" s="50"/>
      <c r="D28" s="50"/>
      <c r="E28" s="50"/>
      <c r="F28" s="50"/>
      <c r="G28" s="50"/>
      <c r="H28" s="50"/>
      <c r="I28" s="50"/>
      <c r="J28" s="50">
        <v>1</v>
      </c>
      <c r="K28" s="87">
        <v>1</v>
      </c>
      <c r="L28" s="57"/>
      <c r="M28" s="58"/>
      <c r="N28" s="64"/>
      <c r="O28" s="68"/>
      <c r="P28" s="66">
        <v>1</v>
      </c>
      <c r="Q28" s="69"/>
      <c r="R28" s="68"/>
    </row>
    <row r="29" spans="1:20" ht="15.75" customHeight="1">
      <c r="A29" s="49">
        <v>2202</v>
      </c>
      <c r="B29" s="50"/>
      <c r="C29" s="50"/>
      <c r="D29" s="50"/>
      <c r="E29" s="50"/>
      <c r="F29" s="50"/>
      <c r="G29" s="50"/>
      <c r="H29" s="50"/>
      <c r="I29" s="50"/>
      <c r="J29" s="50">
        <v>1</v>
      </c>
      <c r="K29" s="87"/>
      <c r="L29" s="57"/>
      <c r="M29" s="58"/>
      <c r="N29" s="64"/>
      <c r="O29" s="68"/>
      <c r="P29" s="66">
        <v>1</v>
      </c>
      <c r="Q29" s="69"/>
      <c r="R29" s="68"/>
      <c r="T29">
        <f>B18-(1+12)</f>
        <v>6</v>
      </c>
    </row>
    <row r="30" spans="1:20" ht="15.75" customHeight="1">
      <c r="A30" s="49">
        <v>2301</v>
      </c>
      <c r="B30" s="50"/>
      <c r="C30" s="50"/>
      <c r="D30" s="50"/>
      <c r="E30" s="50"/>
      <c r="F30" s="50"/>
      <c r="G30" s="50"/>
      <c r="H30" s="50"/>
      <c r="I30" s="50"/>
      <c r="J30" s="50"/>
      <c r="K30" s="87"/>
      <c r="L30" s="57"/>
      <c r="M30" s="58"/>
      <c r="N30" s="64"/>
      <c r="O30" s="68"/>
      <c r="P30" s="66"/>
      <c r="Q30" s="69"/>
      <c r="R30" s="68"/>
    </row>
    <row r="31" spans="1:20" ht="15.75" customHeight="1">
      <c r="A31" s="49">
        <v>2302</v>
      </c>
      <c r="B31" s="50"/>
      <c r="C31" s="50"/>
      <c r="D31" s="50"/>
      <c r="E31" s="50"/>
      <c r="F31" s="50"/>
      <c r="G31" s="50"/>
      <c r="H31" s="50"/>
      <c r="I31" s="50"/>
      <c r="J31" s="50"/>
      <c r="K31" s="87"/>
      <c r="L31" s="57"/>
      <c r="M31" s="58"/>
      <c r="N31" s="64"/>
      <c r="O31" s="58"/>
      <c r="P31" s="64"/>
      <c r="Q31" s="102"/>
      <c r="R31" s="68"/>
    </row>
    <row r="32" spans="1:20" ht="15.75" customHeight="1">
      <c r="A32" s="49">
        <v>2401</v>
      </c>
      <c r="B32" s="50"/>
      <c r="C32" s="50"/>
      <c r="D32" s="50"/>
      <c r="E32" s="50"/>
      <c r="F32" s="50"/>
      <c r="G32" s="50"/>
      <c r="H32" s="50"/>
      <c r="I32" s="50"/>
      <c r="J32" s="50"/>
      <c r="K32" s="87"/>
      <c r="L32" s="57"/>
      <c r="M32" s="58"/>
      <c r="N32" s="64"/>
      <c r="O32" s="140" t="s">
        <v>56</v>
      </c>
      <c r="P32" s="71">
        <v>5</v>
      </c>
      <c r="Q32" s="83">
        <f>K35</f>
        <v>6</v>
      </c>
      <c r="R32" s="142" t="s">
        <v>10</v>
      </c>
    </row>
    <row r="33" spans="1:19" ht="15.75" customHeight="1">
      <c r="A33" s="49">
        <v>2402</v>
      </c>
      <c r="B33" s="50"/>
      <c r="C33" s="50"/>
      <c r="D33" s="50"/>
      <c r="E33" s="50"/>
      <c r="F33" s="50"/>
      <c r="G33" s="50"/>
      <c r="H33" s="50"/>
      <c r="I33" s="50"/>
      <c r="J33" s="50"/>
      <c r="K33" s="87"/>
      <c r="L33" s="57"/>
      <c r="M33" s="58"/>
      <c r="N33" s="64"/>
      <c r="O33" s="141" t="s">
        <v>57</v>
      </c>
      <c r="P33" s="73">
        <f>IF(P32/B18=0,"",P32/B18)</f>
        <v>0.26315789473684209</v>
      </c>
      <c r="Q33" s="85">
        <f>IF(P32/Q32=0,"0%",P32/Q32)</f>
        <v>0.83333333333333337</v>
      </c>
      <c r="R33" s="143" t="s">
        <v>58</v>
      </c>
    </row>
    <row r="34" spans="1:19" ht="15.75" customHeight="1">
      <c r="A34" s="49">
        <v>2501</v>
      </c>
      <c r="B34" s="145"/>
      <c r="C34" s="145"/>
      <c r="D34" s="145"/>
      <c r="E34" s="145"/>
      <c r="F34" s="145"/>
      <c r="G34" s="145"/>
      <c r="H34" s="145"/>
      <c r="I34" s="145"/>
      <c r="J34" s="145"/>
      <c r="K34" s="87"/>
      <c r="L34" s="75"/>
      <c r="M34" s="76"/>
      <c r="N34" s="77"/>
      <c r="O34" s="78"/>
      <c r="P34" s="79"/>
      <c r="Q34" s="79"/>
      <c r="R34" s="80"/>
    </row>
    <row r="35" spans="1:19" ht="18" customHeight="1">
      <c r="A35" s="31"/>
      <c r="B35" s="190" t="s">
        <v>79</v>
      </c>
      <c r="C35" s="190"/>
      <c r="D35" s="190"/>
      <c r="E35" s="190"/>
      <c r="F35" s="190"/>
      <c r="G35" s="190"/>
      <c r="H35" s="190"/>
      <c r="I35" s="190"/>
      <c r="J35" s="190"/>
      <c r="K35" s="144">
        <f>SUM(K18:K31)</f>
        <v>6</v>
      </c>
      <c r="L35" s="82">
        <f>IF(K26=0,"",K26/B18)</f>
        <v>0.21052631578947367</v>
      </c>
      <c r="M35" s="82">
        <f>IF(K35=0,"",K35/B18)</f>
        <v>0.31578947368421051</v>
      </c>
      <c r="N35" s="82">
        <f>IF(K26=0,"",M35-L35)</f>
        <v>0.10526315789473684</v>
      </c>
      <c r="O35" s="1"/>
      <c r="P35" s="25"/>
      <c r="Q35" s="26"/>
      <c r="R35" s="1"/>
    </row>
    <row r="36" spans="1:19" ht="12.75" customHeight="1">
      <c r="A36" s="109"/>
    </row>
    <row r="37" spans="1:19" ht="12.75" customHeight="1">
      <c r="A37" s="109"/>
    </row>
    <row r="38" spans="1:19" ht="26.25">
      <c r="A38" s="161"/>
      <c r="B38" s="203" t="s">
        <v>69</v>
      </c>
      <c r="C38" s="203"/>
      <c r="D38" s="203"/>
      <c r="E38" s="203"/>
      <c r="F38" s="203"/>
      <c r="G38" s="203"/>
      <c r="H38" s="203"/>
      <c r="I38" s="203"/>
      <c r="J38" s="203"/>
      <c r="K38" s="156" t="s">
        <v>86</v>
      </c>
      <c r="L38" s="25"/>
      <c r="M38" s="1"/>
      <c r="N38" s="1"/>
      <c r="O38" s="25"/>
      <c r="P38" s="1"/>
      <c r="Q38" s="25"/>
      <c r="R38" s="25"/>
      <c r="S38" s="25"/>
    </row>
    <row r="39" spans="1:19" ht="20.25">
      <c r="A39" s="192" t="s">
        <v>9</v>
      </c>
      <c r="B39" s="207" t="s">
        <v>70</v>
      </c>
      <c r="C39" s="208"/>
      <c r="D39" s="208"/>
      <c r="E39" s="208"/>
      <c r="F39" s="208"/>
      <c r="G39" s="208"/>
      <c r="H39" s="208"/>
      <c r="I39" s="208"/>
      <c r="J39" s="209"/>
      <c r="K39" s="196" t="s">
        <v>10</v>
      </c>
      <c r="L39" s="189" t="s">
        <v>2</v>
      </c>
      <c r="M39" s="189" t="s">
        <v>3</v>
      </c>
      <c r="N39" s="198" t="s">
        <v>4</v>
      </c>
      <c r="O39" s="189" t="s">
        <v>5</v>
      </c>
      <c r="P39" s="187" t="s">
        <v>6</v>
      </c>
      <c r="Q39" s="187" t="s">
        <v>7</v>
      </c>
      <c r="R39" s="189" t="s">
        <v>8</v>
      </c>
    </row>
    <row r="40" spans="1:19" ht="15.75">
      <c r="A40" s="188"/>
      <c r="B40" s="49" t="s">
        <v>71</v>
      </c>
      <c r="C40" s="49" t="s">
        <v>72</v>
      </c>
      <c r="D40" s="49" t="s">
        <v>73</v>
      </c>
      <c r="E40" s="49" t="s">
        <v>74</v>
      </c>
      <c r="F40" s="49" t="s">
        <v>75</v>
      </c>
      <c r="G40" s="49" t="s">
        <v>76</v>
      </c>
      <c r="H40" s="49" t="s">
        <v>77</v>
      </c>
      <c r="I40" s="49" t="s">
        <v>78</v>
      </c>
      <c r="J40" s="49" t="s">
        <v>106</v>
      </c>
      <c r="K40" s="197"/>
      <c r="L40" s="188"/>
      <c r="M40" s="188"/>
      <c r="N40" s="188"/>
      <c r="O40" s="188"/>
      <c r="P40" s="188"/>
      <c r="Q40" s="188"/>
      <c r="R40" s="188"/>
    </row>
    <row r="41" spans="1:19" ht="15.75">
      <c r="A41" s="49">
        <v>1702</v>
      </c>
      <c r="B41" s="50">
        <v>16</v>
      </c>
      <c r="C41" s="50"/>
      <c r="D41" s="50"/>
      <c r="E41" s="50"/>
      <c r="F41" s="50"/>
      <c r="G41" s="50"/>
      <c r="H41" s="50"/>
      <c r="I41" s="50"/>
      <c r="J41" s="50"/>
      <c r="K41" s="87"/>
      <c r="L41" s="51"/>
      <c r="M41" s="52"/>
      <c r="N41" s="53"/>
      <c r="O41" s="54"/>
      <c r="P41" s="55">
        <f>B41</f>
        <v>16</v>
      </c>
      <c r="Q41" s="56"/>
      <c r="R41" s="54"/>
    </row>
    <row r="42" spans="1:19" ht="15.75" customHeight="1">
      <c r="A42" s="49">
        <v>1801</v>
      </c>
      <c r="B42" s="50"/>
      <c r="C42" s="50">
        <v>12</v>
      </c>
      <c r="D42" s="50"/>
      <c r="E42" s="50"/>
      <c r="F42" s="50"/>
      <c r="G42" s="50"/>
      <c r="H42" s="50"/>
      <c r="I42" s="50"/>
      <c r="J42" s="50"/>
      <c r="K42" s="87"/>
      <c r="L42" s="57"/>
      <c r="M42" s="58"/>
      <c r="N42" s="59"/>
      <c r="O42" s="60">
        <f>IF(C42=0,"",C42/B41)</f>
        <v>0.75</v>
      </c>
      <c r="P42" s="61">
        <v>12</v>
      </c>
      <c r="Q42" s="62">
        <f t="shared" ref="Q42:Q49" si="2">IF(P42=0,"",P42/P41)</f>
        <v>0.75</v>
      </c>
      <c r="R42" s="62">
        <f t="shared" ref="R42:R49" si="3">IF(P42=0,"",100%-Q42)</f>
        <v>0.25</v>
      </c>
    </row>
    <row r="43" spans="1:19" ht="15.75" customHeight="1">
      <c r="A43" s="49">
        <v>1802</v>
      </c>
      <c r="B43" s="50"/>
      <c r="C43" s="50"/>
      <c r="D43" s="50">
        <v>11</v>
      </c>
      <c r="E43" s="50"/>
      <c r="F43" s="50"/>
      <c r="G43" s="50"/>
      <c r="H43" s="50"/>
      <c r="I43" s="50"/>
      <c r="J43" s="50"/>
      <c r="K43" s="87"/>
      <c r="L43" s="57"/>
      <c r="M43" s="58"/>
      <c r="N43" s="59"/>
      <c r="O43" s="60">
        <f>IF(D43=0,"",D43/C42)</f>
        <v>0.91666666666666663</v>
      </c>
      <c r="P43" s="61">
        <v>12</v>
      </c>
      <c r="Q43" s="62">
        <f t="shared" si="2"/>
        <v>1</v>
      </c>
      <c r="R43" s="62">
        <f t="shared" si="3"/>
        <v>0</v>
      </c>
      <c r="S43" s="63">
        <f>P43/P41</f>
        <v>0.75</v>
      </c>
    </row>
    <row r="44" spans="1:19" ht="15.75" customHeight="1">
      <c r="A44" s="49">
        <v>1901</v>
      </c>
      <c r="B44" s="50"/>
      <c r="C44" s="50"/>
      <c r="D44" s="50"/>
      <c r="E44" s="50">
        <v>11</v>
      </c>
      <c r="F44" s="50"/>
      <c r="G44" s="50"/>
      <c r="H44" s="50"/>
      <c r="I44" s="50"/>
      <c r="J44" s="50"/>
      <c r="K44" s="87"/>
      <c r="L44" s="57"/>
      <c r="M44" s="58"/>
      <c r="N44" s="59"/>
      <c r="O44" s="60">
        <f>IF(E44=0,"",E44/D43)</f>
        <v>1</v>
      </c>
      <c r="P44" s="61">
        <v>12</v>
      </c>
      <c r="Q44" s="62">
        <f t="shared" si="2"/>
        <v>1</v>
      </c>
      <c r="R44" s="62">
        <f t="shared" si="3"/>
        <v>0</v>
      </c>
    </row>
    <row r="45" spans="1:19" ht="15.75" customHeight="1">
      <c r="A45" s="49">
        <v>1902</v>
      </c>
      <c r="B45" s="50"/>
      <c r="C45" s="50"/>
      <c r="D45" s="50"/>
      <c r="E45" s="50"/>
      <c r="F45" s="50">
        <v>9</v>
      </c>
      <c r="G45" s="50"/>
      <c r="H45" s="50"/>
      <c r="I45" s="50"/>
      <c r="J45" s="50"/>
      <c r="K45" s="87"/>
      <c r="L45" s="57"/>
      <c r="M45" s="58"/>
      <c r="N45" s="59"/>
      <c r="O45" s="60">
        <f>IF(F45=0,"",F45/E44)</f>
        <v>0.81818181818181823</v>
      </c>
      <c r="P45" s="61">
        <v>12</v>
      </c>
      <c r="Q45" s="62">
        <f t="shared" si="2"/>
        <v>1</v>
      </c>
      <c r="R45" s="62">
        <f t="shared" si="3"/>
        <v>0</v>
      </c>
    </row>
    <row r="46" spans="1:19" ht="15.75" customHeight="1">
      <c r="A46" s="49">
        <v>2001</v>
      </c>
      <c r="B46" s="50"/>
      <c r="C46" s="50"/>
      <c r="D46" s="50"/>
      <c r="E46" s="50"/>
      <c r="F46" s="50"/>
      <c r="G46" s="50">
        <v>8</v>
      </c>
      <c r="H46" s="50"/>
      <c r="I46" s="50"/>
      <c r="J46" s="50"/>
      <c r="K46" s="87"/>
      <c r="L46" s="57"/>
      <c r="M46" s="58"/>
      <c r="N46" s="59"/>
      <c r="O46" s="60">
        <f>IF(G46=0,"",G46/F45)</f>
        <v>0.88888888888888884</v>
      </c>
      <c r="P46" s="61">
        <v>12</v>
      </c>
      <c r="Q46" s="62">
        <f t="shared" si="2"/>
        <v>1</v>
      </c>
      <c r="R46" s="62">
        <f t="shared" si="3"/>
        <v>0</v>
      </c>
    </row>
    <row r="47" spans="1:19" ht="15.75" customHeight="1">
      <c r="A47" s="49">
        <v>2002</v>
      </c>
      <c r="B47" s="50"/>
      <c r="C47" s="50"/>
      <c r="D47" s="50"/>
      <c r="E47" s="50"/>
      <c r="F47" s="50"/>
      <c r="G47" s="50"/>
      <c r="H47" s="50">
        <v>8</v>
      </c>
      <c r="I47" s="50"/>
      <c r="J47" s="50"/>
      <c r="K47" s="87"/>
      <c r="L47" s="57"/>
      <c r="M47" s="58"/>
      <c r="N47" s="59"/>
      <c r="O47" s="60">
        <f>IF(H47=0,"",H47/G46)</f>
        <v>1</v>
      </c>
      <c r="P47" s="61">
        <v>12</v>
      </c>
      <c r="Q47" s="62">
        <f t="shared" si="2"/>
        <v>1</v>
      </c>
      <c r="R47" s="62">
        <f t="shared" si="3"/>
        <v>0</v>
      </c>
    </row>
    <row r="48" spans="1:19" ht="15.75" customHeight="1">
      <c r="A48" s="49">
        <v>2101</v>
      </c>
      <c r="B48" s="50"/>
      <c r="C48" s="50"/>
      <c r="D48" s="50"/>
      <c r="E48" s="50"/>
      <c r="F48" s="50"/>
      <c r="G48" s="50"/>
      <c r="H48" s="50"/>
      <c r="I48" s="50">
        <v>8</v>
      </c>
      <c r="J48" s="50"/>
      <c r="K48" s="87"/>
      <c r="L48" s="57"/>
      <c r="M48" s="58"/>
      <c r="N48" s="59"/>
      <c r="O48" s="60">
        <f>IF(I48=0,"",I48/H47)</f>
        <v>1</v>
      </c>
      <c r="P48" s="61">
        <v>11</v>
      </c>
      <c r="Q48" s="62">
        <f t="shared" si="2"/>
        <v>0.91666666666666663</v>
      </c>
      <c r="R48" s="62">
        <f t="shared" si="3"/>
        <v>8.333333333333337E-2</v>
      </c>
    </row>
    <row r="49" spans="1:18" ht="15.75" customHeight="1">
      <c r="A49" s="49">
        <v>2102</v>
      </c>
      <c r="B49" s="50"/>
      <c r="C49" s="50"/>
      <c r="D49" s="50"/>
      <c r="E49" s="50"/>
      <c r="F49" s="50"/>
      <c r="G49" s="50"/>
      <c r="H49" s="50"/>
      <c r="I49" s="50"/>
      <c r="J49" s="50">
        <v>7</v>
      </c>
      <c r="K49" s="87">
        <v>7</v>
      </c>
      <c r="L49" s="57"/>
      <c r="M49" s="58"/>
      <c r="N49" s="59"/>
      <c r="O49" s="60">
        <f>J49/I48</f>
        <v>0.875</v>
      </c>
      <c r="P49" s="61">
        <v>11</v>
      </c>
      <c r="Q49" s="62">
        <f t="shared" si="2"/>
        <v>1</v>
      </c>
      <c r="R49" s="62">
        <f t="shared" si="3"/>
        <v>0</v>
      </c>
    </row>
    <row r="50" spans="1:18" ht="15.75" customHeight="1">
      <c r="A50" s="49">
        <v>2201</v>
      </c>
      <c r="B50" s="50"/>
      <c r="C50" s="50"/>
      <c r="D50" s="50"/>
      <c r="E50" s="50"/>
      <c r="F50" s="50"/>
      <c r="G50" s="50"/>
      <c r="H50" s="50"/>
      <c r="I50" s="50"/>
      <c r="J50" s="50">
        <v>2</v>
      </c>
      <c r="K50" s="87">
        <v>1</v>
      </c>
      <c r="L50" s="57"/>
      <c r="M50" s="58"/>
      <c r="N50" s="58"/>
      <c r="O50" s="68"/>
      <c r="P50" s="61">
        <v>4</v>
      </c>
      <c r="Q50" s="69"/>
      <c r="R50" s="68"/>
    </row>
    <row r="51" spans="1:18" ht="15.75" customHeight="1">
      <c r="A51" s="49">
        <v>2202</v>
      </c>
      <c r="B51" s="50"/>
      <c r="C51" s="50"/>
      <c r="D51" s="50"/>
      <c r="E51" s="50"/>
      <c r="F51" s="50"/>
      <c r="G51" s="50"/>
      <c r="H51" s="50"/>
      <c r="I51" s="50"/>
      <c r="J51" s="50">
        <v>2</v>
      </c>
      <c r="K51" s="87">
        <v>1</v>
      </c>
      <c r="L51" s="57"/>
      <c r="M51" s="58"/>
      <c r="N51" s="64"/>
      <c r="O51" s="68"/>
      <c r="P51" s="66">
        <v>3</v>
      </c>
      <c r="Q51" s="69"/>
      <c r="R51" s="68"/>
    </row>
    <row r="52" spans="1:18" ht="15.75" customHeight="1">
      <c r="A52" s="49">
        <v>2301</v>
      </c>
      <c r="B52" s="50"/>
      <c r="C52" s="50"/>
      <c r="D52" s="50"/>
      <c r="E52" s="50"/>
      <c r="F52" s="50"/>
      <c r="G52" s="50"/>
      <c r="H52" s="50"/>
      <c r="I52" s="50"/>
      <c r="J52" s="50">
        <v>1</v>
      </c>
      <c r="K52" s="87">
        <v>1</v>
      </c>
      <c r="L52" s="57"/>
      <c r="M52" s="58"/>
      <c r="N52" s="64"/>
      <c r="O52" s="68"/>
      <c r="P52" s="66">
        <v>2</v>
      </c>
      <c r="Q52" s="69"/>
      <c r="R52" s="68"/>
    </row>
    <row r="53" spans="1:18" ht="15.75" customHeight="1">
      <c r="A53" s="49">
        <v>2302</v>
      </c>
      <c r="B53" s="50"/>
      <c r="C53" s="50"/>
      <c r="D53" s="50"/>
      <c r="E53" s="50"/>
      <c r="F53" s="50"/>
      <c r="G53" s="50"/>
      <c r="H53" s="50"/>
      <c r="I53" s="50"/>
      <c r="J53" s="50">
        <v>1</v>
      </c>
      <c r="K53" s="87"/>
      <c r="L53" s="57"/>
      <c r="M53" s="58"/>
      <c r="N53" s="64"/>
      <c r="O53" s="68"/>
      <c r="P53" s="66">
        <v>1</v>
      </c>
      <c r="Q53" s="69"/>
      <c r="R53" s="68"/>
    </row>
    <row r="54" spans="1:18" ht="15.75" customHeight="1">
      <c r="A54" s="49">
        <v>2401</v>
      </c>
      <c r="B54" s="50"/>
      <c r="C54" s="50"/>
      <c r="D54" s="50"/>
      <c r="E54" s="50"/>
      <c r="F54" s="50"/>
      <c r="G54" s="50"/>
      <c r="H54" s="50"/>
      <c r="I54" s="50"/>
      <c r="J54" s="50"/>
      <c r="K54" s="87"/>
      <c r="L54" s="57"/>
      <c r="M54" s="58"/>
      <c r="N54" s="64"/>
      <c r="O54" s="58"/>
      <c r="P54" s="64"/>
      <c r="Q54" s="102"/>
      <c r="R54" s="68"/>
    </row>
    <row r="55" spans="1:18" ht="15.75" customHeight="1">
      <c r="A55" s="49">
        <v>2402</v>
      </c>
      <c r="B55" s="50"/>
      <c r="C55" s="50"/>
      <c r="D55" s="50"/>
      <c r="E55" s="50"/>
      <c r="F55" s="50"/>
      <c r="G55" s="50"/>
      <c r="H55" s="50"/>
      <c r="I55" s="50"/>
      <c r="J55" s="50"/>
      <c r="K55" s="87"/>
      <c r="L55" s="57"/>
      <c r="M55" s="58"/>
      <c r="N55" s="64"/>
      <c r="O55" s="140" t="s">
        <v>56</v>
      </c>
      <c r="P55" s="71">
        <v>9</v>
      </c>
      <c r="Q55" s="83">
        <f>K58</f>
        <v>10</v>
      </c>
      <c r="R55" s="142" t="s">
        <v>10</v>
      </c>
    </row>
    <row r="56" spans="1:18" ht="15.75" customHeight="1">
      <c r="A56" s="49">
        <v>2501</v>
      </c>
      <c r="B56" s="50"/>
      <c r="C56" s="50"/>
      <c r="D56" s="50"/>
      <c r="E56" s="50"/>
      <c r="F56" s="50"/>
      <c r="G56" s="50"/>
      <c r="H56" s="50"/>
      <c r="I56" s="50"/>
      <c r="J56" s="50"/>
      <c r="K56" s="87"/>
      <c r="L56" s="57"/>
      <c r="M56" s="58"/>
      <c r="N56" s="64"/>
      <c r="O56" s="141" t="s">
        <v>57</v>
      </c>
      <c r="P56" s="73">
        <f>IF(P55/B41=0,"",P55/B41)</f>
        <v>0.5625</v>
      </c>
      <c r="Q56" s="85">
        <f>IF(P55/Q55=0,"0%",P55/Q55)</f>
        <v>0.9</v>
      </c>
      <c r="R56" s="143" t="s">
        <v>58</v>
      </c>
    </row>
    <row r="57" spans="1:18" ht="15.75" customHeight="1">
      <c r="A57" s="49">
        <v>2502</v>
      </c>
      <c r="B57" s="145"/>
      <c r="C57" s="145"/>
      <c r="D57" s="145"/>
      <c r="E57" s="145"/>
      <c r="F57" s="145"/>
      <c r="G57" s="145"/>
      <c r="H57" s="145"/>
      <c r="I57" s="145"/>
      <c r="J57" s="145"/>
      <c r="K57" s="87"/>
      <c r="L57" s="75"/>
      <c r="M57" s="76"/>
      <c r="N57" s="77"/>
      <c r="O57" s="78"/>
      <c r="P57" s="79"/>
      <c r="Q57" s="79"/>
      <c r="R57" s="80"/>
    </row>
    <row r="58" spans="1:18" ht="18" customHeight="1">
      <c r="A58" s="31"/>
      <c r="B58" s="190" t="s">
        <v>79</v>
      </c>
      <c r="C58" s="190"/>
      <c r="D58" s="190"/>
      <c r="E58" s="190"/>
      <c r="F58" s="190"/>
      <c r="G58" s="190"/>
      <c r="H58" s="190"/>
      <c r="I58" s="190"/>
      <c r="J58" s="190"/>
      <c r="K58" s="144">
        <f>SUM(K49:K54)</f>
        <v>10</v>
      </c>
      <c r="L58" s="82">
        <f>IF(K49=0,"",K49/B41)</f>
        <v>0.4375</v>
      </c>
      <c r="M58" s="82">
        <f>IF(K58=0,"",K58/B41)</f>
        <v>0.625</v>
      </c>
      <c r="N58" s="82">
        <f>IF(K50=0,"",M58-L58)</f>
        <v>0.1875</v>
      </c>
      <c r="O58" s="1"/>
      <c r="P58" s="25"/>
      <c r="Q58" s="26"/>
      <c r="R58" s="1"/>
    </row>
    <row r="59" spans="1:18" ht="12.75" customHeight="1"/>
    <row r="60" spans="1:18" ht="12.75" customHeight="1"/>
    <row r="61" spans="1:18" ht="26.25" customHeight="1">
      <c r="A61" s="161"/>
      <c r="B61" s="203" t="s">
        <v>69</v>
      </c>
      <c r="C61" s="203"/>
      <c r="D61" s="203"/>
      <c r="E61" s="203"/>
      <c r="F61" s="203"/>
      <c r="G61" s="203"/>
      <c r="H61" s="203"/>
      <c r="I61" s="203"/>
      <c r="J61" s="203"/>
      <c r="K61" s="156" t="s">
        <v>87</v>
      </c>
      <c r="L61" s="25"/>
      <c r="M61" s="1"/>
      <c r="N61" s="1"/>
      <c r="O61" s="25"/>
      <c r="P61" s="1"/>
      <c r="Q61" s="25"/>
      <c r="R61" s="25"/>
    </row>
    <row r="62" spans="1:18" ht="20.25">
      <c r="A62" s="192" t="s">
        <v>9</v>
      </c>
      <c r="B62" s="193" t="s">
        <v>70</v>
      </c>
      <c r="C62" s="205"/>
      <c r="D62" s="205"/>
      <c r="E62" s="205"/>
      <c r="F62" s="205"/>
      <c r="G62" s="205"/>
      <c r="H62" s="205"/>
      <c r="I62" s="205"/>
      <c r="J62" s="206"/>
      <c r="K62" s="196" t="s">
        <v>10</v>
      </c>
      <c r="L62" s="189" t="s">
        <v>2</v>
      </c>
      <c r="M62" s="189" t="s">
        <v>3</v>
      </c>
      <c r="N62" s="198" t="s">
        <v>4</v>
      </c>
      <c r="O62" s="189" t="s">
        <v>5</v>
      </c>
      <c r="P62" s="187" t="s">
        <v>6</v>
      </c>
      <c r="Q62" s="187" t="s">
        <v>7</v>
      </c>
      <c r="R62" s="189" t="s">
        <v>8</v>
      </c>
    </row>
    <row r="63" spans="1:18" ht="15.75">
      <c r="A63" s="188"/>
      <c r="B63" s="49" t="s">
        <v>71</v>
      </c>
      <c r="C63" s="49" t="s">
        <v>72</v>
      </c>
      <c r="D63" s="49" t="s">
        <v>73</v>
      </c>
      <c r="E63" s="49" t="s">
        <v>74</v>
      </c>
      <c r="F63" s="49" t="s">
        <v>75</v>
      </c>
      <c r="G63" s="49" t="s">
        <v>76</v>
      </c>
      <c r="H63" s="49" t="s">
        <v>77</v>
      </c>
      <c r="I63" s="49" t="s">
        <v>78</v>
      </c>
      <c r="J63" s="49" t="s">
        <v>106</v>
      </c>
      <c r="K63" s="197"/>
      <c r="L63" s="188"/>
      <c r="M63" s="188"/>
      <c r="N63" s="188"/>
      <c r="O63" s="188"/>
      <c r="P63" s="188"/>
      <c r="Q63" s="188"/>
      <c r="R63" s="188"/>
    </row>
    <row r="64" spans="1:18" ht="15.75" customHeight="1">
      <c r="A64" s="49">
        <v>1801</v>
      </c>
      <c r="B64" s="50">
        <v>26</v>
      </c>
      <c r="C64" s="50"/>
      <c r="D64" s="50"/>
      <c r="E64" s="50"/>
      <c r="F64" s="50"/>
      <c r="G64" s="50"/>
      <c r="H64" s="50"/>
      <c r="I64" s="50"/>
      <c r="J64" s="50"/>
      <c r="K64" s="87"/>
      <c r="L64" s="51"/>
      <c r="M64" s="52"/>
      <c r="N64" s="53"/>
      <c r="O64" s="54"/>
      <c r="P64" s="55">
        <f>B64</f>
        <v>26</v>
      </c>
      <c r="Q64" s="56"/>
      <c r="R64" s="54"/>
    </row>
    <row r="65" spans="1:21" ht="15.75" customHeight="1">
      <c r="A65" s="49">
        <v>1802</v>
      </c>
      <c r="B65" s="50"/>
      <c r="C65" s="50">
        <v>22</v>
      </c>
      <c r="D65" s="50"/>
      <c r="E65" s="50"/>
      <c r="F65" s="50"/>
      <c r="G65" s="50"/>
      <c r="H65" s="50"/>
      <c r="I65" s="50"/>
      <c r="J65" s="50"/>
      <c r="K65" s="87"/>
      <c r="L65" s="57"/>
      <c r="M65" s="58"/>
      <c r="N65" s="59"/>
      <c r="O65" s="60">
        <f>IF(C65=0,"",C65/B64)</f>
        <v>0.84615384615384615</v>
      </c>
      <c r="P65" s="61">
        <v>22</v>
      </c>
      <c r="Q65" s="62">
        <f t="shared" ref="Q65:Q72" si="4">IF(P65=0,"",P65/P64)</f>
        <v>0.84615384615384615</v>
      </c>
      <c r="R65" s="62">
        <f t="shared" ref="R65:R72" si="5">IF(P65=0,"",100%-Q65)</f>
        <v>0.15384615384615385</v>
      </c>
    </row>
    <row r="66" spans="1:21" ht="15.75" customHeight="1">
      <c r="A66" s="49">
        <v>1901</v>
      </c>
      <c r="B66" s="50"/>
      <c r="C66" s="50"/>
      <c r="D66" s="50">
        <v>20</v>
      </c>
      <c r="E66" s="50"/>
      <c r="F66" s="50"/>
      <c r="G66" s="50"/>
      <c r="H66" s="50"/>
      <c r="I66" s="50"/>
      <c r="J66" s="50"/>
      <c r="K66" s="87"/>
      <c r="L66" s="57"/>
      <c r="M66" s="58"/>
      <c r="N66" s="59"/>
      <c r="O66" s="60">
        <f>IF(D66=0,"",D66/C65)</f>
        <v>0.90909090909090906</v>
      </c>
      <c r="P66" s="61">
        <v>21</v>
      </c>
      <c r="Q66" s="62">
        <f t="shared" si="4"/>
        <v>0.95454545454545459</v>
      </c>
      <c r="R66" s="62">
        <f t="shared" si="5"/>
        <v>4.5454545454545414E-2</v>
      </c>
      <c r="S66" s="63">
        <f>P66/P64</f>
        <v>0.80769230769230771</v>
      </c>
    </row>
    <row r="67" spans="1:21" ht="15.75" customHeight="1">
      <c r="A67" s="49">
        <v>1902</v>
      </c>
      <c r="B67" s="50"/>
      <c r="C67" s="50"/>
      <c r="D67" s="50"/>
      <c r="E67" s="50">
        <v>19</v>
      </c>
      <c r="F67" s="50"/>
      <c r="G67" s="50"/>
      <c r="H67" s="50"/>
      <c r="I67" s="50"/>
      <c r="J67" s="50"/>
      <c r="K67" s="87"/>
      <c r="L67" s="57"/>
      <c r="M67" s="58"/>
      <c r="N67" s="59"/>
      <c r="O67" s="60">
        <f>E67/D66</f>
        <v>0.95</v>
      </c>
      <c r="P67" s="61">
        <v>20</v>
      </c>
      <c r="Q67" s="62">
        <f t="shared" si="4"/>
        <v>0.95238095238095233</v>
      </c>
      <c r="R67" s="62">
        <f t="shared" si="5"/>
        <v>4.7619047619047672E-2</v>
      </c>
    </row>
    <row r="68" spans="1:21" ht="15.75" customHeight="1">
      <c r="A68" s="49">
        <v>2001</v>
      </c>
      <c r="B68" s="50"/>
      <c r="C68" s="50"/>
      <c r="D68" s="50"/>
      <c r="E68" s="50"/>
      <c r="F68" s="50">
        <v>19</v>
      </c>
      <c r="G68" s="50"/>
      <c r="H68" s="50"/>
      <c r="I68" s="50"/>
      <c r="J68" s="50"/>
      <c r="K68" s="87"/>
      <c r="L68" s="57"/>
      <c r="M68" s="58"/>
      <c r="N68" s="59"/>
      <c r="O68" s="60">
        <f>IF(F68=0,"",F68/E67)</f>
        <v>1</v>
      </c>
      <c r="P68" s="61">
        <v>20</v>
      </c>
      <c r="Q68" s="62">
        <f t="shared" si="4"/>
        <v>1</v>
      </c>
      <c r="R68" s="62">
        <f t="shared" si="5"/>
        <v>0</v>
      </c>
    </row>
    <row r="69" spans="1:21" ht="15.75">
      <c r="A69" s="49">
        <v>2002</v>
      </c>
      <c r="B69" s="50"/>
      <c r="C69" s="50"/>
      <c r="D69" s="50"/>
      <c r="E69" s="50"/>
      <c r="F69" s="50"/>
      <c r="G69" s="50">
        <v>18</v>
      </c>
      <c r="H69" s="50"/>
      <c r="I69" s="50"/>
      <c r="J69" s="50"/>
      <c r="K69" s="87"/>
      <c r="L69" s="57"/>
      <c r="M69" s="58"/>
      <c r="N69" s="59"/>
      <c r="O69" s="60">
        <f>IF(G69=0,"",G69/F68)</f>
        <v>0.94736842105263153</v>
      </c>
      <c r="P69" s="61">
        <v>20</v>
      </c>
      <c r="Q69" s="62">
        <f t="shared" si="4"/>
        <v>1</v>
      </c>
      <c r="R69" s="62">
        <f t="shared" si="5"/>
        <v>0</v>
      </c>
    </row>
    <row r="70" spans="1:21" ht="15.75" customHeight="1">
      <c r="A70" s="49">
        <v>2101</v>
      </c>
      <c r="B70" s="50"/>
      <c r="C70" s="50"/>
      <c r="D70" s="50"/>
      <c r="E70" s="50"/>
      <c r="F70" s="50"/>
      <c r="G70" s="50"/>
      <c r="H70" s="50">
        <v>17</v>
      </c>
      <c r="I70" s="50"/>
      <c r="J70" s="50"/>
      <c r="K70" s="87"/>
      <c r="L70" s="57"/>
      <c r="M70" s="58"/>
      <c r="N70" s="59"/>
      <c r="O70" s="60">
        <f>IF(H70=0,"",H70/G69)</f>
        <v>0.94444444444444442</v>
      </c>
      <c r="P70" s="61">
        <v>20</v>
      </c>
      <c r="Q70" s="62">
        <f t="shared" si="4"/>
        <v>1</v>
      </c>
      <c r="R70" s="62">
        <f t="shared" si="5"/>
        <v>0</v>
      </c>
    </row>
    <row r="71" spans="1:21" ht="15.75" customHeight="1">
      <c r="A71" s="49">
        <v>2102</v>
      </c>
      <c r="B71" s="50"/>
      <c r="C71" s="50"/>
      <c r="D71" s="50"/>
      <c r="E71" s="50"/>
      <c r="F71" s="50"/>
      <c r="G71" s="50"/>
      <c r="H71" s="50"/>
      <c r="I71" s="50">
        <v>15</v>
      </c>
      <c r="J71" s="50"/>
      <c r="K71" s="87"/>
      <c r="L71" s="57"/>
      <c r="M71" s="58"/>
      <c r="N71" s="59"/>
      <c r="O71" s="60">
        <f>I71/H70</f>
        <v>0.88235294117647056</v>
      </c>
      <c r="P71" s="61">
        <v>19</v>
      </c>
      <c r="Q71" s="62">
        <f t="shared" si="4"/>
        <v>0.95</v>
      </c>
      <c r="R71" s="62">
        <f t="shared" si="5"/>
        <v>5.0000000000000044E-2</v>
      </c>
    </row>
    <row r="72" spans="1:21" ht="15.75">
      <c r="A72" s="49">
        <v>2201</v>
      </c>
      <c r="B72" s="50"/>
      <c r="C72" s="50"/>
      <c r="D72" s="50"/>
      <c r="E72" s="50"/>
      <c r="F72" s="50"/>
      <c r="G72" s="50"/>
      <c r="H72" s="50"/>
      <c r="I72" s="50"/>
      <c r="J72" s="50">
        <v>14</v>
      </c>
      <c r="K72" s="87">
        <v>13</v>
      </c>
      <c r="L72" s="57"/>
      <c r="M72" s="58"/>
      <c r="N72" s="59"/>
      <c r="O72" s="60">
        <f>J72/I71</f>
        <v>0.93333333333333335</v>
      </c>
      <c r="P72" s="61">
        <v>19</v>
      </c>
      <c r="Q72" s="62">
        <f t="shared" si="4"/>
        <v>1</v>
      </c>
      <c r="R72" s="62">
        <f t="shared" si="5"/>
        <v>0</v>
      </c>
      <c r="T72" s="115">
        <f>P64-P72</f>
        <v>7</v>
      </c>
    </row>
    <row r="73" spans="1:21" ht="15.75" customHeight="1">
      <c r="A73" s="49">
        <v>2202</v>
      </c>
      <c r="B73" s="50"/>
      <c r="C73" s="50"/>
      <c r="D73" s="50"/>
      <c r="E73" s="50"/>
      <c r="F73" s="50"/>
      <c r="G73" s="50"/>
      <c r="H73" s="50"/>
      <c r="I73" s="50"/>
      <c r="J73" s="50">
        <v>4</v>
      </c>
      <c r="K73" s="87">
        <v>2</v>
      </c>
      <c r="L73" s="57"/>
      <c r="M73" s="58"/>
      <c r="N73" s="64"/>
      <c r="O73" s="65"/>
      <c r="P73" s="66">
        <v>6</v>
      </c>
      <c r="Q73" s="67"/>
      <c r="R73" s="65"/>
      <c r="U73">
        <f>B64-(4+7)</f>
        <v>15</v>
      </c>
    </row>
    <row r="74" spans="1:21" ht="15.75" customHeight="1">
      <c r="A74" s="49">
        <v>2301</v>
      </c>
      <c r="B74" s="50"/>
      <c r="C74" s="50"/>
      <c r="D74" s="50"/>
      <c r="E74" s="50"/>
      <c r="F74" s="50"/>
      <c r="G74" s="50"/>
      <c r="H74" s="50"/>
      <c r="I74" s="50"/>
      <c r="J74" s="50">
        <v>2</v>
      </c>
      <c r="K74" s="87">
        <v>2</v>
      </c>
      <c r="L74" s="57"/>
      <c r="M74" s="58"/>
      <c r="N74" s="64"/>
      <c r="O74" s="68"/>
      <c r="P74" s="66">
        <v>5</v>
      </c>
      <c r="Q74" s="69"/>
      <c r="R74" s="68"/>
    </row>
    <row r="75" spans="1:21" ht="15.75" customHeight="1">
      <c r="A75" s="49">
        <v>2302</v>
      </c>
      <c r="B75" s="50"/>
      <c r="C75" s="50"/>
      <c r="D75" s="50"/>
      <c r="E75" s="50"/>
      <c r="F75" s="50"/>
      <c r="G75" s="50"/>
      <c r="H75" s="50"/>
      <c r="I75" s="50"/>
      <c r="J75" s="50">
        <v>1</v>
      </c>
      <c r="K75" s="87">
        <v>1</v>
      </c>
      <c r="L75" s="57"/>
      <c r="M75" s="58"/>
      <c r="N75" s="64"/>
      <c r="O75" s="68"/>
      <c r="P75" s="123">
        <v>2</v>
      </c>
      <c r="Q75" s="69"/>
      <c r="R75" s="68"/>
    </row>
    <row r="76" spans="1:21" ht="15.75" customHeight="1">
      <c r="A76" s="49">
        <v>2401</v>
      </c>
      <c r="B76" s="50"/>
      <c r="C76" s="50"/>
      <c r="D76" s="50"/>
      <c r="E76" s="50"/>
      <c r="F76" s="50"/>
      <c r="G76" s="50"/>
      <c r="H76" s="50"/>
      <c r="I76" s="50"/>
      <c r="J76" s="50">
        <v>1</v>
      </c>
      <c r="K76" s="87"/>
      <c r="L76" s="57"/>
      <c r="M76" s="58"/>
      <c r="N76" s="64"/>
      <c r="O76" s="58"/>
      <c r="P76" s="124">
        <v>1</v>
      </c>
      <c r="Q76" s="102"/>
      <c r="R76" s="68"/>
    </row>
    <row r="77" spans="1:21" ht="15.75" customHeight="1">
      <c r="A77" s="49">
        <v>2402</v>
      </c>
      <c r="B77" s="50"/>
      <c r="C77" s="50"/>
      <c r="D77" s="50"/>
      <c r="E77" s="50"/>
      <c r="F77" s="50"/>
      <c r="G77" s="50"/>
      <c r="H77" s="50"/>
      <c r="I77" s="50"/>
      <c r="J77" s="50">
        <v>1</v>
      </c>
      <c r="K77" s="87">
        <v>1</v>
      </c>
      <c r="L77" s="57"/>
      <c r="M77" s="58"/>
      <c r="N77" s="64"/>
      <c r="O77" s="140" t="s">
        <v>56</v>
      </c>
      <c r="P77" s="137">
        <v>18</v>
      </c>
      <c r="Q77" s="83">
        <f>K80</f>
        <v>20</v>
      </c>
      <c r="R77" s="142" t="s">
        <v>10</v>
      </c>
    </row>
    <row r="78" spans="1:21" ht="15.75">
      <c r="A78" s="49">
        <v>2501</v>
      </c>
      <c r="B78" s="50"/>
      <c r="C78" s="50"/>
      <c r="D78" s="50"/>
      <c r="E78" s="50"/>
      <c r="F78" s="50"/>
      <c r="G78" s="50"/>
      <c r="H78" s="50"/>
      <c r="I78" s="50"/>
      <c r="J78" s="50">
        <v>1</v>
      </c>
      <c r="K78" s="87">
        <v>1</v>
      </c>
      <c r="L78" s="57"/>
      <c r="M78" s="58"/>
      <c r="N78" s="64"/>
      <c r="O78" s="141" t="s">
        <v>57</v>
      </c>
      <c r="P78" s="73">
        <f>IF(P77/B64=0,"",P77/B64)</f>
        <v>0.69230769230769229</v>
      </c>
      <c r="Q78" s="85">
        <f>IF(P77/Q77=0,"0%",P77/Q77)</f>
        <v>0.9</v>
      </c>
      <c r="R78" s="143" t="s">
        <v>58</v>
      </c>
    </row>
    <row r="79" spans="1:21" ht="15.75">
      <c r="A79" s="49">
        <v>2502</v>
      </c>
      <c r="B79" s="145"/>
      <c r="C79" s="145"/>
      <c r="D79" s="145"/>
      <c r="E79" s="145"/>
      <c r="F79" s="145"/>
      <c r="G79" s="145"/>
      <c r="H79" s="145"/>
      <c r="I79" s="145"/>
      <c r="J79" s="145"/>
      <c r="K79" s="87"/>
      <c r="L79" s="75"/>
      <c r="M79" s="76"/>
      <c r="N79" s="77"/>
      <c r="O79" s="78"/>
      <c r="P79" s="79"/>
      <c r="Q79" s="79"/>
      <c r="R79" s="80"/>
    </row>
    <row r="80" spans="1:21" ht="18">
      <c r="A80" s="31"/>
      <c r="B80" s="190" t="s">
        <v>79</v>
      </c>
      <c r="C80" s="190"/>
      <c r="D80" s="190"/>
      <c r="E80" s="190"/>
      <c r="F80" s="190"/>
      <c r="G80" s="190"/>
      <c r="H80" s="190"/>
      <c r="I80" s="190"/>
      <c r="J80" s="190"/>
      <c r="K80" s="144">
        <f>SUM(K72:K78)</f>
        <v>20</v>
      </c>
      <c r="L80" s="82">
        <f>IF(K72=0,"",K72/B64)</f>
        <v>0.5</v>
      </c>
      <c r="M80" s="82">
        <f>IF(K80=0,"",K80/B64)</f>
        <v>0.76923076923076927</v>
      </c>
      <c r="N80" s="82">
        <f>IF(K72=0,"",M80-L80)</f>
        <v>0.26923076923076927</v>
      </c>
      <c r="O80" s="1"/>
      <c r="P80" s="25"/>
      <c r="Q80" s="26"/>
      <c r="R80" s="1"/>
    </row>
    <row r="81" spans="1:22" ht="12.75" customHeight="1"/>
    <row r="82" spans="1:22" ht="12.75" customHeight="1">
      <c r="V82" s="112">
        <f>AVERAGE(L80,L101)</f>
        <v>0.4642857142857143</v>
      </c>
    </row>
    <row r="83" spans="1:22" ht="26.25">
      <c r="A83" s="161"/>
      <c r="B83" s="203" t="s">
        <v>69</v>
      </c>
      <c r="C83" s="203"/>
      <c r="D83" s="203"/>
      <c r="E83" s="203"/>
      <c r="F83" s="203"/>
      <c r="G83" s="203"/>
      <c r="H83" s="203"/>
      <c r="I83" s="203"/>
      <c r="J83" s="203"/>
      <c r="K83" s="156" t="s">
        <v>88</v>
      </c>
      <c r="L83" s="25"/>
      <c r="M83" s="1"/>
      <c r="N83" s="1"/>
      <c r="O83" s="25"/>
      <c r="P83" s="1"/>
      <c r="Q83" s="25"/>
      <c r="R83" s="25"/>
    </row>
    <row r="84" spans="1:22" ht="20.25">
      <c r="A84" s="192" t="s">
        <v>9</v>
      </c>
      <c r="B84" s="193" t="s">
        <v>70</v>
      </c>
      <c r="C84" s="205"/>
      <c r="D84" s="205"/>
      <c r="E84" s="205"/>
      <c r="F84" s="205"/>
      <c r="G84" s="205"/>
      <c r="H84" s="205"/>
      <c r="I84" s="205"/>
      <c r="J84" s="206"/>
      <c r="K84" s="196" t="s">
        <v>10</v>
      </c>
      <c r="L84" s="189" t="s">
        <v>2</v>
      </c>
      <c r="M84" s="189" t="s">
        <v>3</v>
      </c>
      <c r="N84" s="198" t="s">
        <v>4</v>
      </c>
      <c r="O84" s="189" t="s">
        <v>5</v>
      </c>
      <c r="P84" s="187" t="s">
        <v>6</v>
      </c>
      <c r="Q84" s="187" t="s">
        <v>7</v>
      </c>
      <c r="R84" s="189" t="s">
        <v>8</v>
      </c>
    </row>
    <row r="85" spans="1:22" ht="15.75">
      <c r="A85" s="188"/>
      <c r="B85" s="49" t="s">
        <v>71</v>
      </c>
      <c r="C85" s="49" t="s">
        <v>72</v>
      </c>
      <c r="D85" s="49" t="s">
        <v>73</v>
      </c>
      <c r="E85" s="49" t="s">
        <v>74</v>
      </c>
      <c r="F85" s="49" t="s">
        <v>75</v>
      </c>
      <c r="G85" s="49" t="s">
        <v>76</v>
      </c>
      <c r="H85" s="49" t="s">
        <v>77</v>
      </c>
      <c r="I85" s="49" t="s">
        <v>78</v>
      </c>
      <c r="J85" s="49" t="s">
        <v>106</v>
      </c>
      <c r="K85" s="197"/>
      <c r="L85" s="188"/>
      <c r="M85" s="188"/>
      <c r="N85" s="188"/>
      <c r="O85" s="188"/>
      <c r="P85" s="188"/>
      <c r="Q85" s="188"/>
      <c r="R85" s="188"/>
    </row>
    <row r="86" spans="1:22" ht="15.75" customHeight="1">
      <c r="A86" s="49">
        <v>1802</v>
      </c>
      <c r="B86" s="50">
        <v>14</v>
      </c>
      <c r="C86" s="50"/>
      <c r="D86" s="50"/>
      <c r="E86" s="50"/>
      <c r="F86" s="50"/>
      <c r="G86" s="50"/>
      <c r="H86" s="50"/>
      <c r="I86" s="50"/>
      <c r="J86" s="50"/>
      <c r="K86" s="87"/>
      <c r="L86" s="51"/>
      <c r="M86" s="52"/>
      <c r="N86" s="53"/>
      <c r="O86" s="54"/>
      <c r="P86" s="55">
        <f>B86</f>
        <v>14</v>
      </c>
      <c r="Q86" s="56"/>
      <c r="R86" s="54"/>
    </row>
    <row r="87" spans="1:22" ht="15.75" customHeight="1">
      <c r="A87" s="49">
        <v>1901</v>
      </c>
      <c r="B87" s="50"/>
      <c r="C87" s="50">
        <v>11</v>
      </c>
      <c r="D87" s="50"/>
      <c r="E87" s="50"/>
      <c r="F87" s="50"/>
      <c r="G87" s="50"/>
      <c r="H87" s="50"/>
      <c r="I87" s="50"/>
      <c r="J87" s="50"/>
      <c r="K87" s="87"/>
      <c r="L87" s="57"/>
      <c r="M87" s="58"/>
      <c r="N87" s="59"/>
      <c r="O87" s="60">
        <f>IF(C87=0,"",C87/B86)</f>
        <v>0.7857142857142857</v>
      </c>
      <c r="P87" s="61">
        <v>11</v>
      </c>
      <c r="Q87" s="62">
        <f t="shared" ref="Q87:Q93" si="6">IF(P87=0,"",P87/P86)</f>
        <v>0.7857142857142857</v>
      </c>
      <c r="R87" s="62">
        <f t="shared" ref="R87:R93" si="7">IF(P87=0,"",100%-Q87)</f>
        <v>0.2142857142857143</v>
      </c>
    </row>
    <row r="88" spans="1:22" ht="15.75" customHeight="1">
      <c r="A88" s="49">
        <v>1902</v>
      </c>
      <c r="B88" s="50"/>
      <c r="C88" s="50"/>
      <c r="D88" s="50">
        <v>10</v>
      </c>
      <c r="E88" s="50"/>
      <c r="F88" s="50"/>
      <c r="G88" s="50"/>
      <c r="H88" s="50"/>
      <c r="I88" s="50"/>
      <c r="J88" s="50"/>
      <c r="K88" s="87"/>
      <c r="L88" s="57"/>
      <c r="M88" s="58"/>
      <c r="N88" s="59"/>
      <c r="O88" s="60">
        <f>IF(D88=0,"",D88/C87)</f>
        <v>0.90909090909090906</v>
      </c>
      <c r="P88" s="61">
        <v>11</v>
      </c>
      <c r="Q88" s="62">
        <f t="shared" si="6"/>
        <v>1</v>
      </c>
      <c r="R88" s="62">
        <f t="shared" si="7"/>
        <v>0</v>
      </c>
      <c r="S88" s="63">
        <f>P88/P86</f>
        <v>0.7857142857142857</v>
      </c>
    </row>
    <row r="89" spans="1:22" ht="15.75" customHeight="1">
      <c r="A89" s="49">
        <v>2001</v>
      </c>
      <c r="B89" s="50"/>
      <c r="C89" s="50"/>
      <c r="D89" s="50"/>
      <c r="E89" s="50">
        <v>10</v>
      </c>
      <c r="F89" s="50"/>
      <c r="G89" s="50"/>
      <c r="H89" s="50"/>
      <c r="I89" s="50"/>
      <c r="J89" s="50"/>
      <c r="K89" s="87"/>
      <c r="L89" s="57"/>
      <c r="M89" s="58"/>
      <c r="N89" s="59"/>
      <c r="O89" s="60">
        <f>IF(E89=0,"",E89/D88)</f>
        <v>1</v>
      </c>
      <c r="P89" s="61">
        <v>11</v>
      </c>
      <c r="Q89" s="62">
        <f t="shared" si="6"/>
        <v>1</v>
      </c>
      <c r="R89" s="62">
        <f t="shared" si="7"/>
        <v>0</v>
      </c>
    </row>
    <row r="90" spans="1:22" ht="15.75" customHeight="1">
      <c r="A90" s="49">
        <v>2002</v>
      </c>
      <c r="B90" s="50"/>
      <c r="C90" s="50"/>
      <c r="D90" s="50"/>
      <c r="E90" s="50"/>
      <c r="F90" s="50">
        <v>8</v>
      </c>
      <c r="G90" s="50"/>
      <c r="H90" s="50"/>
      <c r="I90" s="50"/>
      <c r="J90" s="50"/>
      <c r="K90" s="87"/>
      <c r="L90" s="57"/>
      <c r="M90" s="58"/>
      <c r="N90" s="59"/>
      <c r="O90" s="60">
        <f>IF(F90=0,"",F90/E89)</f>
        <v>0.8</v>
      </c>
      <c r="P90" s="61">
        <v>10</v>
      </c>
      <c r="Q90" s="62">
        <f t="shared" si="6"/>
        <v>0.90909090909090906</v>
      </c>
      <c r="R90" s="62">
        <f t="shared" si="7"/>
        <v>9.0909090909090939E-2</v>
      </c>
    </row>
    <row r="91" spans="1:22" ht="15.75" customHeight="1">
      <c r="A91" s="49">
        <v>2101</v>
      </c>
      <c r="B91" s="50"/>
      <c r="C91" s="50"/>
      <c r="D91" s="50"/>
      <c r="E91" s="50"/>
      <c r="F91" s="50"/>
      <c r="G91" s="50">
        <v>7</v>
      </c>
      <c r="H91" s="50"/>
      <c r="I91" s="50"/>
      <c r="J91" s="50"/>
      <c r="K91" s="87"/>
      <c r="L91" s="57"/>
      <c r="M91" s="58"/>
      <c r="N91" s="59"/>
      <c r="O91" s="60">
        <f>H92/G91</f>
        <v>1</v>
      </c>
      <c r="P91" s="61">
        <v>10</v>
      </c>
      <c r="Q91" s="62">
        <f t="shared" si="6"/>
        <v>1</v>
      </c>
      <c r="R91" s="62">
        <f t="shared" si="7"/>
        <v>0</v>
      </c>
    </row>
    <row r="92" spans="1:22" ht="15.75" customHeight="1">
      <c r="A92" s="49">
        <v>2102</v>
      </c>
      <c r="B92" s="50"/>
      <c r="C92" s="50"/>
      <c r="D92" s="50"/>
      <c r="E92" s="50"/>
      <c r="F92" s="50"/>
      <c r="G92" s="50"/>
      <c r="H92" s="50">
        <v>7</v>
      </c>
      <c r="I92" s="50"/>
      <c r="J92" s="50"/>
      <c r="K92" s="87"/>
      <c r="L92" s="57"/>
      <c r="M92" s="58"/>
      <c r="N92" s="59"/>
      <c r="O92" s="60">
        <f>IF(H92=0,"",H92/G91)</f>
        <v>1</v>
      </c>
      <c r="P92" s="61">
        <v>10</v>
      </c>
      <c r="Q92" s="62">
        <f t="shared" si="6"/>
        <v>1</v>
      </c>
      <c r="R92" s="62">
        <f t="shared" si="7"/>
        <v>0</v>
      </c>
    </row>
    <row r="93" spans="1:22" ht="15.75" customHeight="1">
      <c r="A93" s="49">
        <v>2201</v>
      </c>
      <c r="B93" s="50"/>
      <c r="C93" s="50"/>
      <c r="D93" s="50"/>
      <c r="E93" s="50"/>
      <c r="F93" s="50"/>
      <c r="G93" s="50"/>
      <c r="H93" s="50"/>
      <c r="I93" s="50">
        <v>7</v>
      </c>
      <c r="J93" s="50"/>
      <c r="K93" s="87"/>
      <c r="L93" s="57"/>
      <c r="M93" s="58"/>
      <c r="N93" s="59"/>
      <c r="O93" s="127">
        <f>IF(I93=0,"",I93/H92)</f>
        <v>1</v>
      </c>
      <c r="P93" s="61">
        <v>10</v>
      </c>
      <c r="Q93" s="62">
        <f t="shared" si="6"/>
        <v>1</v>
      </c>
      <c r="R93" s="62">
        <f t="shared" si="7"/>
        <v>0</v>
      </c>
    </row>
    <row r="94" spans="1:22" ht="15.75" customHeight="1">
      <c r="A94" s="49">
        <v>2202</v>
      </c>
      <c r="B94" s="50"/>
      <c r="C94" s="50"/>
      <c r="D94" s="50"/>
      <c r="E94" s="50"/>
      <c r="F94" s="50"/>
      <c r="G94" s="50"/>
      <c r="H94" s="50"/>
      <c r="I94" s="50"/>
      <c r="J94" s="50">
        <v>7</v>
      </c>
      <c r="K94" s="87">
        <v>6</v>
      </c>
      <c r="L94" s="57"/>
      <c r="M94" s="58"/>
      <c r="N94" s="64"/>
      <c r="O94" s="128">
        <f>IF(J94=0,"",J94/I93)</f>
        <v>1</v>
      </c>
      <c r="P94" s="66">
        <v>10</v>
      </c>
      <c r="Q94" s="62">
        <f t="shared" ref="Q94" si="8">IF(P94=0,"",P94/P93)</f>
        <v>1</v>
      </c>
      <c r="R94" s="62">
        <f t="shared" ref="R94" si="9">IF(P94=0,"",100%-Q94)</f>
        <v>0</v>
      </c>
    </row>
    <row r="95" spans="1:22" ht="15.75" customHeight="1">
      <c r="A95" s="49">
        <v>2301</v>
      </c>
      <c r="B95" s="50"/>
      <c r="C95" s="50"/>
      <c r="D95" s="50"/>
      <c r="E95" s="50"/>
      <c r="F95" s="50"/>
      <c r="G95" s="50"/>
      <c r="H95" s="50"/>
      <c r="I95" s="50"/>
      <c r="J95" s="50">
        <v>1</v>
      </c>
      <c r="K95" s="87"/>
      <c r="L95" s="57"/>
      <c r="M95" s="58"/>
      <c r="N95" s="64"/>
      <c r="O95" s="68"/>
      <c r="P95" s="66">
        <v>4</v>
      </c>
      <c r="Q95" s="69"/>
      <c r="R95" s="68"/>
    </row>
    <row r="96" spans="1:22" ht="15.75" customHeight="1">
      <c r="A96" s="49">
        <v>2302</v>
      </c>
      <c r="B96" s="50"/>
      <c r="C96" s="50"/>
      <c r="D96" s="50"/>
      <c r="E96" s="50"/>
      <c r="F96" s="50"/>
      <c r="G96" s="50"/>
      <c r="H96" s="50"/>
      <c r="I96" s="50"/>
      <c r="J96" s="50">
        <v>1</v>
      </c>
      <c r="K96" s="87"/>
      <c r="L96" s="57"/>
      <c r="M96" s="58"/>
      <c r="N96" s="64"/>
      <c r="O96" s="68"/>
      <c r="P96" s="123">
        <v>2</v>
      </c>
      <c r="Q96" s="69"/>
      <c r="R96" s="68"/>
    </row>
    <row r="97" spans="1:19" ht="15.75" customHeight="1">
      <c r="A97" s="49">
        <v>2401</v>
      </c>
      <c r="B97" s="50"/>
      <c r="C97" s="50"/>
      <c r="D97" s="50"/>
      <c r="E97" s="50"/>
      <c r="F97" s="50"/>
      <c r="G97" s="50"/>
      <c r="H97" s="50"/>
      <c r="I97" s="50"/>
      <c r="J97" s="50">
        <v>1</v>
      </c>
      <c r="K97" s="87"/>
      <c r="L97" s="57"/>
      <c r="M97" s="58"/>
      <c r="N97" s="64"/>
      <c r="O97" s="58"/>
      <c r="P97" s="124">
        <v>1</v>
      </c>
      <c r="Q97" s="102"/>
      <c r="R97" s="68"/>
    </row>
    <row r="98" spans="1:19" ht="15.75" customHeight="1">
      <c r="A98" s="49">
        <v>2402</v>
      </c>
      <c r="B98" s="50"/>
      <c r="C98" s="50"/>
      <c r="D98" s="50"/>
      <c r="E98" s="50"/>
      <c r="F98" s="50"/>
      <c r="G98" s="50"/>
      <c r="H98" s="50"/>
      <c r="I98" s="50"/>
      <c r="J98" s="50"/>
      <c r="K98" s="87"/>
      <c r="L98" s="57"/>
      <c r="M98" s="58"/>
      <c r="N98" s="64"/>
      <c r="O98" s="140" t="s">
        <v>56</v>
      </c>
      <c r="P98" s="137">
        <v>4</v>
      </c>
      <c r="Q98" s="83">
        <f>K101</f>
        <v>6</v>
      </c>
      <c r="R98" s="142" t="s">
        <v>10</v>
      </c>
    </row>
    <row r="99" spans="1:19" ht="15.75" customHeight="1">
      <c r="A99" s="49">
        <v>2501</v>
      </c>
      <c r="B99" s="50"/>
      <c r="C99" s="50"/>
      <c r="D99" s="50"/>
      <c r="E99" s="50"/>
      <c r="F99" s="50"/>
      <c r="G99" s="50"/>
      <c r="H99" s="50"/>
      <c r="I99" s="50"/>
      <c r="J99" s="50"/>
      <c r="K99" s="87"/>
      <c r="L99" s="57"/>
      <c r="M99" s="58"/>
      <c r="N99" s="64"/>
      <c r="O99" s="141" t="s">
        <v>57</v>
      </c>
      <c r="P99" s="73">
        <f>IF(P98/B86=0,"",P98/B86)</f>
        <v>0.2857142857142857</v>
      </c>
      <c r="Q99" s="85">
        <f>IF(P98/Q98=0,"0%",P98/Q98)</f>
        <v>0.66666666666666663</v>
      </c>
      <c r="R99" s="143" t="s">
        <v>58</v>
      </c>
    </row>
    <row r="100" spans="1:19" ht="15.75" customHeight="1">
      <c r="A100" s="49">
        <v>2502</v>
      </c>
      <c r="B100" s="145"/>
      <c r="C100" s="145"/>
      <c r="D100" s="145"/>
      <c r="E100" s="145"/>
      <c r="F100" s="145"/>
      <c r="G100" s="145"/>
      <c r="H100" s="145"/>
      <c r="I100" s="145"/>
      <c r="J100" s="145"/>
      <c r="K100" s="87"/>
      <c r="L100" s="75"/>
      <c r="M100" s="76"/>
      <c r="N100" s="77"/>
      <c r="O100" s="78"/>
      <c r="P100" s="79"/>
      <c r="Q100" s="79"/>
      <c r="R100" s="80"/>
    </row>
    <row r="101" spans="1:19" ht="18">
      <c r="A101" s="31"/>
      <c r="B101" s="190" t="s">
        <v>79</v>
      </c>
      <c r="C101" s="190"/>
      <c r="D101" s="190"/>
      <c r="E101" s="190"/>
      <c r="F101" s="190"/>
      <c r="G101" s="190"/>
      <c r="H101" s="190"/>
      <c r="I101" s="190"/>
      <c r="J101" s="190"/>
      <c r="K101" s="144">
        <f>SUM(K94:K97)</f>
        <v>6</v>
      </c>
      <c r="L101" s="82">
        <f>K94/B86</f>
        <v>0.42857142857142855</v>
      </c>
      <c r="M101" s="82">
        <f>IF(K101=0,"",K101/B86)</f>
        <v>0.42857142857142855</v>
      </c>
      <c r="N101" s="82">
        <f>M101-L101</f>
        <v>0</v>
      </c>
      <c r="O101" s="1"/>
      <c r="P101" s="25"/>
      <c r="Q101" s="26"/>
      <c r="R101" s="1"/>
    </row>
    <row r="102" spans="1:19" ht="12.75" customHeight="1"/>
    <row r="103" spans="1:19" ht="12.75" customHeight="1"/>
    <row r="104" spans="1:19" ht="26.25">
      <c r="A104" s="161"/>
      <c r="B104" s="203" t="s">
        <v>69</v>
      </c>
      <c r="C104" s="203"/>
      <c r="D104" s="203"/>
      <c r="E104" s="203"/>
      <c r="F104" s="203"/>
      <c r="G104" s="203"/>
      <c r="H104" s="203"/>
      <c r="I104" s="203"/>
      <c r="J104" s="203"/>
      <c r="K104" s="156" t="s">
        <v>89</v>
      </c>
      <c r="L104" s="25"/>
      <c r="M104" s="1"/>
      <c r="N104" s="1"/>
      <c r="O104" s="25"/>
      <c r="P104" s="1"/>
      <c r="Q104" s="25"/>
      <c r="R104" s="25"/>
    </row>
    <row r="105" spans="1:19" ht="20.25">
      <c r="A105" s="192" t="s">
        <v>9</v>
      </c>
      <c r="B105" s="193" t="s">
        <v>70</v>
      </c>
      <c r="C105" s="205"/>
      <c r="D105" s="205"/>
      <c r="E105" s="205"/>
      <c r="F105" s="205"/>
      <c r="G105" s="205"/>
      <c r="H105" s="205"/>
      <c r="I105" s="205"/>
      <c r="J105" s="206"/>
      <c r="K105" s="196" t="s">
        <v>10</v>
      </c>
      <c r="L105" s="189" t="s">
        <v>2</v>
      </c>
      <c r="M105" s="189" t="s">
        <v>3</v>
      </c>
      <c r="N105" s="198" t="s">
        <v>4</v>
      </c>
      <c r="O105" s="189" t="s">
        <v>5</v>
      </c>
      <c r="P105" s="187" t="s">
        <v>6</v>
      </c>
      <c r="Q105" s="187" t="s">
        <v>7</v>
      </c>
      <c r="R105" s="189" t="s">
        <v>8</v>
      </c>
    </row>
    <row r="106" spans="1:19" ht="15.75">
      <c r="A106" s="188"/>
      <c r="B106" s="49" t="s">
        <v>71</v>
      </c>
      <c r="C106" s="49" t="s">
        <v>72</v>
      </c>
      <c r="D106" s="49" t="s">
        <v>73</v>
      </c>
      <c r="E106" s="49" t="s">
        <v>74</v>
      </c>
      <c r="F106" s="49" t="s">
        <v>75</v>
      </c>
      <c r="G106" s="49" t="s">
        <v>76</v>
      </c>
      <c r="H106" s="49" t="s">
        <v>77</v>
      </c>
      <c r="I106" s="49" t="s">
        <v>78</v>
      </c>
      <c r="J106" s="49" t="s">
        <v>106</v>
      </c>
      <c r="K106" s="197"/>
      <c r="L106" s="188"/>
      <c r="M106" s="188"/>
      <c r="N106" s="188"/>
      <c r="O106" s="188"/>
      <c r="P106" s="188"/>
      <c r="Q106" s="188"/>
      <c r="R106" s="188"/>
    </row>
    <row r="107" spans="1:19" ht="15.75" customHeight="1">
      <c r="A107" s="49">
        <v>1901</v>
      </c>
      <c r="B107" s="50">
        <v>23</v>
      </c>
      <c r="C107" s="50"/>
      <c r="D107" s="50"/>
      <c r="E107" s="50"/>
      <c r="F107" s="50"/>
      <c r="G107" s="50"/>
      <c r="H107" s="50"/>
      <c r="I107" s="50"/>
      <c r="J107" s="50"/>
      <c r="K107" s="87"/>
      <c r="L107" s="51"/>
      <c r="M107" s="52"/>
      <c r="N107" s="53"/>
      <c r="O107" s="54"/>
      <c r="P107" s="55">
        <f>B107</f>
        <v>23</v>
      </c>
      <c r="Q107" s="56"/>
      <c r="R107" s="54"/>
    </row>
    <row r="108" spans="1:19" ht="15.75" customHeight="1">
      <c r="A108" s="49">
        <v>1902</v>
      </c>
      <c r="B108" s="50"/>
      <c r="C108" s="50">
        <v>21</v>
      </c>
      <c r="D108" s="50"/>
      <c r="E108" s="50"/>
      <c r="F108" s="50"/>
      <c r="G108" s="50"/>
      <c r="H108" s="50"/>
      <c r="I108" s="50"/>
      <c r="J108" s="50"/>
      <c r="K108" s="87"/>
      <c r="L108" s="57"/>
      <c r="M108" s="58"/>
      <c r="N108" s="59"/>
      <c r="O108" s="60">
        <f>IF(C108=0,"",C108/B107)</f>
        <v>0.91304347826086951</v>
      </c>
      <c r="P108" s="61">
        <v>21</v>
      </c>
      <c r="Q108" s="62">
        <f t="shared" ref="Q108:Q115" si="10">IF(P108=0,"",P108/P107)</f>
        <v>0.91304347826086951</v>
      </c>
      <c r="R108" s="62">
        <f t="shared" ref="R108:R115" si="11">IF(P108=0,"",100%-Q108)</f>
        <v>8.6956521739130488E-2</v>
      </c>
    </row>
    <row r="109" spans="1:19" ht="15.75" customHeight="1">
      <c r="A109" s="49">
        <v>2001</v>
      </c>
      <c r="B109" s="50"/>
      <c r="C109" s="50"/>
      <c r="D109" s="50">
        <v>19</v>
      </c>
      <c r="E109" s="50"/>
      <c r="F109" s="50"/>
      <c r="G109" s="50"/>
      <c r="H109" s="50"/>
      <c r="I109" s="50"/>
      <c r="J109" s="50"/>
      <c r="K109" s="87"/>
      <c r="L109" s="57"/>
      <c r="M109" s="58"/>
      <c r="N109" s="59"/>
      <c r="O109" s="60">
        <f>IF(D109=0,"",D109/C108)</f>
        <v>0.90476190476190477</v>
      </c>
      <c r="P109" s="61">
        <v>20</v>
      </c>
      <c r="Q109" s="62">
        <f t="shared" si="10"/>
        <v>0.95238095238095233</v>
      </c>
      <c r="R109" s="62">
        <f t="shared" si="11"/>
        <v>4.7619047619047672E-2</v>
      </c>
      <c r="S109" s="63">
        <f>P109/P107</f>
        <v>0.86956521739130432</v>
      </c>
    </row>
    <row r="110" spans="1:19" ht="15.75" customHeight="1">
      <c r="A110" s="49">
        <v>2002</v>
      </c>
      <c r="B110" s="50"/>
      <c r="C110" s="50"/>
      <c r="D110" s="50"/>
      <c r="E110" s="50">
        <v>14</v>
      </c>
      <c r="F110" s="50"/>
      <c r="G110" s="50"/>
      <c r="H110" s="50"/>
      <c r="I110" s="50"/>
      <c r="J110" s="50"/>
      <c r="K110" s="87"/>
      <c r="L110" s="57"/>
      <c r="M110" s="58"/>
      <c r="N110" s="59"/>
      <c r="O110" s="60">
        <f>IF(E110=0,"",E110/D109)</f>
        <v>0.73684210526315785</v>
      </c>
      <c r="P110" s="61">
        <v>20</v>
      </c>
      <c r="Q110" s="62">
        <f t="shared" si="10"/>
        <v>1</v>
      </c>
      <c r="R110" s="62">
        <f t="shared" si="11"/>
        <v>0</v>
      </c>
    </row>
    <row r="111" spans="1:19" ht="15.75" customHeight="1">
      <c r="A111" s="49">
        <v>2101</v>
      </c>
      <c r="B111" s="50"/>
      <c r="C111" s="50"/>
      <c r="D111" s="50"/>
      <c r="E111" s="50"/>
      <c r="F111" s="50">
        <v>13</v>
      </c>
      <c r="G111" s="50"/>
      <c r="H111" s="50"/>
      <c r="I111" s="50"/>
      <c r="J111" s="50"/>
      <c r="K111" s="87"/>
      <c r="L111" s="57"/>
      <c r="M111" s="58"/>
      <c r="N111" s="59"/>
      <c r="O111" s="60">
        <f>IF(F111=0,"",F111/E110)</f>
        <v>0.9285714285714286</v>
      </c>
      <c r="P111" s="61">
        <v>20</v>
      </c>
      <c r="Q111" s="62">
        <f t="shared" si="10"/>
        <v>1</v>
      </c>
      <c r="R111" s="62">
        <f t="shared" si="11"/>
        <v>0</v>
      </c>
    </row>
    <row r="112" spans="1:19" ht="15.75" customHeight="1">
      <c r="A112" s="49">
        <v>2102</v>
      </c>
      <c r="B112" s="50"/>
      <c r="C112" s="50"/>
      <c r="D112" s="50"/>
      <c r="E112" s="50"/>
      <c r="F112" s="50"/>
      <c r="G112" s="50">
        <v>12</v>
      </c>
      <c r="H112" s="50"/>
      <c r="I112" s="50"/>
      <c r="J112" s="50"/>
      <c r="K112" s="87"/>
      <c r="L112" s="57"/>
      <c r="M112" s="58"/>
      <c r="N112" s="59"/>
      <c r="O112" s="60">
        <f>G112/F111</f>
        <v>0.92307692307692313</v>
      </c>
      <c r="P112" s="61">
        <v>17</v>
      </c>
      <c r="Q112" s="62">
        <f t="shared" si="10"/>
        <v>0.85</v>
      </c>
      <c r="R112" s="62">
        <f t="shared" si="11"/>
        <v>0.15000000000000002</v>
      </c>
    </row>
    <row r="113" spans="1:18" ht="15.75" customHeight="1">
      <c r="A113" s="49">
        <v>2201</v>
      </c>
      <c r="B113" s="50"/>
      <c r="C113" s="50"/>
      <c r="D113" s="50"/>
      <c r="E113" s="50"/>
      <c r="F113" s="50"/>
      <c r="G113" s="50"/>
      <c r="H113" s="50">
        <v>12</v>
      </c>
      <c r="I113" s="50"/>
      <c r="J113" s="50"/>
      <c r="K113" s="87"/>
      <c r="L113" s="57"/>
      <c r="M113" s="58"/>
      <c r="N113" s="59"/>
      <c r="O113" s="60">
        <f>IF(H113=0,"",H113/G112)</f>
        <v>1</v>
      </c>
      <c r="P113" s="61">
        <v>16</v>
      </c>
      <c r="Q113" s="62">
        <f t="shared" si="10"/>
        <v>0.94117647058823528</v>
      </c>
      <c r="R113" s="62">
        <f t="shared" si="11"/>
        <v>5.8823529411764719E-2</v>
      </c>
    </row>
    <row r="114" spans="1:18" ht="15.75" customHeight="1">
      <c r="A114" s="49">
        <v>2202</v>
      </c>
      <c r="B114" s="50"/>
      <c r="C114" s="50"/>
      <c r="D114" s="50"/>
      <c r="E114" s="50"/>
      <c r="F114" s="50"/>
      <c r="G114" s="50"/>
      <c r="H114" s="50"/>
      <c r="I114" s="50">
        <v>12</v>
      </c>
      <c r="J114" s="50"/>
      <c r="K114" s="87"/>
      <c r="L114" s="57"/>
      <c r="M114" s="58"/>
      <c r="N114" s="59"/>
      <c r="O114" s="127">
        <f>I114/H113</f>
        <v>1</v>
      </c>
      <c r="P114" s="61">
        <v>16</v>
      </c>
      <c r="Q114" s="62">
        <f t="shared" si="10"/>
        <v>1</v>
      </c>
      <c r="R114" s="62">
        <f t="shared" si="11"/>
        <v>0</v>
      </c>
    </row>
    <row r="115" spans="1:18" ht="15.75" customHeight="1">
      <c r="A115" s="49">
        <v>2301</v>
      </c>
      <c r="B115" s="50"/>
      <c r="C115" s="50"/>
      <c r="D115" s="50"/>
      <c r="E115" s="50"/>
      <c r="F115" s="50"/>
      <c r="G115" s="50"/>
      <c r="H115" s="50"/>
      <c r="I115" s="50"/>
      <c r="J115" s="50">
        <v>10</v>
      </c>
      <c r="K115" s="87">
        <v>8</v>
      </c>
      <c r="L115" s="57"/>
      <c r="M115" s="58"/>
      <c r="N115" s="64"/>
      <c r="O115" s="128">
        <f>J115/I114</f>
        <v>0.83333333333333337</v>
      </c>
      <c r="P115" s="99">
        <v>15</v>
      </c>
      <c r="Q115" s="62">
        <f t="shared" si="10"/>
        <v>0.9375</v>
      </c>
      <c r="R115" s="62">
        <f t="shared" si="11"/>
        <v>6.25E-2</v>
      </c>
    </row>
    <row r="116" spans="1:18" ht="15.75" customHeight="1">
      <c r="A116" s="49">
        <v>2302</v>
      </c>
      <c r="B116" s="50"/>
      <c r="C116" s="50"/>
      <c r="D116" s="50"/>
      <c r="E116" s="50"/>
      <c r="F116" s="50"/>
      <c r="G116" s="50"/>
      <c r="H116" s="50"/>
      <c r="I116" s="50"/>
      <c r="J116" s="50">
        <v>5</v>
      </c>
      <c r="K116" s="87">
        <v>5</v>
      </c>
      <c r="L116" s="57"/>
      <c r="M116" s="58"/>
      <c r="N116" s="64"/>
      <c r="O116" s="68"/>
      <c r="P116" s="66">
        <v>5</v>
      </c>
      <c r="Q116" s="69"/>
      <c r="R116" s="68"/>
    </row>
    <row r="117" spans="1:18" ht="15.75" customHeight="1">
      <c r="A117" s="49">
        <v>2401</v>
      </c>
      <c r="B117" s="50"/>
      <c r="C117" s="50"/>
      <c r="D117" s="50"/>
      <c r="E117" s="50"/>
      <c r="F117" s="50"/>
      <c r="G117" s="50"/>
      <c r="H117" s="50"/>
      <c r="I117" s="50"/>
      <c r="J117" s="50"/>
      <c r="K117" s="87"/>
      <c r="L117" s="57"/>
      <c r="M117" s="58"/>
      <c r="N117" s="64"/>
      <c r="O117" s="68"/>
      <c r="P117" s="66"/>
      <c r="Q117" s="69"/>
      <c r="R117" s="68"/>
    </row>
    <row r="118" spans="1:18" ht="15.75" customHeight="1">
      <c r="A118" s="49">
        <v>2402</v>
      </c>
      <c r="B118" s="50"/>
      <c r="C118" s="50"/>
      <c r="D118" s="50"/>
      <c r="E118" s="50"/>
      <c r="F118" s="50"/>
      <c r="G118" s="50"/>
      <c r="H118" s="50"/>
      <c r="I118" s="50"/>
      <c r="J118" s="50"/>
      <c r="K118" s="87"/>
      <c r="L118" s="57"/>
      <c r="M118" s="58"/>
      <c r="N118" s="64"/>
      <c r="O118" s="1"/>
      <c r="P118" s="25"/>
      <c r="Q118" s="26"/>
      <c r="R118" s="70"/>
    </row>
    <row r="119" spans="1:18" ht="15.75" customHeight="1">
      <c r="A119" s="49">
        <v>2501</v>
      </c>
      <c r="B119" s="50"/>
      <c r="C119" s="50"/>
      <c r="D119" s="50"/>
      <c r="E119" s="50"/>
      <c r="F119" s="50"/>
      <c r="G119" s="50"/>
      <c r="H119" s="50"/>
      <c r="I119" s="50"/>
      <c r="J119" s="50"/>
      <c r="K119" s="87"/>
      <c r="L119" s="57"/>
      <c r="M119" s="58"/>
      <c r="N119" s="64"/>
      <c r="O119" s="140" t="s">
        <v>56</v>
      </c>
      <c r="P119" s="71">
        <v>7</v>
      </c>
      <c r="Q119" s="83">
        <f>K122</f>
        <v>13</v>
      </c>
      <c r="R119" s="142" t="s">
        <v>10</v>
      </c>
    </row>
    <row r="120" spans="1:18" ht="15.75">
      <c r="A120" s="49">
        <v>2502</v>
      </c>
      <c r="B120" s="50"/>
      <c r="C120" s="50"/>
      <c r="D120" s="50"/>
      <c r="E120" s="50"/>
      <c r="F120" s="50"/>
      <c r="G120" s="50"/>
      <c r="H120" s="50"/>
      <c r="I120" s="50"/>
      <c r="J120" s="50"/>
      <c r="K120" s="87"/>
      <c r="L120" s="57"/>
      <c r="M120" s="58"/>
      <c r="N120" s="64"/>
      <c r="O120" s="141" t="s">
        <v>57</v>
      </c>
      <c r="P120" s="73">
        <f>IF(P119/B107=0,"",P119/B107)</f>
        <v>0.30434782608695654</v>
      </c>
      <c r="Q120" s="85">
        <f>IF(P119/Q119=0,"0%",P119/Q119)</f>
        <v>0.53846153846153844</v>
      </c>
      <c r="R120" s="143" t="s">
        <v>58</v>
      </c>
    </row>
    <row r="121" spans="1:18" ht="15.75">
      <c r="A121" s="49">
        <v>2601</v>
      </c>
      <c r="B121" s="145"/>
      <c r="C121" s="145"/>
      <c r="D121" s="145"/>
      <c r="E121" s="145"/>
      <c r="F121" s="145"/>
      <c r="G121" s="145"/>
      <c r="H121" s="145"/>
      <c r="I121" s="145"/>
      <c r="J121" s="145"/>
      <c r="K121" s="87"/>
      <c r="L121" s="75"/>
      <c r="M121" s="76"/>
      <c r="N121" s="77"/>
      <c r="O121" s="78"/>
      <c r="P121" s="79"/>
      <c r="Q121" s="79"/>
      <c r="R121" s="80"/>
    </row>
    <row r="122" spans="1:18" ht="18" customHeight="1">
      <c r="A122" s="31"/>
      <c r="B122" s="190" t="s">
        <v>79</v>
      </c>
      <c r="C122" s="190"/>
      <c r="D122" s="190"/>
      <c r="E122" s="190"/>
      <c r="F122" s="190"/>
      <c r="G122" s="190"/>
      <c r="H122" s="190"/>
      <c r="I122" s="190"/>
      <c r="J122" s="190"/>
      <c r="K122" s="144">
        <f>SUM(K115:K118)</f>
        <v>13</v>
      </c>
      <c r="L122" s="82">
        <f>K115/B107</f>
        <v>0.34782608695652173</v>
      </c>
      <c r="M122" s="82">
        <f>IF(K122=0,"",K122/B107)</f>
        <v>0.56521739130434778</v>
      </c>
      <c r="N122" s="82">
        <f>M122-L122</f>
        <v>0.21739130434782605</v>
      </c>
      <c r="O122" s="1"/>
      <c r="P122" s="25"/>
      <c r="Q122" s="26"/>
      <c r="R122" s="1"/>
    </row>
    <row r="123" spans="1:18" ht="12.75" customHeight="1"/>
    <row r="124" spans="1:18" ht="12.75" customHeight="1"/>
    <row r="125" spans="1:18" ht="26.25">
      <c r="A125" s="161"/>
      <c r="B125" s="203" t="s">
        <v>69</v>
      </c>
      <c r="C125" s="203"/>
      <c r="D125" s="203"/>
      <c r="E125" s="203"/>
      <c r="F125" s="203"/>
      <c r="G125" s="203"/>
      <c r="H125" s="203"/>
      <c r="I125" s="203"/>
      <c r="J125" s="203"/>
      <c r="K125" s="156" t="s">
        <v>90</v>
      </c>
      <c r="L125" s="25"/>
      <c r="M125" s="1"/>
      <c r="N125" s="1"/>
      <c r="O125" s="25"/>
      <c r="P125" s="1"/>
      <c r="Q125" s="25"/>
      <c r="R125" s="25"/>
    </row>
    <row r="126" spans="1:18" ht="20.25">
      <c r="A126" s="192" t="s">
        <v>9</v>
      </c>
      <c r="B126" s="193" t="s">
        <v>70</v>
      </c>
      <c r="C126" s="205"/>
      <c r="D126" s="205"/>
      <c r="E126" s="205"/>
      <c r="F126" s="205"/>
      <c r="G126" s="205"/>
      <c r="H126" s="205"/>
      <c r="I126" s="205"/>
      <c r="J126" s="206"/>
      <c r="K126" s="196" t="s">
        <v>10</v>
      </c>
      <c r="L126" s="189" t="s">
        <v>2</v>
      </c>
      <c r="M126" s="189" t="s">
        <v>3</v>
      </c>
      <c r="N126" s="198" t="s">
        <v>4</v>
      </c>
      <c r="O126" s="189" t="s">
        <v>5</v>
      </c>
      <c r="P126" s="187" t="s">
        <v>6</v>
      </c>
      <c r="Q126" s="187" t="s">
        <v>7</v>
      </c>
      <c r="R126" s="189" t="s">
        <v>8</v>
      </c>
    </row>
    <row r="127" spans="1:18" ht="15.75">
      <c r="A127" s="188"/>
      <c r="B127" s="49" t="s">
        <v>71</v>
      </c>
      <c r="C127" s="49" t="s">
        <v>72</v>
      </c>
      <c r="D127" s="49" t="s">
        <v>73</v>
      </c>
      <c r="E127" s="49" t="s">
        <v>74</v>
      </c>
      <c r="F127" s="49" t="s">
        <v>75</v>
      </c>
      <c r="G127" s="49" t="s">
        <v>76</v>
      </c>
      <c r="H127" s="49" t="s">
        <v>77</v>
      </c>
      <c r="I127" s="49" t="s">
        <v>78</v>
      </c>
      <c r="J127" s="49" t="s">
        <v>106</v>
      </c>
      <c r="K127" s="197"/>
      <c r="L127" s="188"/>
      <c r="M127" s="188"/>
      <c r="N127" s="188"/>
      <c r="O127" s="188"/>
      <c r="P127" s="188"/>
      <c r="Q127" s="188"/>
      <c r="R127" s="188"/>
    </row>
    <row r="128" spans="1:18" ht="15.75">
      <c r="A128" s="49">
        <v>1902</v>
      </c>
      <c r="B128" s="50">
        <v>16</v>
      </c>
      <c r="C128" s="50"/>
      <c r="D128" s="50"/>
      <c r="E128" s="50"/>
      <c r="F128" s="50"/>
      <c r="G128" s="50"/>
      <c r="H128" s="50"/>
      <c r="I128" s="50"/>
      <c r="J128" s="50"/>
      <c r="K128" s="87"/>
      <c r="L128" s="51"/>
      <c r="M128" s="52"/>
      <c r="N128" s="53"/>
      <c r="O128" s="54"/>
      <c r="P128" s="55">
        <f>B128</f>
        <v>16</v>
      </c>
      <c r="Q128" s="56"/>
      <c r="R128" s="54"/>
    </row>
    <row r="129" spans="1:19" ht="15.75" customHeight="1">
      <c r="A129" s="49">
        <v>2001</v>
      </c>
      <c r="B129" s="50"/>
      <c r="C129" s="50">
        <v>15</v>
      </c>
      <c r="D129" s="50"/>
      <c r="E129" s="50"/>
      <c r="F129" s="50"/>
      <c r="G129" s="50"/>
      <c r="H129" s="50"/>
      <c r="I129" s="50"/>
      <c r="J129" s="50"/>
      <c r="K129" s="87"/>
      <c r="L129" s="57"/>
      <c r="M129" s="58"/>
      <c r="N129" s="59"/>
      <c r="O129" s="60">
        <f>IF(C129=0,"",C129/B128)</f>
        <v>0.9375</v>
      </c>
      <c r="P129" s="61">
        <v>15</v>
      </c>
      <c r="Q129" s="62">
        <f t="shared" ref="Q129:Q135" si="12">IF(P129=0,"",P129/P128)</f>
        <v>0.9375</v>
      </c>
      <c r="R129" s="62">
        <f t="shared" ref="R129:R135" si="13">IF(P129=0,"",100%-Q129)</f>
        <v>6.25E-2</v>
      </c>
    </row>
    <row r="130" spans="1:19" ht="15.75" customHeight="1">
      <c r="A130" s="49">
        <v>2002</v>
      </c>
      <c r="B130" s="50"/>
      <c r="C130" s="50"/>
      <c r="D130" s="50">
        <v>14</v>
      </c>
      <c r="E130" s="50"/>
      <c r="F130" s="50"/>
      <c r="G130" s="50"/>
      <c r="H130" s="50"/>
      <c r="I130" s="50"/>
      <c r="J130" s="50"/>
      <c r="K130" s="87"/>
      <c r="L130" s="57"/>
      <c r="M130" s="58"/>
      <c r="N130" s="59"/>
      <c r="O130" s="60">
        <f>IF(D130=0,"",D130/C129)</f>
        <v>0.93333333333333335</v>
      </c>
      <c r="P130" s="61">
        <v>15</v>
      </c>
      <c r="Q130" s="62">
        <f t="shared" si="12"/>
        <v>1</v>
      </c>
      <c r="R130" s="62">
        <f t="shared" si="13"/>
        <v>0</v>
      </c>
      <c r="S130" s="63">
        <f>P130/P128</f>
        <v>0.9375</v>
      </c>
    </row>
    <row r="131" spans="1:19" ht="15.75" customHeight="1">
      <c r="A131" s="49">
        <v>2101</v>
      </c>
      <c r="B131" s="50"/>
      <c r="C131" s="50"/>
      <c r="D131" s="50"/>
      <c r="E131" s="50">
        <v>11</v>
      </c>
      <c r="F131" s="50"/>
      <c r="G131" s="50"/>
      <c r="H131" s="50"/>
      <c r="I131" s="50"/>
      <c r="J131" s="50"/>
      <c r="K131" s="87"/>
      <c r="L131" s="57"/>
      <c r="M131" s="58"/>
      <c r="N131" s="59"/>
      <c r="O131" s="60">
        <f>IF(E131=0,"",E131/D130)</f>
        <v>0.7857142857142857</v>
      </c>
      <c r="P131" s="61">
        <v>14</v>
      </c>
      <c r="Q131" s="62">
        <f t="shared" si="12"/>
        <v>0.93333333333333335</v>
      </c>
      <c r="R131" s="62">
        <f t="shared" si="13"/>
        <v>6.6666666666666652E-2</v>
      </c>
    </row>
    <row r="132" spans="1:19" ht="15.75" customHeight="1">
      <c r="A132" s="49">
        <v>2102</v>
      </c>
      <c r="B132" s="50"/>
      <c r="C132" s="50"/>
      <c r="D132" s="50"/>
      <c r="E132" s="50"/>
      <c r="F132" s="50">
        <v>9</v>
      </c>
      <c r="G132" s="50"/>
      <c r="H132" s="50"/>
      <c r="I132" s="50"/>
      <c r="J132" s="50"/>
      <c r="K132" s="87"/>
      <c r="L132" s="57"/>
      <c r="M132" s="58"/>
      <c r="N132" s="59"/>
      <c r="O132" s="60">
        <f>F132/E131</f>
        <v>0.81818181818181823</v>
      </c>
      <c r="P132" s="61">
        <v>14</v>
      </c>
      <c r="Q132" s="62">
        <f t="shared" si="12"/>
        <v>1</v>
      </c>
      <c r="R132" s="62">
        <f t="shared" si="13"/>
        <v>0</v>
      </c>
    </row>
    <row r="133" spans="1:19" ht="15.75" customHeight="1">
      <c r="A133" s="49">
        <v>2201</v>
      </c>
      <c r="B133" s="50"/>
      <c r="C133" s="50"/>
      <c r="D133" s="50"/>
      <c r="E133" s="50"/>
      <c r="F133" s="50"/>
      <c r="G133" s="50">
        <v>7</v>
      </c>
      <c r="H133" s="50"/>
      <c r="I133" s="50"/>
      <c r="J133" s="50"/>
      <c r="K133" s="87"/>
      <c r="L133" s="57"/>
      <c r="M133" s="58"/>
      <c r="N133" s="59"/>
      <c r="O133" s="60">
        <f>IF(G133=0,"",G133/F132)</f>
        <v>0.77777777777777779</v>
      </c>
      <c r="P133" s="61">
        <v>11</v>
      </c>
      <c r="Q133" s="62">
        <f t="shared" si="12"/>
        <v>0.7857142857142857</v>
      </c>
      <c r="R133" s="62">
        <f t="shared" si="13"/>
        <v>0.2142857142857143</v>
      </c>
    </row>
    <row r="134" spans="1:19" ht="15.75" customHeight="1">
      <c r="A134" s="49">
        <v>2202</v>
      </c>
      <c r="B134" s="50"/>
      <c r="C134" s="50"/>
      <c r="D134" s="50"/>
      <c r="E134" s="50"/>
      <c r="F134" s="50"/>
      <c r="G134" s="50"/>
      <c r="H134" s="50">
        <v>6</v>
      </c>
      <c r="I134" s="50"/>
      <c r="J134" s="50"/>
      <c r="K134" s="87"/>
      <c r="L134" s="57"/>
      <c r="M134" s="58"/>
      <c r="N134" s="59"/>
      <c r="O134" s="60">
        <f>H134/G133</f>
        <v>0.8571428571428571</v>
      </c>
      <c r="P134" s="61">
        <v>11</v>
      </c>
      <c r="Q134" s="62">
        <f t="shared" si="12"/>
        <v>1</v>
      </c>
      <c r="R134" s="62">
        <f t="shared" si="13"/>
        <v>0</v>
      </c>
    </row>
    <row r="135" spans="1:19" ht="15.75" customHeight="1">
      <c r="A135" s="49">
        <v>2301</v>
      </c>
      <c r="B135" s="50"/>
      <c r="C135" s="50"/>
      <c r="D135" s="50"/>
      <c r="E135" s="50"/>
      <c r="F135" s="50"/>
      <c r="G135" s="50"/>
      <c r="H135" s="50"/>
      <c r="I135" s="50">
        <v>5</v>
      </c>
      <c r="J135" s="50"/>
      <c r="K135" s="87"/>
      <c r="L135" s="57"/>
      <c r="M135" s="58"/>
      <c r="N135" s="59"/>
      <c r="O135" s="127">
        <f>I135/H134</f>
        <v>0.83333333333333337</v>
      </c>
      <c r="P135" s="61">
        <v>11</v>
      </c>
      <c r="Q135" s="62">
        <f t="shared" si="12"/>
        <v>1</v>
      </c>
      <c r="R135" s="62">
        <f t="shared" si="13"/>
        <v>0</v>
      </c>
    </row>
    <row r="136" spans="1:19" ht="15.75" customHeight="1">
      <c r="A136" s="49">
        <v>2302</v>
      </c>
      <c r="B136" s="50"/>
      <c r="C136" s="50"/>
      <c r="D136" s="50"/>
      <c r="E136" s="50"/>
      <c r="F136" s="50"/>
      <c r="G136" s="50"/>
      <c r="H136" s="50"/>
      <c r="I136" s="50"/>
      <c r="J136" s="50">
        <v>3</v>
      </c>
      <c r="K136" s="87"/>
      <c r="L136" s="57"/>
      <c r="M136" s="58"/>
      <c r="N136" s="64"/>
      <c r="O136" s="128">
        <f>J136/I135</f>
        <v>0.6</v>
      </c>
      <c r="P136" s="99">
        <v>11</v>
      </c>
      <c r="Q136" s="62">
        <f t="shared" ref="Q136" si="14">IF(P136=0,"",P136/P135)</f>
        <v>1</v>
      </c>
      <c r="R136" s="62">
        <f t="shared" ref="R136" si="15">IF(P136=0,"",100%-Q136)</f>
        <v>0</v>
      </c>
    </row>
    <row r="137" spans="1:19" ht="15.75" customHeight="1">
      <c r="A137" s="49">
        <v>2401</v>
      </c>
      <c r="B137" s="50"/>
      <c r="C137" s="50"/>
      <c r="D137" s="50"/>
      <c r="E137" s="50"/>
      <c r="F137" s="50"/>
      <c r="G137" s="50"/>
      <c r="H137" s="50"/>
      <c r="I137" s="50"/>
      <c r="J137" s="50">
        <v>5</v>
      </c>
      <c r="K137" s="87"/>
      <c r="L137" s="57"/>
      <c r="M137" s="58"/>
      <c r="N137" s="64"/>
      <c r="O137" s="68"/>
      <c r="P137" s="123">
        <v>9</v>
      </c>
      <c r="Q137" s="69"/>
      <c r="R137" s="68"/>
    </row>
    <row r="138" spans="1:19" ht="15.75" customHeight="1">
      <c r="A138" s="49">
        <v>2402</v>
      </c>
      <c r="B138" s="50"/>
      <c r="C138" s="50"/>
      <c r="D138" s="50"/>
      <c r="E138" s="50"/>
      <c r="F138" s="50"/>
      <c r="G138" s="50"/>
      <c r="H138" s="50"/>
      <c r="I138" s="50"/>
      <c r="J138" s="50">
        <v>2</v>
      </c>
      <c r="K138" s="87">
        <v>2</v>
      </c>
      <c r="L138" s="57"/>
      <c r="M138" s="58"/>
      <c r="N138" s="64"/>
      <c r="O138" s="125"/>
      <c r="P138" s="124">
        <v>7</v>
      </c>
      <c r="Q138" s="126"/>
      <c r="R138" s="68"/>
    </row>
    <row r="139" spans="1:19" ht="15.75" customHeight="1">
      <c r="A139" s="49">
        <v>2501</v>
      </c>
      <c r="B139" s="50"/>
      <c r="C139" s="50"/>
      <c r="D139" s="50"/>
      <c r="E139" s="50"/>
      <c r="F139" s="50"/>
      <c r="G139" s="50"/>
      <c r="H139" s="50"/>
      <c r="I139" s="50"/>
      <c r="J139" s="50">
        <v>2</v>
      </c>
      <c r="K139" s="87"/>
      <c r="L139" s="57"/>
      <c r="M139" s="58"/>
      <c r="N139" s="64"/>
      <c r="O139" s="58"/>
      <c r="P139" s="102"/>
      <c r="Q139" s="102"/>
      <c r="R139" s="68"/>
    </row>
    <row r="140" spans="1:19" ht="15.75" customHeight="1">
      <c r="A140" s="49">
        <v>2502</v>
      </c>
      <c r="B140" s="50"/>
      <c r="C140" s="50"/>
      <c r="D140" s="50"/>
      <c r="E140" s="50"/>
      <c r="F140" s="50"/>
      <c r="G140" s="50"/>
      <c r="H140" s="50"/>
      <c r="I140" s="50"/>
      <c r="J140" s="50">
        <v>4</v>
      </c>
      <c r="K140" s="87">
        <v>2</v>
      </c>
      <c r="L140" s="57"/>
      <c r="M140" s="58"/>
      <c r="N140" s="64"/>
      <c r="O140" s="179" t="s">
        <v>56</v>
      </c>
      <c r="P140" s="180">
        <v>1</v>
      </c>
      <c r="Q140" s="83">
        <f>K143</f>
        <v>5</v>
      </c>
      <c r="R140" s="142" t="s">
        <v>10</v>
      </c>
    </row>
    <row r="141" spans="1:19" ht="15.75">
      <c r="A141" s="49">
        <v>2601</v>
      </c>
      <c r="B141" s="50"/>
      <c r="C141" s="50"/>
      <c r="D141" s="50"/>
      <c r="E141" s="50"/>
      <c r="F141" s="50"/>
      <c r="G141" s="50"/>
      <c r="H141" s="50"/>
      <c r="I141" s="50"/>
      <c r="J141" s="50">
        <v>1</v>
      </c>
      <c r="K141" s="87">
        <v>1</v>
      </c>
      <c r="L141" s="57"/>
      <c r="M141" s="58"/>
      <c r="N141" s="64"/>
      <c r="O141" s="181" t="s">
        <v>57</v>
      </c>
      <c r="P141" s="182">
        <f>IF(P140/B128=0,"",P140/B128)</f>
        <v>6.25E-2</v>
      </c>
      <c r="Q141" s="85">
        <f>IF(P140/Q140=0,"0%",P140/Q140)</f>
        <v>0.2</v>
      </c>
      <c r="R141" s="143" t="s">
        <v>58</v>
      </c>
    </row>
    <row r="142" spans="1:19" ht="15.75">
      <c r="A142" s="49">
        <v>2602</v>
      </c>
      <c r="B142" s="145"/>
      <c r="C142" s="145"/>
      <c r="D142" s="145"/>
      <c r="E142" s="145"/>
      <c r="F142" s="145"/>
      <c r="G142" s="145"/>
      <c r="H142" s="145"/>
      <c r="I142" s="145"/>
      <c r="J142" s="145"/>
      <c r="K142" s="87"/>
      <c r="L142" s="75"/>
      <c r="M142" s="76"/>
      <c r="N142" s="77"/>
      <c r="O142" s="78"/>
      <c r="P142" s="79"/>
      <c r="Q142" s="79"/>
      <c r="R142" s="80"/>
    </row>
    <row r="143" spans="1:19" ht="18" customHeight="1">
      <c r="A143" s="31"/>
      <c r="B143" s="190" t="s">
        <v>79</v>
      </c>
      <c r="C143" s="190"/>
      <c r="D143" s="190"/>
      <c r="E143" s="190"/>
      <c r="F143" s="190"/>
      <c r="G143" s="190"/>
      <c r="H143" s="190"/>
      <c r="I143" s="190"/>
      <c r="J143" s="190"/>
      <c r="K143" s="144">
        <f>SUM(K136:K142)</f>
        <v>5</v>
      </c>
      <c r="L143" s="82">
        <f>K136/B128</f>
        <v>0</v>
      </c>
      <c r="M143" s="82">
        <f>IF(K143=0,"",K143/B128)</f>
        <v>0.3125</v>
      </c>
      <c r="N143" s="82">
        <f>M143-L143</f>
        <v>0.3125</v>
      </c>
      <c r="O143" s="1"/>
      <c r="P143" s="25"/>
      <c r="Q143" s="26"/>
      <c r="R143" s="1"/>
    </row>
    <row r="144" spans="1:19" ht="12.75" customHeight="1"/>
    <row r="145" spans="1:19" ht="12.75" customHeight="1"/>
    <row r="146" spans="1:19" ht="26.25">
      <c r="A146" s="161"/>
      <c r="B146" s="203" t="s">
        <v>69</v>
      </c>
      <c r="C146" s="203"/>
      <c r="D146" s="203"/>
      <c r="E146" s="203"/>
      <c r="F146" s="203"/>
      <c r="G146" s="203"/>
      <c r="H146" s="203"/>
      <c r="I146" s="203"/>
      <c r="J146" s="203"/>
      <c r="K146" s="156" t="s">
        <v>91</v>
      </c>
      <c r="L146" s="25"/>
      <c r="M146" s="1"/>
      <c r="N146" s="1"/>
      <c r="O146" s="25"/>
      <c r="P146" s="1"/>
      <c r="Q146" s="25"/>
      <c r="R146" s="25"/>
    </row>
    <row r="147" spans="1:19" ht="20.25">
      <c r="A147" s="192" t="s">
        <v>9</v>
      </c>
      <c r="B147" s="193" t="s">
        <v>70</v>
      </c>
      <c r="C147" s="205"/>
      <c r="D147" s="205"/>
      <c r="E147" s="205"/>
      <c r="F147" s="205"/>
      <c r="G147" s="205"/>
      <c r="H147" s="205"/>
      <c r="I147" s="205"/>
      <c r="J147" s="206"/>
      <c r="K147" s="196" t="s">
        <v>10</v>
      </c>
      <c r="L147" s="189" t="s">
        <v>2</v>
      </c>
      <c r="M147" s="189" t="s">
        <v>3</v>
      </c>
      <c r="N147" s="198" t="s">
        <v>4</v>
      </c>
      <c r="O147" s="189" t="s">
        <v>5</v>
      </c>
      <c r="P147" s="187" t="s">
        <v>6</v>
      </c>
      <c r="Q147" s="187" t="s">
        <v>7</v>
      </c>
      <c r="R147" s="189" t="s">
        <v>8</v>
      </c>
    </row>
    <row r="148" spans="1:19" ht="15.75">
      <c r="A148" s="188"/>
      <c r="B148" s="49" t="s">
        <v>71</v>
      </c>
      <c r="C148" s="49" t="s">
        <v>72</v>
      </c>
      <c r="D148" s="49" t="s">
        <v>73</v>
      </c>
      <c r="E148" s="49" t="s">
        <v>74</v>
      </c>
      <c r="F148" s="49" t="s">
        <v>75</v>
      </c>
      <c r="G148" s="49" t="s">
        <v>76</v>
      </c>
      <c r="H148" s="49" t="s">
        <v>77</v>
      </c>
      <c r="I148" s="49" t="s">
        <v>78</v>
      </c>
      <c r="J148" s="49" t="s">
        <v>106</v>
      </c>
      <c r="K148" s="197"/>
      <c r="L148" s="188"/>
      <c r="M148" s="188"/>
      <c r="N148" s="188"/>
      <c r="O148" s="188"/>
      <c r="P148" s="188"/>
      <c r="Q148" s="188"/>
      <c r="R148" s="188"/>
    </row>
    <row r="149" spans="1:19" ht="15.75" customHeight="1">
      <c r="A149" s="49">
        <v>2001</v>
      </c>
      <c r="B149" s="50">
        <v>27</v>
      </c>
      <c r="C149" s="50"/>
      <c r="D149" s="50"/>
      <c r="E149" s="50"/>
      <c r="F149" s="50"/>
      <c r="G149" s="50"/>
      <c r="H149" s="50"/>
      <c r="I149" s="50"/>
      <c r="J149" s="50"/>
      <c r="K149" s="87"/>
      <c r="L149" s="51"/>
      <c r="M149" s="52"/>
      <c r="N149" s="53"/>
      <c r="O149" s="54"/>
      <c r="P149" s="55">
        <f>B149</f>
        <v>27</v>
      </c>
      <c r="Q149" s="56"/>
      <c r="R149" s="54"/>
    </row>
    <row r="150" spans="1:19" ht="15.75" customHeight="1">
      <c r="A150" s="49">
        <v>2002</v>
      </c>
      <c r="B150" s="50"/>
      <c r="C150" s="50">
        <v>25</v>
      </c>
      <c r="D150" s="50"/>
      <c r="E150" s="50"/>
      <c r="F150" s="50"/>
      <c r="G150" s="50"/>
      <c r="H150" s="50"/>
      <c r="I150" s="50"/>
      <c r="J150" s="50"/>
      <c r="K150" s="87"/>
      <c r="L150" s="57"/>
      <c r="M150" s="58"/>
      <c r="N150" s="59"/>
      <c r="O150" s="60">
        <f>IF(C150=0,"",C150/B149)</f>
        <v>0.92592592592592593</v>
      </c>
      <c r="P150" s="61">
        <v>25</v>
      </c>
      <c r="Q150" s="62">
        <f t="shared" ref="Q150:Q156" si="16">IF(P150=0,"",P150/P149)</f>
        <v>0.92592592592592593</v>
      </c>
      <c r="R150" s="62">
        <f t="shared" ref="R150:R156" si="17">IF(P150=0,"",100%-Q150)</f>
        <v>7.407407407407407E-2</v>
      </c>
    </row>
    <row r="151" spans="1:19" ht="15.75" customHeight="1">
      <c r="A151" s="49">
        <v>2101</v>
      </c>
      <c r="B151" s="50"/>
      <c r="C151" s="50"/>
      <c r="D151" s="50">
        <v>24</v>
      </c>
      <c r="E151" s="50"/>
      <c r="F151" s="50"/>
      <c r="G151" s="50"/>
      <c r="H151" s="50"/>
      <c r="I151" s="50"/>
      <c r="J151" s="50"/>
      <c r="K151" s="87"/>
      <c r="L151" s="57"/>
      <c r="M151" s="58"/>
      <c r="N151" s="59"/>
      <c r="O151" s="60">
        <f>IF(D151=0,"",D151/C150)</f>
        <v>0.96</v>
      </c>
      <c r="P151" s="61">
        <v>25</v>
      </c>
      <c r="Q151" s="62">
        <f t="shared" si="16"/>
        <v>1</v>
      </c>
      <c r="R151" s="62">
        <f t="shared" si="17"/>
        <v>0</v>
      </c>
      <c r="S151" s="63">
        <f>P151/P149</f>
        <v>0.92592592592592593</v>
      </c>
    </row>
    <row r="152" spans="1:19" ht="15.75" customHeight="1">
      <c r="A152" s="49">
        <v>2102</v>
      </c>
      <c r="B152" s="50"/>
      <c r="C152" s="50"/>
      <c r="D152" s="50"/>
      <c r="E152" s="50">
        <v>20</v>
      </c>
      <c r="F152" s="50"/>
      <c r="G152" s="50"/>
      <c r="H152" s="50"/>
      <c r="I152" s="50"/>
      <c r="J152" s="50"/>
      <c r="K152" s="87"/>
      <c r="L152" s="57"/>
      <c r="M152" s="58"/>
      <c r="N152" s="59"/>
      <c r="O152" s="60">
        <f>IF(E152=0,"",E152/D151)</f>
        <v>0.83333333333333337</v>
      </c>
      <c r="P152" s="61">
        <v>22</v>
      </c>
      <c r="Q152" s="62">
        <f t="shared" si="16"/>
        <v>0.88</v>
      </c>
      <c r="R152" s="62">
        <f t="shared" si="17"/>
        <v>0.12</v>
      </c>
    </row>
    <row r="153" spans="1:19" ht="15.75" customHeight="1">
      <c r="A153" s="49">
        <v>2201</v>
      </c>
      <c r="B153" s="50"/>
      <c r="C153" s="50"/>
      <c r="D153" s="50"/>
      <c r="E153" s="50"/>
      <c r="F153" s="50">
        <v>18</v>
      </c>
      <c r="G153" s="50"/>
      <c r="H153" s="50"/>
      <c r="I153" s="50"/>
      <c r="J153" s="50"/>
      <c r="K153" s="87"/>
      <c r="L153" s="57"/>
      <c r="M153" s="58"/>
      <c r="N153" s="59"/>
      <c r="O153" s="60">
        <f>IF(F153=0,"",F153/E152)</f>
        <v>0.9</v>
      </c>
      <c r="P153" s="61">
        <v>19</v>
      </c>
      <c r="Q153" s="62">
        <f t="shared" si="16"/>
        <v>0.86363636363636365</v>
      </c>
      <c r="R153" s="62">
        <f t="shared" si="17"/>
        <v>0.13636363636363635</v>
      </c>
    </row>
    <row r="154" spans="1:19" ht="15.75" customHeight="1">
      <c r="A154" s="49">
        <v>2202</v>
      </c>
      <c r="B154" s="50"/>
      <c r="C154" s="50"/>
      <c r="D154" s="50"/>
      <c r="E154" s="50"/>
      <c r="F154" s="50"/>
      <c r="G154" s="50">
        <v>13</v>
      </c>
      <c r="H154" s="50"/>
      <c r="I154" s="50"/>
      <c r="J154" s="50"/>
      <c r="K154" s="87"/>
      <c r="L154" s="57"/>
      <c r="M154" s="58"/>
      <c r="N154" s="59"/>
      <c r="O154" s="60">
        <f>G154/F153</f>
        <v>0.72222222222222221</v>
      </c>
      <c r="P154" s="61">
        <v>18</v>
      </c>
      <c r="Q154" s="62">
        <f t="shared" si="16"/>
        <v>0.94736842105263153</v>
      </c>
      <c r="R154" s="62">
        <f t="shared" si="17"/>
        <v>5.2631578947368474E-2</v>
      </c>
    </row>
    <row r="155" spans="1:19" ht="15.75" customHeight="1">
      <c r="A155" s="49">
        <v>2301</v>
      </c>
      <c r="B155" s="50"/>
      <c r="C155" s="50"/>
      <c r="D155" s="50"/>
      <c r="E155" s="50"/>
      <c r="F155" s="50"/>
      <c r="G155" s="50"/>
      <c r="H155" s="50">
        <v>13</v>
      </c>
      <c r="I155" s="50"/>
      <c r="J155" s="50"/>
      <c r="K155" s="87"/>
      <c r="L155" s="57"/>
      <c r="M155" s="58"/>
      <c r="N155" s="59"/>
      <c r="O155" s="60">
        <f>H155/G154</f>
        <v>1</v>
      </c>
      <c r="P155" s="61">
        <v>17</v>
      </c>
      <c r="Q155" s="62">
        <f t="shared" si="16"/>
        <v>0.94444444444444442</v>
      </c>
      <c r="R155" s="62">
        <f t="shared" si="17"/>
        <v>5.555555555555558E-2</v>
      </c>
    </row>
    <row r="156" spans="1:19" ht="15.75" customHeight="1">
      <c r="A156" s="49">
        <v>2302</v>
      </c>
      <c r="B156" s="50"/>
      <c r="C156" s="50"/>
      <c r="D156" s="50"/>
      <c r="E156" s="50"/>
      <c r="F156" s="50"/>
      <c r="G156" s="50"/>
      <c r="H156" s="50"/>
      <c r="I156" s="50">
        <v>10</v>
      </c>
      <c r="J156" s="50"/>
      <c r="K156" s="87"/>
      <c r="L156" s="57"/>
      <c r="M156" s="58"/>
      <c r="N156" s="59"/>
      <c r="O156" s="127">
        <f>I156/H155</f>
        <v>0.76923076923076927</v>
      </c>
      <c r="P156" s="61">
        <v>12</v>
      </c>
      <c r="Q156" s="62">
        <f t="shared" si="16"/>
        <v>0.70588235294117652</v>
      </c>
      <c r="R156" s="62">
        <f t="shared" si="17"/>
        <v>0.29411764705882348</v>
      </c>
    </row>
    <row r="157" spans="1:19" ht="15.75" customHeight="1">
      <c r="A157" s="49">
        <v>2401</v>
      </c>
      <c r="B157" s="50"/>
      <c r="C157" s="50"/>
      <c r="D157" s="50"/>
      <c r="E157" s="50"/>
      <c r="F157" s="50"/>
      <c r="G157" s="50"/>
      <c r="H157" s="50"/>
      <c r="I157" s="50"/>
      <c r="J157" s="50">
        <v>4</v>
      </c>
      <c r="K157" s="87"/>
      <c r="L157" s="57"/>
      <c r="M157" s="58"/>
      <c r="N157" s="64"/>
      <c r="O157" s="128">
        <f>J157/I156</f>
        <v>0.4</v>
      </c>
      <c r="P157" s="99">
        <v>10</v>
      </c>
      <c r="Q157" s="62">
        <f t="shared" ref="Q157" si="18">IF(P157=0,"",P157/P156)</f>
        <v>0.83333333333333337</v>
      </c>
      <c r="R157" s="62">
        <f t="shared" ref="R157" si="19">IF(P157=0,"",100%-Q157)</f>
        <v>0.16666666666666663</v>
      </c>
    </row>
    <row r="158" spans="1:19" ht="15.75" customHeight="1">
      <c r="A158" s="49">
        <v>2402</v>
      </c>
      <c r="B158" s="50"/>
      <c r="C158" s="50"/>
      <c r="D158" s="50"/>
      <c r="E158" s="50"/>
      <c r="F158" s="50"/>
      <c r="G158" s="50"/>
      <c r="H158" s="50"/>
      <c r="I158" s="50"/>
      <c r="J158" s="50">
        <v>5</v>
      </c>
      <c r="K158" s="87">
        <v>2</v>
      </c>
      <c r="L158" s="57"/>
      <c r="M158" s="58"/>
      <c r="N158" s="64"/>
      <c r="O158" s="68"/>
      <c r="P158" s="66">
        <v>7</v>
      </c>
      <c r="Q158" s="69"/>
      <c r="R158" s="68"/>
    </row>
    <row r="159" spans="1:19" ht="15.75" customHeight="1">
      <c r="A159" s="49">
        <v>2501</v>
      </c>
      <c r="B159" s="50"/>
      <c r="C159" s="50"/>
      <c r="D159" s="50"/>
      <c r="E159" s="50"/>
      <c r="F159" s="50"/>
      <c r="G159" s="50"/>
      <c r="H159" s="50"/>
      <c r="I159" s="50"/>
      <c r="J159" s="50">
        <v>3</v>
      </c>
      <c r="K159" s="87">
        <v>3</v>
      </c>
      <c r="L159" s="57"/>
      <c r="M159" s="58"/>
      <c r="N159" s="64"/>
      <c r="O159" s="68"/>
      <c r="P159" s="66">
        <v>5</v>
      </c>
      <c r="Q159" s="69"/>
      <c r="R159" s="68"/>
    </row>
    <row r="160" spans="1:19" ht="15.75" customHeight="1">
      <c r="A160" s="49">
        <v>2502</v>
      </c>
      <c r="B160" s="50"/>
      <c r="C160" s="50"/>
      <c r="D160" s="50"/>
      <c r="E160" s="50"/>
      <c r="F160" s="50"/>
      <c r="G160" s="50"/>
      <c r="H160" s="50"/>
      <c r="I160" s="50"/>
      <c r="J160" s="50">
        <v>1</v>
      </c>
      <c r="K160" s="87"/>
      <c r="L160" s="57"/>
      <c r="M160" s="58"/>
      <c r="N160" s="64"/>
      <c r="O160" s="58"/>
      <c r="P160" s="64"/>
      <c r="Q160" s="102"/>
      <c r="R160" s="68"/>
    </row>
    <row r="161" spans="1:19" ht="15.75" customHeight="1">
      <c r="A161" s="49">
        <v>2601</v>
      </c>
      <c r="B161" s="50"/>
      <c r="C161" s="50"/>
      <c r="D161" s="50"/>
      <c r="E161" s="50"/>
      <c r="F161" s="50"/>
      <c r="G161" s="50"/>
      <c r="H161" s="50"/>
      <c r="I161" s="50"/>
      <c r="J161" s="50">
        <v>1</v>
      </c>
      <c r="K161" s="87"/>
      <c r="L161" s="57"/>
      <c r="M161" s="58"/>
      <c r="N161" s="64"/>
      <c r="O161" s="140" t="s">
        <v>56</v>
      </c>
      <c r="P161" s="71">
        <v>1</v>
      </c>
      <c r="Q161" s="83">
        <f>K164</f>
        <v>5</v>
      </c>
      <c r="R161" s="142" t="s">
        <v>10</v>
      </c>
    </row>
    <row r="162" spans="1:19" ht="15.75" customHeight="1">
      <c r="A162" s="49">
        <v>2602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87"/>
      <c r="L162" s="57"/>
      <c r="M162" s="58"/>
      <c r="N162" s="64"/>
      <c r="O162" s="141" t="s">
        <v>57</v>
      </c>
      <c r="P162" s="73">
        <f>IF(P161/B149=0,"",P161/B149)</f>
        <v>3.7037037037037035E-2</v>
      </c>
      <c r="Q162" s="85">
        <f>IF(P161/Q161=0,"0%",P161/Q161)</f>
        <v>0.2</v>
      </c>
      <c r="R162" s="143" t="s">
        <v>58</v>
      </c>
    </row>
    <row r="163" spans="1:19" ht="15.75" customHeight="1">
      <c r="A163" s="49">
        <v>2701</v>
      </c>
      <c r="B163" s="145"/>
      <c r="C163" s="145"/>
      <c r="D163" s="145"/>
      <c r="E163" s="145"/>
      <c r="F163" s="145"/>
      <c r="G163" s="145"/>
      <c r="H163" s="145"/>
      <c r="I163" s="145"/>
      <c r="J163" s="145"/>
      <c r="K163" s="87"/>
      <c r="L163" s="75"/>
      <c r="M163" s="76"/>
      <c r="N163" s="77"/>
      <c r="O163" s="78"/>
      <c r="P163" s="79"/>
      <c r="Q163" s="79"/>
      <c r="R163" s="80"/>
    </row>
    <row r="164" spans="1:19" ht="18" customHeight="1">
      <c r="A164" s="31"/>
      <c r="B164" s="190" t="s">
        <v>79</v>
      </c>
      <c r="C164" s="190"/>
      <c r="D164" s="190"/>
      <c r="E164" s="190"/>
      <c r="F164" s="190"/>
      <c r="G164" s="190"/>
      <c r="H164" s="190"/>
      <c r="I164" s="190"/>
      <c r="J164" s="190"/>
      <c r="K164" s="144">
        <f>SUM(K157:K160)</f>
        <v>5</v>
      </c>
      <c r="L164" s="82">
        <f>K157/B149</f>
        <v>0</v>
      </c>
      <c r="M164" s="82">
        <f>IF(K164=0,"",K164/B149)</f>
        <v>0.18518518518518517</v>
      </c>
      <c r="N164" s="82">
        <f>M164-L164</f>
        <v>0.18518518518518517</v>
      </c>
      <c r="O164" s="1"/>
      <c r="P164" s="25"/>
      <c r="Q164" s="26"/>
      <c r="R164" s="1"/>
    </row>
    <row r="165" spans="1:19" ht="12.75" customHeight="1"/>
    <row r="166" spans="1:19" ht="12.75" customHeight="1"/>
    <row r="167" spans="1:19" ht="26.25" customHeight="1">
      <c r="A167" s="161"/>
      <c r="B167" s="203" t="s">
        <v>69</v>
      </c>
      <c r="C167" s="203"/>
      <c r="D167" s="203"/>
      <c r="E167" s="203"/>
      <c r="F167" s="203"/>
      <c r="G167" s="203"/>
      <c r="H167" s="203"/>
      <c r="I167" s="203"/>
      <c r="J167" s="203"/>
      <c r="K167" s="156" t="s">
        <v>92</v>
      </c>
      <c r="L167" s="25"/>
      <c r="M167" s="1"/>
      <c r="N167" s="1"/>
      <c r="O167" s="25"/>
      <c r="P167" s="1"/>
      <c r="Q167" s="25"/>
      <c r="R167" s="25"/>
    </row>
    <row r="168" spans="1:19" ht="20.25" customHeight="1">
      <c r="A168" s="192" t="s">
        <v>9</v>
      </c>
      <c r="B168" s="193" t="s">
        <v>70</v>
      </c>
      <c r="C168" s="205"/>
      <c r="D168" s="205"/>
      <c r="E168" s="205"/>
      <c r="F168" s="205"/>
      <c r="G168" s="205"/>
      <c r="H168" s="205"/>
      <c r="I168" s="205"/>
      <c r="J168" s="206"/>
      <c r="K168" s="196" t="s">
        <v>10</v>
      </c>
      <c r="L168" s="189" t="s">
        <v>2</v>
      </c>
      <c r="M168" s="189" t="s">
        <v>3</v>
      </c>
      <c r="N168" s="198" t="s">
        <v>4</v>
      </c>
      <c r="O168" s="189" t="s">
        <v>5</v>
      </c>
      <c r="P168" s="187" t="s">
        <v>6</v>
      </c>
      <c r="Q168" s="187" t="s">
        <v>7</v>
      </c>
      <c r="R168" s="189" t="s">
        <v>8</v>
      </c>
    </row>
    <row r="169" spans="1:19" ht="15.75" customHeight="1">
      <c r="A169" s="188"/>
      <c r="B169" s="49" t="s">
        <v>71</v>
      </c>
      <c r="C169" s="49" t="s">
        <v>72</v>
      </c>
      <c r="D169" s="49" t="s">
        <v>73</v>
      </c>
      <c r="E169" s="49" t="s">
        <v>74</v>
      </c>
      <c r="F169" s="49" t="s">
        <v>75</v>
      </c>
      <c r="G169" s="49" t="s">
        <v>76</v>
      </c>
      <c r="H169" s="49" t="s">
        <v>77</v>
      </c>
      <c r="I169" s="49" t="s">
        <v>78</v>
      </c>
      <c r="J169" s="49" t="s">
        <v>106</v>
      </c>
      <c r="K169" s="197"/>
      <c r="L169" s="188"/>
      <c r="M169" s="188"/>
      <c r="N169" s="188"/>
      <c r="O169" s="188"/>
      <c r="P169" s="188"/>
      <c r="Q169" s="188"/>
      <c r="R169" s="188"/>
    </row>
    <row r="170" spans="1:19" ht="15.75" customHeight="1">
      <c r="A170" s="49">
        <v>2002</v>
      </c>
      <c r="B170" s="50">
        <v>24</v>
      </c>
      <c r="C170" s="50"/>
      <c r="D170" s="50"/>
      <c r="E170" s="50"/>
      <c r="F170" s="50"/>
      <c r="G170" s="50"/>
      <c r="H170" s="50"/>
      <c r="I170" s="50"/>
      <c r="J170" s="50"/>
      <c r="K170" s="87"/>
      <c r="L170" s="51"/>
      <c r="M170" s="52"/>
      <c r="N170" s="53"/>
      <c r="O170" s="54"/>
      <c r="P170" s="55">
        <f>B170</f>
        <v>24</v>
      </c>
      <c r="Q170" s="56"/>
      <c r="R170" s="54"/>
    </row>
    <row r="171" spans="1:19" ht="15.75" customHeight="1">
      <c r="A171" s="49">
        <v>2101</v>
      </c>
      <c r="B171" s="50"/>
      <c r="C171" s="50">
        <v>22</v>
      </c>
      <c r="D171" s="50"/>
      <c r="E171" s="50"/>
      <c r="F171" s="50"/>
      <c r="G171" s="50"/>
      <c r="H171" s="50"/>
      <c r="I171" s="50"/>
      <c r="J171" s="50"/>
      <c r="K171" s="87"/>
      <c r="L171" s="57"/>
      <c r="M171" s="58"/>
      <c r="N171" s="59"/>
      <c r="O171" s="60">
        <f>IF(C171=0,"",C171/B170)</f>
        <v>0.91666666666666663</v>
      </c>
      <c r="P171" s="61">
        <v>22</v>
      </c>
      <c r="Q171" s="62">
        <f t="shared" ref="Q171:Q177" si="20">IF(P171=0,"",P171/P170)</f>
        <v>0.91666666666666663</v>
      </c>
      <c r="R171" s="62">
        <f t="shared" ref="R171:R177" si="21">IF(P171=0,"",100%-Q171)</f>
        <v>8.333333333333337E-2</v>
      </c>
    </row>
    <row r="172" spans="1:19" ht="15.75" customHeight="1">
      <c r="A172" s="49">
        <v>2102</v>
      </c>
      <c r="B172" s="50"/>
      <c r="C172" s="50"/>
      <c r="D172" s="110">
        <v>21</v>
      </c>
      <c r="E172" s="50"/>
      <c r="F172" s="50"/>
      <c r="G172" s="50"/>
      <c r="H172" s="50"/>
      <c r="I172" s="50"/>
      <c r="J172" s="50"/>
      <c r="K172" s="87"/>
      <c r="L172" s="57"/>
      <c r="M172" s="58"/>
      <c r="N172" s="59"/>
      <c r="O172" s="60">
        <f>IF(D172=0,"",D172/C171)</f>
        <v>0.95454545454545459</v>
      </c>
      <c r="P172" s="61">
        <v>22</v>
      </c>
      <c r="Q172" s="62">
        <f t="shared" si="20"/>
        <v>1</v>
      </c>
      <c r="R172" s="62">
        <f t="shared" si="21"/>
        <v>0</v>
      </c>
      <c r="S172" s="63">
        <f>P172/P170</f>
        <v>0.91666666666666663</v>
      </c>
    </row>
    <row r="173" spans="1:19" ht="15.75" customHeight="1">
      <c r="A173" s="49">
        <v>2201</v>
      </c>
      <c r="B173" s="50"/>
      <c r="C173" s="50"/>
      <c r="D173" s="50"/>
      <c r="E173" s="110">
        <v>20</v>
      </c>
      <c r="F173" s="50"/>
      <c r="G173" s="50"/>
      <c r="H173" s="50"/>
      <c r="I173" s="50"/>
      <c r="J173" s="50"/>
      <c r="K173" s="87"/>
      <c r="L173" s="57"/>
      <c r="M173" s="58"/>
      <c r="N173" s="59"/>
      <c r="O173" s="60">
        <f>IF(E173=0,"",E173/D172)</f>
        <v>0.95238095238095233</v>
      </c>
      <c r="P173" s="61">
        <v>21</v>
      </c>
      <c r="Q173" s="62">
        <f t="shared" si="20"/>
        <v>0.95454545454545459</v>
      </c>
      <c r="R173" s="62">
        <f t="shared" si="21"/>
        <v>4.5454545454545414E-2</v>
      </c>
    </row>
    <row r="174" spans="1:19" ht="15.75" customHeight="1">
      <c r="A174" s="49">
        <v>2202</v>
      </c>
      <c r="B174" s="50"/>
      <c r="C174" s="50"/>
      <c r="D174" s="50"/>
      <c r="E174" s="50"/>
      <c r="F174" s="110">
        <v>19</v>
      </c>
      <c r="G174" s="50"/>
      <c r="H174" s="50"/>
      <c r="I174" s="50"/>
      <c r="J174" s="50"/>
      <c r="K174" s="87"/>
      <c r="L174" s="57"/>
      <c r="M174" s="58"/>
      <c r="N174" s="59"/>
      <c r="O174" s="60">
        <f>IF(F174=0,"",F174/E173)</f>
        <v>0.95</v>
      </c>
      <c r="P174" s="61">
        <v>21</v>
      </c>
      <c r="Q174" s="62">
        <f t="shared" si="20"/>
        <v>1</v>
      </c>
      <c r="R174" s="62">
        <f t="shared" si="21"/>
        <v>0</v>
      </c>
    </row>
    <row r="175" spans="1:19" ht="15.75" customHeight="1">
      <c r="A175" s="49">
        <v>2301</v>
      </c>
      <c r="B175" s="50"/>
      <c r="C175" s="50"/>
      <c r="D175" s="50"/>
      <c r="E175" s="50"/>
      <c r="F175" s="50"/>
      <c r="G175" s="110">
        <v>19</v>
      </c>
      <c r="H175" s="50"/>
      <c r="I175" s="50"/>
      <c r="J175" s="50"/>
      <c r="K175" s="87"/>
      <c r="L175" s="57"/>
      <c r="M175" s="58"/>
      <c r="N175" s="59"/>
      <c r="O175" s="60">
        <f>IF(G175=0,"",G175/F174)</f>
        <v>1</v>
      </c>
      <c r="P175" s="61">
        <v>21</v>
      </c>
      <c r="Q175" s="62">
        <f t="shared" si="20"/>
        <v>1</v>
      </c>
      <c r="R175" s="62">
        <f t="shared" si="21"/>
        <v>0</v>
      </c>
    </row>
    <row r="176" spans="1:19" ht="15.75" customHeight="1">
      <c r="A176" s="49">
        <v>2302</v>
      </c>
      <c r="B176" s="50"/>
      <c r="C176" s="50"/>
      <c r="D176" s="50"/>
      <c r="E176" s="50"/>
      <c r="F176" s="50"/>
      <c r="G176" s="50"/>
      <c r="H176" s="110">
        <v>15</v>
      </c>
      <c r="I176" s="50"/>
      <c r="J176" s="50"/>
      <c r="K176" s="87"/>
      <c r="L176" s="57"/>
      <c r="M176" s="58"/>
      <c r="N176" s="59"/>
      <c r="O176" s="60">
        <f>IF(H176=0,"",H176/G175)</f>
        <v>0.78947368421052633</v>
      </c>
      <c r="P176" s="61">
        <v>18</v>
      </c>
      <c r="Q176" s="62">
        <f t="shared" si="20"/>
        <v>0.8571428571428571</v>
      </c>
      <c r="R176" s="62">
        <f t="shared" si="21"/>
        <v>0.1428571428571429</v>
      </c>
    </row>
    <row r="177" spans="1:18" ht="15.75" customHeight="1">
      <c r="A177" s="49">
        <v>2401</v>
      </c>
      <c r="B177" s="50"/>
      <c r="C177" s="50"/>
      <c r="D177" s="50"/>
      <c r="E177" s="50"/>
      <c r="F177" s="50"/>
      <c r="G177" s="50"/>
      <c r="H177" s="50"/>
      <c r="I177" s="110">
        <v>14</v>
      </c>
      <c r="J177" s="110"/>
      <c r="K177" s="87"/>
      <c r="L177" s="57"/>
      <c r="M177" s="58"/>
      <c r="N177" s="59"/>
      <c r="O177" s="127">
        <f>IF(I177=0,"",I177/H176)</f>
        <v>0.93333333333333335</v>
      </c>
      <c r="P177" s="61">
        <v>18</v>
      </c>
      <c r="Q177" s="62">
        <f t="shared" si="20"/>
        <v>1</v>
      </c>
      <c r="R177" s="62">
        <f t="shared" si="21"/>
        <v>0</v>
      </c>
    </row>
    <row r="178" spans="1:18" ht="15.75" customHeight="1">
      <c r="A178" s="49">
        <v>2402</v>
      </c>
      <c r="B178" s="50"/>
      <c r="C178" s="50"/>
      <c r="D178" s="50"/>
      <c r="E178" s="50"/>
      <c r="F178" s="50"/>
      <c r="G178" s="50"/>
      <c r="H178" s="50"/>
      <c r="I178" s="50"/>
      <c r="J178" s="50">
        <v>7</v>
      </c>
      <c r="K178" s="87">
        <v>4</v>
      </c>
      <c r="L178" s="57"/>
      <c r="M178" s="58"/>
      <c r="N178" s="64"/>
      <c r="O178" s="128">
        <f>IF(J178=0,"",J178/I177)</f>
        <v>0.5</v>
      </c>
      <c r="P178" s="99">
        <v>18</v>
      </c>
      <c r="Q178" s="62">
        <f t="shared" ref="Q178" si="22">IF(P178=0,"",P178/P177)</f>
        <v>1</v>
      </c>
      <c r="R178" s="62">
        <f t="shared" ref="R178" si="23">IF(P178=0,"",100%-Q178)</f>
        <v>0</v>
      </c>
    </row>
    <row r="179" spans="1:18" ht="15.75" customHeight="1">
      <c r="A179" s="49">
        <v>2501</v>
      </c>
      <c r="B179" s="50"/>
      <c r="C179" s="50"/>
      <c r="D179" s="50"/>
      <c r="E179" s="50"/>
      <c r="F179" s="50"/>
      <c r="G179" s="50"/>
      <c r="H179" s="50"/>
      <c r="I179" s="50"/>
      <c r="J179" s="50">
        <v>6</v>
      </c>
      <c r="K179" s="87">
        <v>7</v>
      </c>
      <c r="L179" s="57"/>
      <c r="M179" s="58"/>
      <c r="N179" s="64"/>
      <c r="O179" s="68"/>
      <c r="P179" s="66">
        <v>15</v>
      </c>
      <c r="Q179" s="69"/>
      <c r="R179" s="68"/>
    </row>
    <row r="180" spans="1:18" ht="15.75" customHeight="1">
      <c r="A180" s="49">
        <v>2502</v>
      </c>
      <c r="B180" s="50"/>
      <c r="C180" s="50"/>
      <c r="D180" s="50"/>
      <c r="E180" s="50"/>
      <c r="F180" s="50"/>
      <c r="G180" s="50"/>
      <c r="H180" s="50"/>
      <c r="I180" s="50"/>
      <c r="J180" s="50">
        <v>3</v>
      </c>
      <c r="K180" s="87">
        <v>4</v>
      </c>
      <c r="L180" s="57"/>
      <c r="M180" s="58"/>
      <c r="N180" s="64"/>
      <c r="O180" s="68"/>
      <c r="P180" s="66">
        <v>8</v>
      </c>
      <c r="Q180" s="69"/>
      <c r="R180" s="68"/>
    </row>
    <row r="181" spans="1:18" ht="15.75" customHeight="1">
      <c r="A181" s="49">
        <v>2601</v>
      </c>
      <c r="B181" s="50"/>
      <c r="C181" s="50"/>
      <c r="D181" s="50"/>
      <c r="E181" s="50"/>
      <c r="F181" s="50"/>
      <c r="G181" s="50"/>
      <c r="H181" s="50"/>
      <c r="I181" s="50"/>
      <c r="J181" s="50">
        <v>2</v>
      </c>
      <c r="K181" s="87">
        <v>3</v>
      </c>
      <c r="L181" s="57"/>
      <c r="M181" s="58"/>
      <c r="N181" s="64"/>
      <c r="O181" s="58"/>
      <c r="P181" s="64"/>
      <c r="Q181" s="102"/>
      <c r="R181" s="68"/>
    </row>
    <row r="182" spans="1:18" ht="15.75" customHeight="1">
      <c r="A182" s="49">
        <v>2602</v>
      </c>
      <c r="B182" s="50"/>
      <c r="C182" s="50"/>
      <c r="D182" s="50"/>
      <c r="E182" s="50"/>
      <c r="F182" s="50"/>
      <c r="G182" s="50"/>
      <c r="H182" s="50"/>
      <c r="I182" s="50"/>
      <c r="J182" s="50"/>
      <c r="K182" s="87"/>
      <c r="L182" s="57"/>
      <c r="M182" s="58"/>
      <c r="N182" s="64"/>
      <c r="O182" s="140" t="s">
        <v>56</v>
      </c>
      <c r="P182" s="71"/>
      <c r="Q182" s="83">
        <f>K185</f>
        <v>18</v>
      </c>
      <c r="R182" s="142" t="s">
        <v>10</v>
      </c>
    </row>
    <row r="183" spans="1:18" ht="15.75" customHeight="1">
      <c r="A183" s="49">
        <v>2701</v>
      </c>
      <c r="B183" s="50"/>
      <c r="C183" s="50"/>
      <c r="D183" s="50"/>
      <c r="E183" s="50"/>
      <c r="F183" s="50"/>
      <c r="G183" s="50"/>
      <c r="H183" s="50"/>
      <c r="I183" s="50"/>
      <c r="J183" s="50"/>
      <c r="K183" s="87"/>
      <c r="L183" s="57"/>
      <c r="M183" s="58"/>
      <c r="N183" s="64"/>
      <c r="O183" s="141" t="s">
        <v>57</v>
      </c>
      <c r="P183" s="73" t="str">
        <f>IF(P182/B170=0,"",P182/B170)</f>
        <v/>
      </c>
      <c r="Q183" s="85" t="str">
        <f>IF(P182/Q182=0,"0%",P182/Q182)</f>
        <v>0%</v>
      </c>
      <c r="R183" s="143" t="s">
        <v>58</v>
      </c>
    </row>
    <row r="184" spans="1:18" ht="15.75" customHeight="1">
      <c r="A184" s="49">
        <v>2702</v>
      </c>
      <c r="B184" s="145"/>
      <c r="C184" s="145"/>
      <c r="D184" s="145"/>
      <c r="E184" s="145"/>
      <c r="F184" s="145"/>
      <c r="G184" s="145"/>
      <c r="H184" s="145"/>
      <c r="I184" s="145"/>
      <c r="J184" s="145"/>
      <c r="K184" s="87"/>
      <c r="L184" s="75"/>
      <c r="M184" s="76"/>
      <c r="N184" s="77"/>
      <c r="O184" s="78"/>
      <c r="P184" s="79"/>
      <c r="Q184" s="79"/>
      <c r="R184" s="80"/>
    </row>
    <row r="185" spans="1:18" ht="18" customHeight="1">
      <c r="A185" s="31"/>
      <c r="B185" s="190" t="s">
        <v>79</v>
      </c>
      <c r="C185" s="190"/>
      <c r="D185" s="190"/>
      <c r="E185" s="190"/>
      <c r="F185" s="190"/>
      <c r="G185" s="190"/>
      <c r="H185" s="190"/>
      <c r="I185" s="190"/>
      <c r="J185" s="190"/>
      <c r="K185" s="144">
        <f>SUM(K178:K181)</f>
        <v>18</v>
      </c>
      <c r="L185" s="82">
        <f>K178/B170</f>
        <v>0.16666666666666666</v>
      </c>
      <c r="M185" s="82">
        <f>IF(K185=0,"",K185/B170)</f>
        <v>0.75</v>
      </c>
      <c r="N185" s="82">
        <f>M185-L185</f>
        <v>0.58333333333333337</v>
      </c>
      <c r="O185" s="1"/>
      <c r="P185" s="25"/>
      <c r="Q185" s="26"/>
      <c r="R185" s="1"/>
    </row>
    <row r="186" spans="1:18" ht="12.75" customHeight="1"/>
    <row r="187" spans="1:18" ht="12.75" customHeight="1"/>
    <row r="188" spans="1:18" ht="26.25" customHeight="1">
      <c r="A188" s="161"/>
      <c r="B188" s="203" t="s">
        <v>69</v>
      </c>
      <c r="C188" s="203"/>
      <c r="D188" s="203"/>
      <c r="E188" s="203"/>
      <c r="F188" s="203"/>
      <c r="G188" s="203"/>
      <c r="H188" s="203"/>
      <c r="I188" s="203"/>
      <c r="J188" s="203"/>
      <c r="K188" s="156" t="s">
        <v>93</v>
      </c>
      <c r="L188" s="25"/>
      <c r="M188" s="1"/>
      <c r="N188" s="1"/>
      <c r="O188" s="25"/>
      <c r="P188" s="1"/>
      <c r="Q188" s="25"/>
      <c r="R188" s="25"/>
    </row>
    <row r="189" spans="1:18" ht="20.25" customHeight="1">
      <c r="A189" s="192" t="s">
        <v>9</v>
      </c>
      <c r="B189" s="193" t="s">
        <v>70</v>
      </c>
      <c r="C189" s="205"/>
      <c r="D189" s="205"/>
      <c r="E189" s="205"/>
      <c r="F189" s="205"/>
      <c r="G189" s="205"/>
      <c r="H189" s="205"/>
      <c r="I189" s="205"/>
      <c r="J189" s="206"/>
      <c r="K189" s="196" t="s">
        <v>10</v>
      </c>
      <c r="L189" s="189" t="s">
        <v>2</v>
      </c>
      <c r="M189" s="189" t="s">
        <v>3</v>
      </c>
      <c r="N189" s="198" t="s">
        <v>4</v>
      </c>
      <c r="O189" s="189" t="s">
        <v>5</v>
      </c>
      <c r="P189" s="187" t="s">
        <v>6</v>
      </c>
      <c r="Q189" s="187" t="s">
        <v>7</v>
      </c>
      <c r="R189" s="189" t="s">
        <v>8</v>
      </c>
    </row>
    <row r="190" spans="1:18" ht="15.75" customHeight="1">
      <c r="A190" s="188"/>
      <c r="B190" s="49" t="s">
        <v>71</v>
      </c>
      <c r="C190" s="49" t="s">
        <v>72</v>
      </c>
      <c r="D190" s="49" t="s">
        <v>73</v>
      </c>
      <c r="E190" s="49" t="s">
        <v>74</v>
      </c>
      <c r="F190" s="49" t="s">
        <v>75</v>
      </c>
      <c r="G190" s="49" t="s">
        <v>76</v>
      </c>
      <c r="H190" s="49" t="s">
        <v>77</v>
      </c>
      <c r="I190" s="49" t="s">
        <v>78</v>
      </c>
      <c r="J190" s="49" t="s">
        <v>106</v>
      </c>
      <c r="K190" s="197"/>
      <c r="L190" s="188"/>
      <c r="M190" s="188"/>
      <c r="N190" s="188"/>
      <c r="O190" s="188"/>
      <c r="P190" s="188"/>
      <c r="Q190" s="188"/>
      <c r="R190" s="188"/>
    </row>
    <row r="191" spans="1:18" ht="15.75" customHeight="1">
      <c r="A191" s="49">
        <v>2101</v>
      </c>
      <c r="B191" s="50">
        <v>30</v>
      </c>
      <c r="C191" s="50"/>
      <c r="D191" s="50"/>
      <c r="E191" s="50"/>
      <c r="F191" s="50"/>
      <c r="G191" s="50"/>
      <c r="H191" s="50"/>
      <c r="I191" s="50"/>
      <c r="J191" s="50"/>
      <c r="K191" s="87"/>
      <c r="L191" s="51"/>
      <c r="M191" s="52"/>
      <c r="N191" s="53"/>
      <c r="O191" s="54"/>
      <c r="P191" s="55">
        <f>B191</f>
        <v>30</v>
      </c>
      <c r="Q191" s="56"/>
      <c r="R191" s="54"/>
    </row>
    <row r="192" spans="1:18" ht="15.75" customHeight="1">
      <c r="A192" s="49">
        <v>2102</v>
      </c>
      <c r="B192" s="50"/>
      <c r="C192" s="50">
        <v>23</v>
      </c>
      <c r="D192" s="50"/>
      <c r="E192" s="50"/>
      <c r="F192" s="50"/>
      <c r="G192" s="50"/>
      <c r="H192" s="50"/>
      <c r="I192" s="50"/>
      <c r="J192" s="50"/>
      <c r="K192" s="87"/>
      <c r="L192" s="57"/>
      <c r="M192" s="58"/>
      <c r="N192" s="59"/>
      <c r="O192" s="60">
        <f>IF(C192=0,"",C192/B191)</f>
        <v>0.76666666666666672</v>
      </c>
      <c r="P192" s="61">
        <v>23</v>
      </c>
      <c r="Q192" s="62">
        <f t="shared" ref="Q192:Q198" si="24">IF(P192=0,"",P192/P191)</f>
        <v>0.76666666666666672</v>
      </c>
      <c r="R192" s="62">
        <f t="shared" ref="R192:R198" si="25">IF(P192=0,"",100%-Q192)</f>
        <v>0.23333333333333328</v>
      </c>
    </row>
    <row r="193" spans="1:22" ht="15.75" customHeight="1">
      <c r="A193" s="49">
        <v>2201</v>
      </c>
      <c r="B193" s="50"/>
      <c r="C193" s="50"/>
      <c r="D193" s="110">
        <v>18</v>
      </c>
      <c r="E193" s="50"/>
      <c r="F193" s="50"/>
      <c r="G193" s="50"/>
      <c r="H193" s="50"/>
      <c r="I193" s="50"/>
      <c r="J193" s="50"/>
      <c r="K193" s="87"/>
      <c r="L193" s="57"/>
      <c r="M193" s="58"/>
      <c r="N193" s="59"/>
      <c r="O193" s="60">
        <f>IF(D193=0,"",D193/C192)</f>
        <v>0.78260869565217395</v>
      </c>
      <c r="P193" s="61">
        <v>21</v>
      </c>
      <c r="Q193" s="62">
        <f t="shared" si="24"/>
        <v>0.91304347826086951</v>
      </c>
      <c r="R193" s="62">
        <f t="shared" si="25"/>
        <v>8.6956521739130488E-2</v>
      </c>
      <c r="S193" s="63">
        <f>P193/P191</f>
        <v>0.7</v>
      </c>
    </row>
    <row r="194" spans="1:22" ht="15.75" customHeight="1">
      <c r="A194" s="49">
        <v>2202</v>
      </c>
      <c r="B194" s="50"/>
      <c r="C194" s="50"/>
      <c r="D194" s="50"/>
      <c r="E194" s="110">
        <v>16</v>
      </c>
      <c r="F194" s="50"/>
      <c r="G194" s="50"/>
      <c r="H194" s="50"/>
      <c r="I194" s="50"/>
      <c r="J194" s="50"/>
      <c r="K194" s="87"/>
      <c r="L194" s="57"/>
      <c r="M194" s="58"/>
      <c r="N194" s="59"/>
      <c r="O194" s="60">
        <f>IF(E194=0,"",E194/D193)</f>
        <v>0.88888888888888884</v>
      </c>
      <c r="P194" s="61">
        <v>18</v>
      </c>
      <c r="Q194" s="62">
        <f t="shared" si="24"/>
        <v>0.8571428571428571</v>
      </c>
      <c r="R194" s="62">
        <f t="shared" si="25"/>
        <v>0.1428571428571429</v>
      </c>
    </row>
    <row r="195" spans="1:22" ht="15.75" customHeight="1">
      <c r="A195" s="49">
        <v>2301</v>
      </c>
      <c r="B195" s="50"/>
      <c r="C195" s="50"/>
      <c r="D195" s="50"/>
      <c r="E195" s="50"/>
      <c r="F195" s="110">
        <v>15</v>
      </c>
      <c r="G195" s="50"/>
      <c r="H195" s="50"/>
      <c r="I195" s="50"/>
      <c r="J195" s="50"/>
      <c r="K195" s="87"/>
      <c r="L195" s="57"/>
      <c r="M195" s="58"/>
      <c r="N195" s="59"/>
      <c r="O195" s="60">
        <f>IF(F195=0,"",F195/E194)</f>
        <v>0.9375</v>
      </c>
      <c r="P195" s="61">
        <v>18</v>
      </c>
      <c r="Q195" s="62">
        <f t="shared" si="24"/>
        <v>1</v>
      </c>
      <c r="R195" s="62">
        <f t="shared" si="25"/>
        <v>0</v>
      </c>
    </row>
    <row r="196" spans="1:22" ht="15.75" customHeight="1">
      <c r="A196" s="49">
        <v>2302</v>
      </c>
      <c r="B196" s="50"/>
      <c r="C196" s="50"/>
      <c r="D196" s="50"/>
      <c r="E196" s="50"/>
      <c r="F196" s="50"/>
      <c r="G196" s="110">
        <v>10</v>
      </c>
      <c r="H196" s="50"/>
      <c r="I196" s="50"/>
      <c r="J196" s="50"/>
      <c r="K196" s="87"/>
      <c r="L196" s="57"/>
      <c r="M196" s="58"/>
      <c r="N196" s="59"/>
      <c r="O196" s="60">
        <f>IF(G196=0,"",G196/F195)</f>
        <v>0.66666666666666663</v>
      </c>
      <c r="P196" s="61">
        <v>16</v>
      </c>
      <c r="Q196" s="62">
        <f t="shared" si="24"/>
        <v>0.88888888888888884</v>
      </c>
      <c r="R196" s="62">
        <f t="shared" si="25"/>
        <v>0.11111111111111116</v>
      </c>
    </row>
    <row r="197" spans="1:22" ht="15.75" customHeight="1">
      <c r="A197" s="49">
        <v>2401</v>
      </c>
      <c r="B197" s="50"/>
      <c r="C197" s="50"/>
      <c r="D197" s="50"/>
      <c r="E197" s="50"/>
      <c r="F197" s="50"/>
      <c r="G197" s="50"/>
      <c r="H197" s="110">
        <v>10</v>
      </c>
      <c r="I197" s="50"/>
      <c r="J197" s="50"/>
      <c r="K197" s="87"/>
      <c r="L197" s="57"/>
      <c r="M197" s="58"/>
      <c r="N197" s="59"/>
      <c r="O197" s="60">
        <f>IF(H197=0,"",H197/G196)</f>
        <v>1</v>
      </c>
      <c r="P197" s="61">
        <v>16</v>
      </c>
      <c r="Q197" s="62">
        <f t="shared" si="24"/>
        <v>1</v>
      </c>
      <c r="R197" s="62">
        <f t="shared" si="25"/>
        <v>0</v>
      </c>
    </row>
    <row r="198" spans="1:22" ht="15.75" customHeight="1">
      <c r="A198" s="49">
        <v>2402</v>
      </c>
      <c r="B198" s="50"/>
      <c r="C198" s="50"/>
      <c r="D198" s="50"/>
      <c r="E198" s="50"/>
      <c r="F198" s="50"/>
      <c r="G198" s="50"/>
      <c r="H198" s="50"/>
      <c r="I198" s="110">
        <v>10</v>
      </c>
      <c r="J198" s="110"/>
      <c r="K198" s="87"/>
      <c r="L198" s="57"/>
      <c r="M198" s="58"/>
      <c r="N198" s="59"/>
      <c r="O198" s="127">
        <f>IF(I198=0,"",I198/H197)</f>
        <v>1</v>
      </c>
      <c r="P198" s="61">
        <v>14</v>
      </c>
      <c r="Q198" s="62">
        <f t="shared" si="24"/>
        <v>0.875</v>
      </c>
      <c r="R198" s="62">
        <f t="shared" si="25"/>
        <v>0.125</v>
      </c>
    </row>
    <row r="199" spans="1:22" ht="15.75" customHeight="1">
      <c r="A199" s="49">
        <v>2501</v>
      </c>
      <c r="B199" s="50"/>
      <c r="C199" s="50"/>
      <c r="D199" s="50"/>
      <c r="E199" s="50"/>
      <c r="F199" s="50"/>
      <c r="G199" s="50"/>
      <c r="H199" s="50"/>
      <c r="I199" s="50"/>
      <c r="J199" s="136">
        <v>2</v>
      </c>
      <c r="K199" s="87">
        <v>2</v>
      </c>
      <c r="L199" s="57"/>
      <c r="M199" s="58"/>
      <c r="N199" s="64"/>
      <c r="O199" s="128">
        <f>IF(J199=0,"",J199/I198)</f>
        <v>0.2</v>
      </c>
      <c r="P199" s="66">
        <v>14</v>
      </c>
      <c r="Q199" s="132">
        <f t="shared" ref="Q199" si="26">IF(P199=0,"",P199/P198)</f>
        <v>1</v>
      </c>
      <c r="R199" s="132">
        <f t="shared" ref="R199" si="27">IF(P199=0,"",100%-Q199)</f>
        <v>0</v>
      </c>
    </row>
    <row r="200" spans="1:22" ht="15.75" customHeight="1">
      <c r="A200" s="49">
        <v>2502</v>
      </c>
      <c r="B200" s="50"/>
      <c r="C200" s="50"/>
      <c r="D200" s="50"/>
      <c r="E200" s="50"/>
      <c r="F200" s="50"/>
      <c r="G200" s="50"/>
      <c r="H200" s="50"/>
      <c r="I200" s="50"/>
      <c r="J200" s="50">
        <v>6</v>
      </c>
      <c r="K200" s="87">
        <v>5</v>
      </c>
      <c r="L200" s="57"/>
      <c r="M200" s="58"/>
      <c r="N200" s="64"/>
      <c r="O200" s="68"/>
      <c r="P200" s="66">
        <v>14</v>
      </c>
      <c r="Q200" s="69"/>
      <c r="R200" s="68"/>
    </row>
    <row r="201" spans="1:22" ht="15.75" customHeight="1">
      <c r="A201" s="49">
        <v>2601</v>
      </c>
      <c r="B201" s="50"/>
      <c r="C201" s="50"/>
      <c r="D201" s="50"/>
      <c r="E201" s="50"/>
      <c r="F201" s="50"/>
      <c r="G201" s="50"/>
      <c r="H201" s="50"/>
      <c r="I201" s="50"/>
      <c r="J201" s="50">
        <v>5</v>
      </c>
      <c r="K201" s="87">
        <v>4</v>
      </c>
      <c r="L201" s="57"/>
      <c r="M201" s="58"/>
      <c r="N201" s="64"/>
      <c r="O201" s="68"/>
      <c r="P201" s="66">
        <v>8</v>
      </c>
      <c r="Q201" s="69"/>
      <c r="R201" s="68"/>
    </row>
    <row r="202" spans="1:22" ht="15.75" customHeight="1">
      <c r="A202" s="49">
        <v>2602</v>
      </c>
      <c r="B202" s="50"/>
      <c r="C202" s="50"/>
      <c r="D202" s="50"/>
      <c r="E202" s="50"/>
      <c r="F202" s="50"/>
      <c r="G202" s="50"/>
      <c r="H202" s="50"/>
      <c r="I202" s="50"/>
      <c r="J202" s="50"/>
      <c r="K202" s="87"/>
      <c r="L202" s="57"/>
      <c r="M202" s="58"/>
      <c r="N202" s="64"/>
      <c r="O202" s="58"/>
      <c r="P202" s="64"/>
      <c r="Q202" s="102"/>
      <c r="R202" s="68"/>
    </row>
    <row r="203" spans="1:22" ht="15.75" customHeight="1">
      <c r="A203" s="49">
        <v>2701</v>
      </c>
      <c r="B203" s="50"/>
      <c r="C203" s="50"/>
      <c r="D203" s="50"/>
      <c r="E203" s="50"/>
      <c r="F203" s="50"/>
      <c r="G203" s="50"/>
      <c r="H203" s="50"/>
      <c r="I203" s="50"/>
      <c r="J203" s="50"/>
      <c r="K203" s="87"/>
      <c r="L203" s="57"/>
      <c r="M203" s="58"/>
      <c r="N203" s="64"/>
      <c r="O203" s="140" t="s">
        <v>56</v>
      </c>
      <c r="P203" s="71">
        <v>1</v>
      </c>
      <c r="Q203" s="83">
        <f>K206</f>
        <v>11</v>
      </c>
      <c r="R203" s="142" t="s">
        <v>10</v>
      </c>
    </row>
    <row r="204" spans="1:22" ht="15.75" customHeight="1">
      <c r="A204" s="49">
        <v>2702</v>
      </c>
      <c r="B204" s="50"/>
      <c r="C204" s="50"/>
      <c r="D204" s="50"/>
      <c r="E204" s="50"/>
      <c r="F204" s="50"/>
      <c r="G204" s="50"/>
      <c r="H204" s="50"/>
      <c r="I204" s="50"/>
      <c r="J204" s="50"/>
      <c r="K204" s="87"/>
      <c r="L204" s="57"/>
      <c r="M204" s="58"/>
      <c r="N204" s="64"/>
      <c r="O204" s="141" t="s">
        <v>57</v>
      </c>
      <c r="P204" s="73">
        <f>IF(P203/B191=0,"",P203/B191)</f>
        <v>3.3333333333333333E-2</v>
      </c>
      <c r="Q204" s="85">
        <f>IF(P203/Q203=0,"0%",P203/Q203)</f>
        <v>9.0909090909090912E-2</v>
      </c>
      <c r="R204" s="143" t="s">
        <v>58</v>
      </c>
    </row>
    <row r="205" spans="1:22" ht="15.75" customHeight="1">
      <c r="A205" s="49">
        <v>2801</v>
      </c>
      <c r="B205" s="145"/>
      <c r="C205" s="145"/>
      <c r="D205" s="145"/>
      <c r="E205" s="145"/>
      <c r="F205" s="145"/>
      <c r="G205" s="145"/>
      <c r="H205" s="145"/>
      <c r="I205" s="145"/>
      <c r="J205" s="145"/>
      <c r="K205" s="87"/>
      <c r="L205" s="75"/>
      <c r="M205" s="76"/>
      <c r="N205" s="77"/>
      <c r="O205" s="78"/>
      <c r="P205" s="79"/>
      <c r="Q205" s="79"/>
      <c r="R205" s="80"/>
    </row>
    <row r="206" spans="1:22" ht="18" customHeight="1">
      <c r="A206" s="31"/>
      <c r="B206" s="190" t="s">
        <v>79</v>
      </c>
      <c r="C206" s="190"/>
      <c r="D206" s="190"/>
      <c r="E206" s="190"/>
      <c r="F206" s="190"/>
      <c r="G206" s="190"/>
      <c r="H206" s="190"/>
      <c r="I206" s="190"/>
      <c r="J206" s="190"/>
      <c r="K206" s="144">
        <f>SUM(K199:K202)</f>
        <v>11</v>
      </c>
      <c r="L206" s="82">
        <f>K199/B191</f>
        <v>6.6666666666666666E-2</v>
      </c>
      <c r="M206" s="82">
        <f>IF(K206=0,"",K206/B191)</f>
        <v>0.36666666666666664</v>
      </c>
      <c r="N206" s="82">
        <f>M206-L206</f>
        <v>0.3</v>
      </c>
      <c r="O206" s="1"/>
      <c r="P206" s="25"/>
      <c r="Q206" s="26"/>
      <c r="R206" s="1"/>
    </row>
    <row r="207" spans="1:22" ht="12.75" customHeight="1"/>
    <row r="208" spans="1:22" ht="12.75" customHeight="1">
      <c r="V208" s="111">
        <f>AVERAGE(S193,S214)</f>
        <v>0.70294117647058818</v>
      </c>
    </row>
    <row r="209" spans="1:19" ht="26.25" customHeight="1">
      <c r="A209" s="161"/>
      <c r="B209" s="203" t="s">
        <v>69</v>
      </c>
      <c r="C209" s="203"/>
      <c r="D209" s="203"/>
      <c r="E209" s="203"/>
      <c r="F209" s="203"/>
      <c r="G209" s="203"/>
      <c r="H209" s="203"/>
      <c r="I209" s="203"/>
      <c r="J209" s="203"/>
      <c r="K209" s="156" t="s">
        <v>94</v>
      </c>
      <c r="L209" s="25"/>
      <c r="M209" s="1"/>
      <c r="N209" s="1"/>
      <c r="O209" s="25"/>
      <c r="P209" s="1"/>
      <c r="Q209" s="25"/>
      <c r="R209" s="25"/>
    </row>
    <row r="210" spans="1:19" ht="20.25" customHeight="1">
      <c r="A210" s="192" t="s">
        <v>9</v>
      </c>
      <c r="B210" s="193" t="s">
        <v>70</v>
      </c>
      <c r="C210" s="205"/>
      <c r="D210" s="205"/>
      <c r="E210" s="205"/>
      <c r="F210" s="205"/>
      <c r="G210" s="205"/>
      <c r="H210" s="205"/>
      <c r="I210" s="205"/>
      <c r="J210" s="206"/>
      <c r="K210" s="196" t="s">
        <v>10</v>
      </c>
      <c r="L210" s="189" t="s">
        <v>2</v>
      </c>
      <c r="M210" s="189" t="s">
        <v>3</v>
      </c>
      <c r="N210" s="198" t="s">
        <v>4</v>
      </c>
      <c r="O210" s="189" t="s">
        <v>5</v>
      </c>
      <c r="P210" s="187" t="s">
        <v>6</v>
      </c>
      <c r="Q210" s="187" t="s">
        <v>7</v>
      </c>
      <c r="R210" s="189" t="s">
        <v>8</v>
      </c>
    </row>
    <row r="211" spans="1:19" ht="15.75" customHeight="1">
      <c r="A211" s="188"/>
      <c r="B211" s="49" t="s">
        <v>71</v>
      </c>
      <c r="C211" s="49" t="s">
        <v>72</v>
      </c>
      <c r="D211" s="49" t="s">
        <v>73</v>
      </c>
      <c r="E211" s="49" t="s">
        <v>74</v>
      </c>
      <c r="F211" s="49" t="s">
        <v>75</v>
      </c>
      <c r="G211" s="49" t="s">
        <v>76</v>
      </c>
      <c r="H211" s="49" t="s">
        <v>77</v>
      </c>
      <c r="I211" s="49" t="s">
        <v>78</v>
      </c>
      <c r="J211" s="49" t="s">
        <v>106</v>
      </c>
      <c r="K211" s="197"/>
      <c r="L211" s="188"/>
      <c r="M211" s="188"/>
      <c r="N211" s="188"/>
      <c r="O211" s="188"/>
      <c r="P211" s="188"/>
      <c r="Q211" s="188"/>
      <c r="R211" s="188"/>
    </row>
    <row r="212" spans="1:19" ht="15.75" customHeight="1">
      <c r="A212" s="49">
        <v>2102</v>
      </c>
      <c r="B212" s="50">
        <v>17</v>
      </c>
      <c r="C212" s="50"/>
      <c r="D212" s="50"/>
      <c r="E212" s="50"/>
      <c r="F212" s="50"/>
      <c r="G212" s="50"/>
      <c r="H212" s="50"/>
      <c r="I212" s="50"/>
      <c r="J212" s="50"/>
      <c r="K212" s="87"/>
      <c r="L212" s="51"/>
      <c r="M212" s="52"/>
      <c r="N212" s="53"/>
      <c r="O212" s="54"/>
      <c r="P212" s="55">
        <f>B212</f>
        <v>17</v>
      </c>
      <c r="Q212" s="56"/>
      <c r="R212" s="54"/>
    </row>
    <row r="213" spans="1:19" ht="15.75" customHeight="1">
      <c r="A213" s="49">
        <v>2201</v>
      </c>
      <c r="B213" s="50"/>
      <c r="C213" s="50">
        <v>15</v>
      </c>
      <c r="D213" s="50"/>
      <c r="E213" s="50"/>
      <c r="F213" s="50"/>
      <c r="G213" s="50"/>
      <c r="H213" s="50"/>
      <c r="I213" s="50"/>
      <c r="J213" s="50"/>
      <c r="K213" s="87"/>
      <c r="L213" s="57"/>
      <c r="M213" s="58"/>
      <c r="N213" s="59"/>
      <c r="O213" s="60">
        <f>IF(C213=0,"",C213/B212)</f>
        <v>0.88235294117647056</v>
      </c>
      <c r="P213" s="61">
        <v>15</v>
      </c>
      <c r="Q213" s="62">
        <f t="shared" ref="Q213:Q219" si="28">IF(P213=0,"",P213/P212)</f>
        <v>0.88235294117647056</v>
      </c>
      <c r="R213" s="62">
        <f t="shared" ref="R213:R219" si="29">IF(P213=0,"",100%-Q213)</f>
        <v>0.11764705882352944</v>
      </c>
    </row>
    <row r="214" spans="1:19" ht="15.75" customHeight="1">
      <c r="A214" s="49">
        <v>2202</v>
      </c>
      <c r="B214" s="50"/>
      <c r="C214" s="50"/>
      <c r="D214" s="110">
        <v>12</v>
      </c>
      <c r="E214" s="50"/>
      <c r="F214" s="50"/>
      <c r="G214" s="50"/>
      <c r="H214" s="50"/>
      <c r="I214" s="50"/>
      <c r="J214" s="50"/>
      <c r="K214" s="87"/>
      <c r="L214" s="57"/>
      <c r="M214" s="58"/>
      <c r="N214" s="59"/>
      <c r="O214" s="60">
        <f>IF(D214=0,"",D214/C213)</f>
        <v>0.8</v>
      </c>
      <c r="P214" s="61">
        <v>12</v>
      </c>
      <c r="Q214" s="62">
        <f t="shared" si="28"/>
        <v>0.8</v>
      </c>
      <c r="R214" s="62">
        <f t="shared" si="29"/>
        <v>0.19999999999999996</v>
      </c>
      <c r="S214" s="63">
        <f>P214/P212</f>
        <v>0.70588235294117652</v>
      </c>
    </row>
    <row r="215" spans="1:19" ht="15.75" customHeight="1">
      <c r="A215" s="49">
        <v>2301</v>
      </c>
      <c r="B215" s="50"/>
      <c r="C215" s="50"/>
      <c r="D215" s="50"/>
      <c r="E215" s="110">
        <v>11</v>
      </c>
      <c r="F215" s="50"/>
      <c r="G215" s="50"/>
      <c r="H215" s="50"/>
      <c r="I215" s="50"/>
      <c r="J215" s="50"/>
      <c r="K215" s="87"/>
      <c r="L215" s="57"/>
      <c r="M215" s="58"/>
      <c r="N215" s="59"/>
      <c r="O215" s="60">
        <f>IF(E215=0,"",E215/D214)</f>
        <v>0.91666666666666663</v>
      </c>
      <c r="P215" s="61">
        <v>11</v>
      </c>
      <c r="Q215" s="62">
        <f t="shared" si="28"/>
        <v>0.91666666666666663</v>
      </c>
      <c r="R215" s="62">
        <f t="shared" si="29"/>
        <v>8.333333333333337E-2</v>
      </c>
    </row>
    <row r="216" spans="1:19" ht="15.75" customHeight="1">
      <c r="A216" s="49">
        <v>2302</v>
      </c>
      <c r="B216" s="50"/>
      <c r="C216" s="50"/>
      <c r="D216" s="50"/>
      <c r="E216" s="50"/>
      <c r="F216" s="110">
        <v>11</v>
      </c>
      <c r="G216" s="50"/>
      <c r="H216" s="50"/>
      <c r="I216" s="50"/>
      <c r="J216" s="50"/>
      <c r="K216" s="87"/>
      <c r="L216" s="57"/>
      <c r="M216" s="58"/>
      <c r="N216" s="59"/>
      <c r="O216" s="60">
        <f>IF(F216=0,"",F216/E215)</f>
        <v>1</v>
      </c>
      <c r="P216" s="61">
        <v>11</v>
      </c>
      <c r="Q216" s="62">
        <f t="shared" si="28"/>
        <v>1</v>
      </c>
      <c r="R216" s="62">
        <f t="shared" si="29"/>
        <v>0</v>
      </c>
    </row>
    <row r="217" spans="1:19" ht="15.75" customHeight="1">
      <c r="A217" s="49">
        <v>2401</v>
      </c>
      <c r="B217" s="50"/>
      <c r="C217" s="50"/>
      <c r="D217" s="50"/>
      <c r="E217" s="50"/>
      <c r="F217" s="50"/>
      <c r="G217" s="110">
        <v>11</v>
      </c>
      <c r="H217" s="50"/>
      <c r="I217" s="50"/>
      <c r="J217" s="50"/>
      <c r="K217" s="87"/>
      <c r="L217" s="57"/>
      <c r="M217" s="58"/>
      <c r="N217" s="59"/>
      <c r="O217" s="60">
        <f>IF(G217=0,"",G217/F216)</f>
        <v>1</v>
      </c>
      <c r="P217" s="61">
        <v>11</v>
      </c>
      <c r="Q217" s="62">
        <f t="shared" si="28"/>
        <v>1</v>
      </c>
      <c r="R217" s="62">
        <f t="shared" si="29"/>
        <v>0</v>
      </c>
    </row>
    <row r="218" spans="1:19" ht="15.75" customHeight="1">
      <c r="A218" s="49">
        <v>2402</v>
      </c>
      <c r="B218" s="50"/>
      <c r="C218" s="50"/>
      <c r="D218" s="50"/>
      <c r="E218" s="50"/>
      <c r="F218" s="50"/>
      <c r="G218" s="50"/>
      <c r="H218" s="110">
        <v>11</v>
      </c>
      <c r="I218" s="50"/>
      <c r="J218" s="50"/>
      <c r="K218" s="87"/>
      <c r="L218" s="57"/>
      <c r="M218" s="58"/>
      <c r="N218" s="59"/>
      <c r="O218" s="60">
        <f>IF(H218=0,"",H218/G217)</f>
        <v>1</v>
      </c>
      <c r="P218" s="61">
        <v>11</v>
      </c>
      <c r="Q218" s="62">
        <f t="shared" si="28"/>
        <v>1</v>
      </c>
      <c r="R218" s="62">
        <f t="shared" si="29"/>
        <v>0</v>
      </c>
    </row>
    <row r="219" spans="1:19" ht="15.75" customHeight="1">
      <c r="A219" s="49">
        <v>2501</v>
      </c>
      <c r="B219" s="50"/>
      <c r="C219" s="50"/>
      <c r="D219" s="50"/>
      <c r="E219" s="50"/>
      <c r="F219" s="50"/>
      <c r="G219" s="50"/>
      <c r="H219" s="136"/>
      <c r="I219" s="136">
        <v>11</v>
      </c>
      <c r="J219" s="110"/>
      <c r="K219" s="87"/>
      <c r="L219" s="57"/>
      <c r="M219" s="58"/>
      <c r="N219" s="59"/>
      <c r="O219" s="127">
        <f>IF(I219=0,"",I219/H218)</f>
        <v>1</v>
      </c>
      <c r="P219" s="61">
        <v>11</v>
      </c>
      <c r="Q219" s="62">
        <f t="shared" si="28"/>
        <v>1</v>
      </c>
      <c r="R219" s="62">
        <f t="shared" si="29"/>
        <v>0</v>
      </c>
    </row>
    <row r="220" spans="1:19" ht="15.75" customHeight="1">
      <c r="A220" s="49">
        <v>2502</v>
      </c>
      <c r="B220" s="50"/>
      <c r="C220" s="50"/>
      <c r="D220" s="50"/>
      <c r="E220" s="50"/>
      <c r="F220" s="50"/>
      <c r="G220" s="50"/>
      <c r="H220" s="50"/>
      <c r="I220" s="50"/>
      <c r="J220" s="50">
        <v>11</v>
      </c>
      <c r="K220" s="87">
        <v>0</v>
      </c>
      <c r="L220" s="57"/>
      <c r="M220" s="58"/>
      <c r="N220" s="64"/>
      <c r="O220" s="128">
        <f>IF(J220=0,"",J220/I219)</f>
        <v>1</v>
      </c>
      <c r="P220" s="66">
        <v>11</v>
      </c>
      <c r="Q220" s="62">
        <f t="shared" ref="Q220" si="30">IF(P220=0,"",P220/P219)</f>
        <v>1</v>
      </c>
      <c r="R220" s="62">
        <f t="shared" ref="R220" si="31">IF(P220=0,"",100%-Q220)</f>
        <v>0</v>
      </c>
    </row>
    <row r="221" spans="1:19" ht="15.75" customHeight="1">
      <c r="A221" s="49">
        <v>2601</v>
      </c>
      <c r="B221" s="50"/>
      <c r="C221" s="50"/>
      <c r="D221" s="50"/>
      <c r="E221" s="50"/>
      <c r="F221" s="50"/>
      <c r="G221" s="50"/>
      <c r="H221" s="50"/>
      <c r="I221" s="50"/>
      <c r="J221" s="50">
        <v>10</v>
      </c>
      <c r="K221" s="87">
        <v>9</v>
      </c>
      <c r="L221" s="57"/>
      <c r="M221" s="58"/>
      <c r="N221" s="64"/>
      <c r="O221" s="68"/>
      <c r="P221" s="66">
        <v>11</v>
      </c>
      <c r="Q221" s="69"/>
      <c r="R221" s="68"/>
    </row>
    <row r="222" spans="1:19" ht="15.75" customHeight="1">
      <c r="A222" s="49">
        <v>2602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87"/>
      <c r="L222" s="57"/>
      <c r="M222" s="58"/>
      <c r="N222" s="64"/>
      <c r="O222" s="68"/>
      <c r="P222" s="66"/>
      <c r="Q222" s="69"/>
      <c r="R222" s="68"/>
    </row>
    <row r="223" spans="1:19" ht="15.75" customHeight="1">
      <c r="A223" s="49">
        <v>2701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87"/>
      <c r="L223" s="57"/>
      <c r="M223" s="58"/>
      <c r="N223" s="64"/>
      <c r="O223" s="58"/>
      <c r="P223" s="64"/>
      <c r="Q223" s="102"/>
      <c r="R223" s="68"/>
    </row>
    <row r="224" spans="1:19" ht="15.75" customHeight="1">
      <c r="A224" s="49">
        <v>2702</v>
      </c>
      <c r="B224" s="50"/>
      <c r="C224" s="50"/>
      <c r="D224" s="50"/>
      <c r="E224" s="50"/>
      <c r="F224" s="50"/>
      <c r="G224" s="50"/>
      <c r="H224" s="50"/>
      <c r="I224" s="50"/>
      <c r="J224" s="50"/>
      <c r="K224" s="87"/>
      <c r="L224" s="57"/>
      <c r="M224" s="58"/>
      <c r="N224" s="64"/>
      <c r="O224" s="140" t="s">
        <v>56</v>
      </c>
      <c r="P224" s="71"/>
      <c r="Q224" s="83">
        <f>K227</f>
        <v>9</v>
      </c>
      <c r="R224" s="142" t="s">
        <v>10</v>
      </c>
    </row>
    <row r="225" spans="1:19" ht="15.75" customHeight="1">
      <c r="A225" s="49">
        <v>2801</v>
      </c>
      <c r="B225" s="50"/>
      <c r="C225" s="50"/>
      <c r="D225" s="50"/>
      <c r="E225" s="50"/>
      <c r="F225" s="50"/>
      <c r="G225" s="50"/>
      <c r="H225" s="50"/>
      <c r="I225" s="50"/>
      <c r="J225" s="50"/>
      <c r="K225" s="87"/>
      <c r="L225" s="57"/>
      <c r="M225" s="58"/>
      <c r="N225" s="64"/>
      <c r="O225" s="141" t="s">
        <v>57</v>
      </c>
      <c r="P225" s="73" t="str">
        <f>IF(P224/B212=0,"",P224/B212)</f>
        <v/>
      </c>
      <c r="Q225" s="85" t="str">
        <f>IF(P224/Q224=0,"0%",P224/Q224)</f>
        <v>0%</v>
      </c>
      <c r="R225" s="143" t="s">
        <v>58</v>
      </c>
    </row>
    <row r="226" spans="1:19" ht="15.75" customHeight="1">
      <c r="A226" s="49">
        <v>2802</v>
      </c>
      <c r="B226" s="145"/>
      <c r="C226" s="145"/>
      <c r="D226" s="145"/>
      <c r="E226" s="145"/>
      <c r="F226" s="145"/>
      <c r="G226" s="145"/>
      <c r="H226" s="145"/>
      <c r="I226" s="145"/>
      <c r="J226" s="145"/>
      <c r="K226" s="87"/>
      <c r="L226" s="75"/>
      <c r="M226" s="76"/>
      <c r="N226" s="77"/>
      <c r="O226" s="78"/>
      <c r="P226" s="79"/>
      <c r="Q226" s="79"/>
      <c r="R226" s="80"/>
    </row>
    <row r="227" spans="1:19" ht="18" customHeight="1">
      <c r="A227" s="31"/>
      <c r="B227" s="190" t="s">
        <v>79</v>
      </c>
      <c r="C227" s="190"/>
      <c r="D227" s="190"/>
      <c r="E227" s="190"/>
      <c r="F227" s="190"/>
      <c r="G227" s="190"/>
      <c r="H227" s="190"/>
      <c r="I227" s="190"/>
      <c r="J227" s="190"/>
      <c r="K227" s="144">
        <f>SUM(K220:K223)</f>
        <v>9</v>
      </c>
      <c r="L227" s="82">
        <f>K220/B212</f>
        <v>0</v>
      </c>
      <c r="M227" s="82">
        <f>IF(K227=0,"",K227/B212)</f>
        <v>0.52941176470588236</v>
      </c>
      <c r="N227" s="82">
        <f>M227-L227</f>
        <v>0.52941176470588236</v>
      </c>
      <c r="O227" s="1"/>
      <c r="P227" s="25"/>
      <c r="Q227" s="26"/>
      <c r="R227" s="1"/>
    </row>
    <row r="228" spans="1:19" ht="12.75" customHeight="1"/>
    <row r="229" spans="1:19" ht="12.75" customHeight="1"/>
    <row r="230" spans="1:19" ht="26.25" customHeight="1">
      <c r="A230" s="161"/>
      <c r="B230" s="203" t="s">
        <v>69</v>
      </c>
      <c r="C230" s="203"/>
      <c r="D230" s="203"/>
      <c r="E230" s="203"/>
      <c r="F230" s="203"/>
      <c r="G230" s="203"/>
      <c r="H230" s="203"/>
      <c r="I230" s="203"/>
      <c r="J230" s="203"/>
      <c r="K230" s="156" t="s">
        <v>95</v>
      </c>
      <c r="L230" s="25"/>
      <c r="M230" s="1"/>
      <c r="N230" s="1"/>
      <c r="O230" s="25"/>
      <c r="P230" s="1"/>
      <c r="Q230" s="25"/>
      <c r="R230" s="25"/>
    </row>
    <row r="231" spans="1:19" ht="20.25" customHeight="1">
      <c r="A231" s="192" t="s">
        <v>9</v>
      </c>
      <c r="B231" s="193" t="s">
        <v>70</v>
      </c>
      <c r="C231" s="205"/>
      <c r="D231" s="205"/>
      <c r="E231" s="205"/>
      <c r="F231" s="205"/>
      <c r="G231" s="205"/>
      <c r="H231" s="205"/>
      <c r="I231" s="205"/>
      <c r="J231" s="206"/>
      <c r="K231" s="196" t="s">
        <v>10</v>
      </c>
      <c r="L231" s="189" t="s">
        <v>2</v>
      </c>
      <c r="M231" s="189" t="s">
        <v>3</v>
      </c>
      <c r="N231" s="198" t="s">
        <v>4</v>
      </c>
      <c r="O231" s="189" t="s">
        <v>5</v>
      </c>
      <c r="P231" s="187" t="s">
        <v>6</v>
      </c>
      <c r="Q231" s="187" t="s">
        <v>7</v>
      </c>
      <c r="R231" s="189" t="s">
        <v>8</v>
      </c>
    </row>
    <row r="232" spans="1:19" ht="15.75" customHeight="1">
      <c r="A232" s="188"/>
      <c r="B232" s="49" t="s">
        <v>71</v>
      </c>
      <c r="C232" s="49" t="s">
        <v>72</v>
      </c>
      <c r="D232" s="49" t="s">
        <v>73</v>
      </c>
      <c r="E232" s="49" t="s">
        <v>74</v>
      </c>
      <c r="F232" s="49" t="s">
        <v>75</v>
      </c>
      <c r="G232" s="49" t="s">
        <v>76</v>
      </c>
      <c r="H232" s="49" t="s">
        <v>77</v>
      </c>
      <c r="I232" s="49" t="s">
        <v>78</v>
      </c>
      <c r="J232" s="49" t="s">
        <v>106</v>
      </c>
      <c r="K232" s="197"/>
      <c r="L232" s="188"/>
      <c r="M232" s="188"/>
      <c r="N232" s="188"/>
      <c r="O232" s="188"/>
      <c r="P232" s="188"/>
      <c r="Q232" s="188"/>
      <c r="R232" s="188"/>
    </row>
    <row r="233" spans="1:19" ht="15.75" customHeight="1">
      <c r="A233" s="49">
        <v>2201</v>
      </c>
      <c r="B233" s="50">
        <v>39</v>
      </c>
      <c r="C233" s="50"/>
      <c r="D233" s="50"/>
      <c r="E233" s="50"/>
      <c r="F233" s="50"/>
      <c r="G233" s="50"/>
      <c r="H233" s="50"/>
      <c r="I233" s="50"/>
      <c r="J233" s="50"/>
      <c r="K233" s="87"/>
      <c r="L233" s="51"/>
      <c r="M233" s="52"/>
      <c r="N233" s="53"/>
      <c r="O233" s="54"/>
      <c r="P233" s="55">
        <f>B233</f>
        <v>39</v>
      </c>
      <c r="Q233" s="56"/>
      <c r="R233" s="54"/>
    </row>
    <row r="234" spans="1:19" ht="15.75" customHeight="1">
      <c r="A234" s="49">
        <v>2202</v>
      </c>
      <c r="B234" s="50"/>
      <c r="C234" s="50">
        <v>38</v>
      </c>
      <c r="D234" s="50"/>
      <c r="E234" s="50"/>
      <c r="F234" s="50"/>
      <c r="G234" s="50"/>
      <c r="H234" s="50"/>
      <c r="I234" s="50"/>
      <c r="J234" s="50"/>
      <c r="K234" s="87"/>
      <c r="L234" s="57"/>
      <c r="M234" s="58"/>
      <c r="N234" s="59"/>
      <c r="O234" s="60">
        <f>IF(C234=0,"",C234/B233)</f>
        <v>0.97435897435897434</v>
      </c>
      <c r="P234" s="61">
        <v>38</v>
      </c>
      <c r="Q234" s="62">
        <f t="shared" ref="Q234:Q240" si="32">IF(P234=0,"",P234/P233)</f>
        <v>0.97435897435897434</v>
      </c>
      <c r="R234" s="62">
        <f t="shared" ref="R234:R240" si="33">IF(P234=0,"",100%-Q234)</f>
        <v>2.5641025641025661E-2</v>
      </c>
    </row>
    <row r="235" spans="1:19" ht="15.75" customHeight="1">
      <c r="A235" s="49">
        <v>2301</v>
      </c>
      <c r="B235" s="50"/>
      <c r="C235" s="50"/>
      <c r="D235" s="110">
        <v>37</v>
      </c>
      <c r="E235" s="50"/>
      <c r="F235" s="50"/>
      <c r="G235" s="50"/>
      <c r="H235" s="50"/>
      <c r="I235" s="50"/>
      <c r="J235" s="50"/>
      <c r="K235" s="87"/>
      <c r="L235" s="57"/>
      <c r="M235" s="58"/>
      <c r="N235" s="59"/>
      <c r="O235" s="60">
        <f>IF(D235=0,"",D235/C234)</f>
        <v>0.97368421052631582</v>
      </c>
      <c r="P235" s="61">
        <v>38</v>
      </c>
      <c r="Q235" s="62">
        <f t="shared" si="32"/>
        <v>1</v>
      </c>
      <c r="R235" s="62">
        <f t="shared" si="33"/>
        <v>0</v>
      </c>
      <c r="S235" s="63">
        <f>P235/P233</f>
        <v>0.97435897435897434</v>
      </c>
    </row>
    <row r="236" spans="1:19" ht="15.75" customHeight="1">
      <c r="A236" s="49">
        <v>2302</v>
      </c>
      <c r="B236" s="50"/>
      <c r="C236" s="50"/>
      <c r="D236" s="50"/>
      <c r="E236" s="110">
        <v>25</v>
      </c>
      <c r="F236" s="50"/>
      <c r="G236" s="50"/>
      <c r="H236" s="50"/>
      <c r="I236" s="50"/>
      <c r="J236" s="50"/>
      <c r="K236" s="87"/>
      <c r="L236" s="57"/>
      <c r="M236" s="58"/>
      <c r="N236" s="59"/>
      <c r="O236" s="60">
        <f>IF(E236=0,"",E236/D235)</f>
        <v>0.67567567567567566</v>
      </c>
      <c r="P236" s="61">
        <v>30</v>
      </c>
      <c r="Q236" s="62">
        <f t="shared" si="32"/>
        <v>0.78947368421052633</v>
      </c>
      <c r="R236" s="62">
        <f t="shared" si="33"/>
        <v>0.21052631578947367</v>
      </c>
    </row>
    <row r="237" spans="1:19" ht="15.75" customHeight="1">
      <c r="A237" s="49">
        <v>2401</v>
      </c>
      <c r="B237" s="50"/>
      <c r="C237" s="50"/>
      <c r="D237" s="50"/>
      <c r="E237" s="50"/>
      <c r="F237" s="110">
        <v>25</v>
      </c>
      <c r="G237" s="50"/>
      <c r="H237" s="50"/>
      <c r="I237" s="50"/>
      <c r="J237" s="50"/>
      <c r="K237" s="87"/>
      <c r="L237" s="57"/>
      <c r="M237" s="58"/>
      <c r="N237" s="59"/>
      <c r="O237" s="60">
        <f>IF(F237=0,"",F237/E236)</f>
        <v>1</v>
      </c>
      <c r="P237" s="61">
        <v>30</v>
      </c>
      <c r="Q237" s="62">
        <f t="shared" si="32"/>
        <v>1</v>
      </c>
      <c r="R237" s="62">
        <f t="shared" si="33"/>
        <v>0</v>
      </c>
    </row>
    <row r="238" spans="1:19" ht="15.75" customHeight="1">
      <c r="A238" s="49">
        <v>2402</v>
      </c>
      <c r="B238" s="50"/>
      <c r="C238" s="50"/>
      <c r="D238" s="50"/>
      <c r="E238" s="50"/>
      <c r="F238" s="50"/>
      <c r="G238" s="110">
        <v>12</v>
      </c>
      <c r="H238" s="50"/>
      <c r="I238" s="50"/>
      <c r="J238" s="50"/>
      <c r="K238" s="87"/>
      <c r="L238" s="57"/>
      <c r="M238" s="58"/>
      <c r="N238" s="59"/>
      <c r="O238" s="60">
        <f>IF(G238=0,"",G238/F237)</f>
        <v>0.48</v>
      </c>
      <c r="P238" s="61">
        <v>28</v>
      </c>
      <c r="Q238" s="62">
        <f t="shared" si="32"/>
        <v>0.93333333333333335</v>
      </c>
      <c r="R238" s="62">
        <f t="shared" si="33"/>
        <v>6.6666666666666652E-2</v>
      </c>
    </row>
    <row r="239" spans="1:19" ht="15.75" customHeight="1">
      <c r="A239" s="49">
        <v>2501</v>
      </c>
      <c r="B239" s="50"/>
      <c r="C239" s="50"/>
      <c r="D239" s="50"/>
      <c r="E239" s="50"/>
      <c r="F239" s="50"/>
      <c r="G239" s="50"/>
      <c r="H239" s="110">
        <v>10</v>
      </c>
      <c r="I239" s="50"/>
      <c r="J239" s="50"/>
      <c r="K239" s="87"/>
      <c r="L239" s="57"/>
      <c r="M239" s="58"/>
      <c r="N239" s="59"/>
      <c r="O239" s="127">
        <f>IF(H239=0,"",H239/G238)</f>
        <v>0.83333333333333337</v>
      </c>
      <c r="P239" s="61">
        <v>28</v>
      </c>
      <c r="Q239" s="62">
        <f t="shared" si="32"/>
        <v>1</v>
      </c>
      <c r="R239" s="62">
        <f t="shared" si="33"/>
        <v>0</v>
      </c>
    </row>
    <row r="240" spans="1:19" ht="15.75" customHeight="1">
      <c r="A240" s="49">
        <v>2502</v>
      </c>
      <c r="B240" s="50"/>
      <c r="C240" s="50"/>
      <c r="D240" s="50"/>
      <c r="E240" s="50"/>
      <c r="F240" s="50"/>
      <c r="G240" s="50"/>
      <c r="H240" s="50"/>
      <c r="I240" s="110">
        <v>10</v>
      </c>
      <c r="J240" s="110"/>
      <c r="K240" s="87"/>
      <c r="L240" s="57"/>
      <c r="M240" s="58"/>
      <c r="N240" s="185"/>
      <c r="O240" s="128">
        <f>IF(I240=0,"",I240/H239)</f>
        <v>1</v>
      </c>
      <c r="P240" s="99">
        <v>28</v>
      </c>
      <c r="Q240" s="62">
        <f t="shared" si="32"/>
        <v>1</v>
      </c>
      <c r="R240" s="62">
        <f t="shared" si="33"/>
        <v>0</v>
      </c>
    </row>
    <row r="241" spans="1:19" ht="15.75" customHeight="1">
      <c r="A241" s="49">
        <v>2601</v>
      </c>
      <c r="B241" s="50"/>
      <c r="C241" s="50"/>
      <c r="D241" s="50"/>
      <c r="E241" s="50"/>
      <c r="F241" s="50"/>
      <c r="G241" s="50"/>
      <c r="H241" s="50"/>
      <c r="I241" s="50"/>
      <c r="J241" s="50">
        <v>8</v>
      </c>
      <c r="K241" s="87">
        <v>6</v>
      </c>
      <c r="L241" s="57"/>
      <c r="M241" s="58"/>
      <c r="N241" s="185"/>
      <c r="O241" s="128">
        <f>IF(J241=0,"",J241/I240)</f>
        <v>0.8</v>
      </c>
      <c r="P241" s="66">
        <v>27</v>
      </c>
      <c r="Q241" s="62">
        <f t="shared" ref="Q241" si="34">IF(P241=0,"",P241/P240)</f>
        <v>0.9642857142857143</v>
      </c>
      <c r="R241" s="62">
        <f t="shared" ref="R241" si="35">IF(P241=0,"",100%-Q241)</f>
        <v>3.5714285714285698E-2</v>
      </c>
    </row>
    <row r="242" spans="1:19" ht="15.75" customHeight="1">
      <c r="A242" s="49">
        <v>2602</v>
      </c>
      <c r="B242" s="50"/>
      <c r="C242" s="50"/>
      <c r="D242" s="50"/>
      <c r="E242" s="50"/>
      <c r="F242" s="50"/>
      <c r="G242" s="50"/>
      <c r="H242" s="50"/>
      <c r="I242" s="50"/>
      <c r="J242" s="50"/>
      <c r="K242" s="87"/>
      <c r="L242" s="57"/>
      <c r="M242" s="58"/>
      <c r="N242" s="64"/>
      <c r="O242" s="68"/>
      <c r="P242" s="66"/>
      <c r="Q242" s="69"/>
      <c r="R242" s="68"/>
    </row>
    <row r="243" spans="1:19" ht="15.75" customHeight="1">
      <c r="A243" s="49">
        <v>2701</v>
      </c>
      <c r="B243" s="50"/>
      <c r="C243" s="50"/>
      <c r="D243" s="50"/>
      <c r="E243" s="50"/>
      <c r="F243" s="50"/>
      <c r="G243" s="50"/>
      <c r="H243" s="50"/>
      <c r="I243" s="50"/>
      <c r="J243" s="50"/>
      <c r="K243" s="87"/>
      <c r="L243" s="57"/>
      <c r="M243" s="58"/>
      <c r="N243" s="64"/>
      <c r="O243" s="68"/>
      <c r="P243" s="66"/>
      <c r="Q243" s="69"/>
      <c r="R243" s="68"/>
    </row>
    <row r="244" spans="1:19" ht="15.75" customHeight="1">
      <c r="A244" s="49">
        <v>2702</v>
      </c>
      <c r="B244" s="50"/>
      <c r="C244" s="50"/>
      <c r="D244" s="50"/>
      <c r="E244" s="50"/>
      <c r="F244" s="50"/>
      <c r="G244" s="50"/>
      <c r="H244" s="50"/>
      <c r="I244" s="50"/>
      <c r="J244" s="50"/>
      <c r="K244" s="87"/>
      <c r="L244" s="57"/>
      <c r="M244" s="58"/>
      <c r="N244" s="64"/>
      <c r="O244" s="58"/>
      <c r="P244" s="64"/>
      <c r="Q244" s="102"/>
      <c r="R244" s="68"/>
    </row>
    <row r="245" spans="1:19" ht="15.75" customHeight="1">
      <c r="A245" s="49">
        <v>2801</v>
      </c>
      <c r="B245" s="50"/>
      <c r="C245" s="50"/>
      <c r="D245" s="50"/>
      <c r="E245" s="50"/>
      <c r="F245" s="50"/>
      <c r="G245" s="50"/>
      <c r="H245" s="50"/>
      <c r="I245" s="50"/>
      <c r="J245" s="50"/>
      <c r="K245" s="87"/>
      <c r="L245" s="57"/>
      <c r="M245" s="58"/>
      <c r="N245" s="64"/>
      <c r="O245" s="140" t="s">
        <v>56</v>
      </c>
      <c r="P245" s="71"/>
      <c r="Q245" s="83">
        <f>K248</f>
        <v>6</v>
      </c>
      <c r="R245" s="142" t="s">
        <v>10</v>
      </c>
    </row>
    <row r="246" spans="1:19" ht="15.75" customHeight="1">
      <c r="A246" s="49">
        <v>2802</v>
      </c>
      <c r="B246" s="50"/>
      <c r="C246" s="50"/>
      <c r="D246" s="50"/>
      <c r="E246" s="50"/>
      <c r="F246" s="50"/>
      <c r="G246" s="50"/>
      <c r="H246" s="50"/>
      <c r="I246" s="50"/>
      <c r="J246" s="50"/>
      <c r="K246" s="87"/>
      <c r="L246" s="57"/>
      <c r="M246" s="58"/>
      <c r="N246" s="64"/>
      <c r="O246" s="141" t="s">
        <v>57</v>
      </c>
      <c r="P246" s="73" t="str">
        <f>IF(P245/B233=0,"",P245/B233)</f>
        <v/>
      </c>
      <c r="Q246" s="85" t="str">
        <f>IF(P245/Q245=0,"0%",P245/Q245)</f>
        <v>0%</v>
      </c>
      <c r="R246" s="143" t="s">
        <v>58</v>
      </c>
    </row>
    <row r="247" spans="1:19" ht="15.75" customHeight="1">
      <c r="A247" s="49">
        <v>2901</v>
      </c>
      <c r="B247" s="145"/>
      <c r="C247" s="145"/>
      <c r="D247" s="145"/>
      <c r="E247" s="145"/>
      <c r="F247" s="145"/>
      <c r="G247" s="145"/>
      <c r="H247" s="145"/>
      <c r="I247" s="145"/>
      <c r="J247" s="145"/>
      <c r="K247" s="87"/>
      <c r="L247" s="75"/>
      <c r="M247" s="76"/>
      <c r="N247" s="77"/>
      <c r="O247" s="78"/>
      <c r="P247" s="79"/>
      <c r="Q247" s="79"/>
      <c r="R247" s="80"/>
    </row>
    <row r="248" spans="1:19" ht="18" customHeight="1">
      <c r="A248" s="31"/>
      <c r="B248" s="190" t="s">
        <v>79</v>
      </c>
      <c r="C248" s="190"/>
      <c r="D248" s="190"/>
      <c r="E248" s="190"/>
      <c r="F248" s="190"/>
      <c r="G248" s="190"/>
      <c r="H248" s="190"/>
      <c r="I248" s="190"/>
      <c r="J248" s="190"/>
      <c r="K248" s="144">
        <f>SUM(K241:K244)</f>
        <v>6</v>
      </c>
      <c r="L248" s="82">
        <f>K241/B233</f>
        <v>0.15384615384615385</v>
      </c>
      <c r="M248" s="82">
        <f>IF(K248=0,"",K248/B233)</f>
        <v>0.15384615384615385</v>
      </c>
      <c r="N248" s="82">
        <f>M248-L248</f>
        <v>0</v>
      </c>
      <c r="O248" s="1"/>
      <c r="P248" s="25"/>
      <c r="Q248" s="26"/>
      <c r="R248" s="1"/>
    </row>
    <row r="249" spans="1:19" ht="12.75" customHeight="1"/>
    <row r="250" spans="1:19" ht="12.75" customHeight="1"/>
    <row r="251" spans="1:19" ht="26.25">
      <c r="A251" s="161"/>
      <c r="B251" s="203" t="s">
        <v>69</v>
      </c>
      <c r="C251" s="203"/>
      <c r="D251" s="203"/>
      <c r="E251" s="203"/>
      <c r="F251" s="203"/>
      <c r="G251" s="203"/>
      <c r="H251" s="203"/>
      <c r="I251" s="203"/>
      <c r="J251" s="203"/>
      <c r="K251" s="156" t="s">
        <v>96</v>
      </c>
      <c r="L251" s="25"/>
      <c r="M251" s="1"/>
      <c r="N251" s="1"/>
      <c r="O251" s="25"/>
      <c r="P251" s="1"/>
      <c r="Q251" s="25"/>
      <c r="R251" s="25"/>
    </row>
    <row r="252" spans="1:19" ht="20.25">
      <c r="A252" s="192" t="s">
        <v>9</v>
      </c>
      <c r="B252" s="193" t="s">
        <v>70</v>
      </c>
      <c r="C252" s="205"/>
      <c r="D252" s="205"/>
      <c r="E252" s="205"/>
      <c r="F252" s="205"/>
      <c r="G252" s="205"/>
      <c r="H252" s="205"/>
      <c r="I252" s="205"/>
      <c r="J252" s="206"/>
      <c r="K252" s="196" t="s">
        <v>10</v>
      </c>
      <c r="L252" s="189" t="s">
        <v>2</v>
      </c>
      <c r="M252" s="189" t="s">
        <v>3</v>
      </c>
      <c r="N252" s="198" t="s">
        <v>4</v>
      </c>
      <c r="O252" s="189" t="s">
        <v>5</v>
      </c>
      <c r="P252" s="187" t="s">
        <v>6</v>
      </c>
      <c r="Q252" s="187" t="s">
        <v>7</v>
      </c>
      <c r="R252" s="189" t="s">
        <v>8</v>
      </c>
    </row>
    <row r="253" spans="1:19" ht="15.75">
      <c r="A253" s="188"/>
      <c r="B253" s="49" t="s">
        <v>71</v>
      </c>
      <c r="C253" s="49" t="s">
        <v>72</v>
      </c>
      <c r="D253" s="49" t="s">
        <v>73</v>
      </c>
      <c r="E253" s="49" t="s">
        <v>74</v>
      </c>
      <c r="F253" s="49" t="s">
        <v>75</v>
      </c>
      <c r="G253" s="49" t="s">
        <v>76</v>
      </c>
      <c r="H253" s="49" t="s">
        <v>77</v>
      </c>
      <c r="I253" s="49" t="s">
        <v>78</v>
      </c>
      <c r="J253" s="49" t="s">
        <v>106</v>
      </c>
      <c r="K253" s="197"/>
      <c r="L253" s="188"/>
      <c r="M253" s="188"/>
      <c r="N253" s="188"/>
      <c r="O253" s="188"/>
      <c r="P253" s="188"/>
      <c r="Q253" s="188"/>
      <c r="R253" s="188"/>
    </row>
    <row r="254" spans="1:19" ht="15.75">
      <c r="A254" s="49">
        <v>2202</v>
      </c>
      <c r="B254" s="50">
        <v>23</v>
      </c>
      <c r="C254" s="50"/>
      <c r="D254" s="50"/>
      <c r="E254" s="50"/>
      <c r="F254" s="50"/>
      <c r="G254" s="50"/>
      <c r="H254" s="50"/>
      <c r="I254" s="50"/>
      <c r="J254" s="50"/>
      <c r="K254" s="87"/>
      <c r="L254" s="51"/>
      <c r="M254" s="52"/>
      <c r="N254" s="53"/>
      <c r="O254" s="54"/>
      <c r="P254" s="55">
        <f>B254</f>
        <v>23</v>
      </c>
      <c r="Q254" s="56"/>
      <c r="R254" s="54"/>
    </row>
    <row r="255" spans="1:19" ht="15.75">
      <c r="A255" s="49">
        <v>2301</v>
      </c>
      <c r="B255" s="50"/>
      <c r="C255" s="50">
        <v>21</v>
      </c>
      <c r="D255" s="50"/>
      <c r="E255" s="50"/>
      <c r="F255" s="50"/>
      <c r="G255" s="50"/>
      <c r="H255" s="50"/>
      <c r="I255" s="50"/>
      <c r="J255" s="50"/>
      <c r="K255" s="87"/>
      <c r="L255" s="57"/>
      <c r="M255" s="58"/>
      <c r="N255" s="59"/>
      <c r="O255" s="60">
        <f>IF(C255=0,"",C255/B254)</f>
        <v>0.91304347826086951</v>
      </c>
      <c r="P255" s="61">
        <v>21</v>
      </c>
      <c r="Q255" s="62">
        <f t="shared" ref="Q255:Q261" si="36">IF(P255=0,"",P255/P254)</f>
        <v>0.91304347826086951</v>
      </c>
      <c r="R255" s="62">
        <f t="shared" ref="R255:R261" si="37">IF(P255=0,"",100%-Q255)</f>
        <v>8.6956521739130488E-2</v>
      </c>
    </row>
    <row r="256" spans="1:19" ht="15.75">
      <c r="A256" s="49">
        <v>2302</v>
      </c>
      <c r="B256" s="50"/>
      <c r="C256" s="50"/>
      <c r="D256" s="110">
        <v>8</v>
      </c>
      <c r="E256" s="50"/>
      <c r="F256" s="50"/>
      <c r="G256" s="50"/>
      <c r="H256" s="50"/>
      <c r="I256" s="50"/>
      <c r="J256" s="50"/>
      <c r="K256" s="87"/>
      <c r="L256" s="57"/>
      <c r="M256" s="58"/>
      <c r="N256" s="59"/>
      <c r="O256" s="60">
        <f>IF(D256=0,"",D256/C255)</f>
        <v>0.38095238095238093</v>
      </c>
      <c r="P256" s="61">
        <v>15</v>
      </c>
      <c r="Q256" s="62">
        <f t="shared" si="36"/>
        <v>0.7142857142857143</v>
      </c>
      <c r="R256" s="62">
        <f t="shared" si="37"/>
        <v>0.2857142857142857</v>
      </c>
      <c r="S256" s="63">
        <f>P256/P254</f>
        <v>0.65217391304347827</v>
      </c>
    </row>
    <row r="257" spans="1:19" ht="15.75">
      <c r="A257" s="49">
        <v>2401</v>
      </c>
      <c r="B257" s="50"/>
      <c r="C257" s="50"/>
      <c r="D257" s="50"/>
      <c r="E257" s="110">
        <v>8</v>
      </c>
      <c r="F257" s="50"/>
      <c r="G257" s="50"/>
      <c r="H257" s="50"/>
      <c r="I257" s="50"/>
      <c r="J257" s="50"/>
      <c r="K257" s="87"/>
      <c r="L257" s="57"/>
      <c r="M257" s="58"/>
      <c r="N257" s="59"/>
      <c r="O257" s="60">
        <f>IF(E257=0,"",E257/D256)</f>
        <v>1</v>
      </c>
      <c r="P257" s="61">
        <v>15</v>
      </c>
      <c r="Q257" s="62">
        <f t="shared" si="36"/>
        <v>1</v>
      </c>
      <c r="R257" s="62">
        <f t="shared" si="37"/>
        <v>0</v>
      </c>
    </row>
    <row r="258" spans="1:19" ht="15.75">
      <c r="A258" s="49">
        <v>2402</v>
      </c>
      <c r="B258" s="50"/>
      <c r="C258" s="50"/>
      <c r="D258" s="50"/>
      <c r="E258" s="50"/>
      <c r="F258" s="110">
        <v>6</v>
      </c>
      <c r="G258" s="50"/>
      <c r="H258" s="50"/>
      <c r="I258" s="50"/>
      <c r="J258" s="50"/>
      <c r="K258" s="87"/>
      <c r="L258" s="57"/>
      <c r="M258" s="58"/>
      <c r="N258" s="59"/>
      <c r="O258" s="60">
        <f>IF(F258=0,"",F258/E257)</f>
        <v>0.75</v>
      </c>
      <c r="P258" s="61">
        <v>14</v>
      </c>
      <c r="Q258" s="62">
        <f t="shared" si="36"/>
        <v>0.93333333333333335</v>
      </c>
      <c r="R258" s="62">
        <f t="shared" si="37"/>
        <v>6.6666666666666652E-2</v>
      </c>
    </row>
    <row r="259" spans="1:19" ht="15.75">
      <c r="A259" s="49">
        <v>2501</v>
      </c>
      <c r="B259" s="50"/>
      <c r="C259" s="50"/>
      <c r="D259" s="50"/>
      <c r="E259" s="50"/>
      <c r="F259" s="50"/>
      <c r="G259" s="110">
        <v>5</v>
      </c>
      <c r="H259" s="50"/>
      <c r="I259" s="50"/>
      <c r="J259" s="50"/>
      <c r="K259" s="87"/>
      <c r="L259" s="57"/>
      <c r="M259" s="58"/>
      <c r="N259" s="59"/>
      <c r="O259" s="60">
        <f>IF(G259=0,"",G259/F258)</f>
        <v>0.83333333333333337</v>
      </c>
      <c r="P259" s="61">
        <v>14</v>
      </c>
      <c r="Q259" s="62">
        <f t="shared" si="36"/>
        <v>1</v>
      </c>
      <c r="R259" s="62">
        <f t="shared" si="37"/>
        <v>0</v>
      </c>
    </row>
    <row r="260" spans="1:19" ht="15.75">
      <c r="A260" s="49">
        <v>2502</v>
      </c>
      <c r="B260" s="50"/>
      <c r="C260" s="50"/>
      <c r="D260" s="50"/>
      <c r="E260" s="50"/>
      <c r="F260" s="50"/>
      <c r="G260" s="50"/>
      <c r="H260" s="110">
        <v>5</v>
      </c>
      <c r="I260" s="50"/>
      <c r="J260" s="50"/>
      <c r="K260" s="87"/>
      <c r="L260" s="57"/>
      <c r="M260" s="58"/>
      <c r="N260" s="59"/>
      <c r="O260" s="60">
        <f>IF(H260=0,"",H260/G259)</f>
        <v>1</v>
      </c>
      <c r="P260" s="61">
        <v>14</v>
      </c>
      <c r="Q260" s="62">
        <f t="shared" si="36"/>
        <v>1</v>
      </c>
      <c r="R260" s="62">
        <f t="shared" si="37"/>
        <v>0</v>
      </c>
    </row>
    <row r="261" spans="1:19" ht="15.75">
      <c r="A261" s="49">
        <v>2601</v>
      </c>
      <c r="B261" s="50"/>
      <c r="C261" s="50"/>
      <c r="D261" s="50"/>
      <c r="E261" s="50"/>
      <c r="F261" s="50"/>
      <c r="G261" s="50"/>
      <c r="H261" s="50"/>
      <c r="I261" s="110">
        <v>4</v>
      </c>
      <c r="J261" s="110"/>
      <c r="K261" s="87"/>
      <c r="L261" s="57"/>
      <c r="M261" s="58"/>
      <c r="N261" s="59"/>
      <c r="O261" s="127">
        <f>IF(I261=0,"",I261/H260)</f>
        <v>0.8</v>
      </c>
      <c r="P261" s="61">
        <v>14</v>
      </c>
      <c r="Q261" s="62">
        <f t="shared" si="36"/>
        <v>1</v>
      </c>
      <c r="R261" s="62">
        <f t="shared" si="37"/>
        <v>0</v>
      </c>
    </row>
    <row r="262" spans="1:19" ht="15.75">
      <c r="A262" s="49">
        <v>2602</v>
      </c>
      <c r="B262" s="50"/>
      <c r="C262" s="50"/>
      <c r="D262" s="50"/>
      <c r="E262" s="50"/>
      <c r="F262" s="50"/>
      <c r="G262" s="50"/>
      <c r="H262" s="50"/>
      <c r="I262" s="50"/>
      <c r="J262" s="50"/>
      <c r="K262" s="87"/>
      <c r="L262" s="57"/>
      <c r="M262" s="58"/>
      <c r="N262" s="64"/>
      <c r="O262" s="128" t="str">
        <f>IF(I262=0,"",I262/H261)</f>
        <v/>
      </c>
      <c r="P262" s="66"/>
      <c r="Q262" s="62" t="str">
        <f t="shared" ref="Q262" si="38">IF(P262=0,"",P262/P261)</f>
        <v/>
      </c>
      <c r="R262" s="62" t="str">
        <f t="shared" ref="R262" si="39">IF(P262=0,"",100%-Q262)</f>
        <v/>
      </c>
    </row>
    <row r="263" spans="1:19" ht="15.75">
      <c r="A263" s="49">
        <v>2701</v>
      </c>
      <c r="B263" s="50"/>
      <c r="C263" s="50"/>
      <c r="D263" s="50"/>
      <c r="E263" s="50"/>
      <c r="F263" s="50"/>
      <c r="G263" s="50"/>
      <c r="H263" s="50"/>
      <c r="I263" s="50"/>
      <c r="J263" s="50"/>
      <c r="K263" s="87"/>
      <c r="L263" s="57"/>
      <c r="M263" s="58"/>
      <c r="N263" s="64"/>
      <c r="O263" s="68"/>
      <c r="P263" s="66"/>
      <c r="Q263" s="69"/>
      <c r="R263" s="68"/>
    </row>
    <row r="264" spans="1:19" ht="15.75">
      <c r="A264" s="49">
        <v>2702</v>
      </c>
      <c r="B264" s="50"/>
      <c r="C264" s="50"/>
      <c r="D264" s="50"/>
      <c r="E264" s="50"/>
      <c r="F264" s="50"/>
      <c r="G264" s="50"/>
      <c r="H264" s="50"/>
      <c r="I264" s="50"/>
      <c r="J264" s="50"/>
      <c r="K264" s="87"/>
      <c r="L264" s="57"/>
      <c r="M264" s="58"/>
      <c r="N264" s="64"/>
      <c r="O264" s="68"/>
      <c r="P264" s="66"/>
      <c r="Q264" s="69"/>
      <c r="R264" s="68"/>
    </row>
    <row r="265" spans="1:19" ht="15.75">
      <c r="A265" s="49">
        <v>2801</v>
      </c>
      <c r="B265" s="50"/>
      <c r="C265" s="50"/>
      <c r="D265" s="50"/>
      <c r="E265" s="50"/>
      <c r="F265" s="50"/>
      <c r="G265" s="50"/>
      <c r="H265" s="50"/>
      <c r="I265" s="50"/>
      <c r="J265" s="50"/>
      <c r="K265" s="87"/>
      <c r="L265" s="57"/>
      <c r="M265" s="58"/>
      <c r="N265" s="64"/>
      <c r="O265" s="58"/>
      <c r="P265" s="64"/>
      <c r="Q265" s="102"/>
      <c r="R265" s="68"/>
    </row>
    <row r="266" spans="1:19" ht="15.75">
      <c r="A266" s="49">
        <v>2802</v>
      </c>
      <c r="B266" s="50"/>
      <c r="C266" s="50"/>
      <c r="D266" s="50"/>
      <c r="E266" s="50"/>
      <c r="F266" s="50"/>
      <c r="G266" s="50"/>
      <c r="H266" s="50"/>
      <c r="I266" s="50"/>
      <c r="J266" s="50"/>
      <c r="K266" s="87"/>
      <c r="L266" s="57"/>
      <c r="M266" s="58"/>
      <c r="N266" s="64"/>
      <c r="O266" s="140" t="s">
        <v>56</v>
      </c>
      <c r="P266" s="71"/>
      <c r="Q266" s="83">
        <f>K269</f>
        <v>0</v>
      </c>
      <c r="R266" s="142" t="s">
        <v>10</v>
      </c>
    </row>
    <row r="267" spans="1:19" ht="15.75">
      <c r="A267" s="49">
        <v>2901</v>
      </c>
      <c r="B267" s="50"/>
      <c r="C267" s="50"/>
      <c r="D267" s="50"/>
      <c r="E267" s="50"/>
      <c r="F267" s="50"/>
      <c r="G267" s="50"/>
      <c r="H267" s="50"/>
      <c r="I267" s="50"/>
      <c r="J267" s="50"/>
      <c r="K267" s="87"/>
      <c r="L267" s="57"/>
      <c r="M267" s="58"/>
      <c r="N267" s="64"/>
      <c r="O267" s="141" t="s">
        <v>57</v>
      </c>
      <c r="P267" s="73" t="str">
        <f>IF(P266/B254=0,"",P266/B254)</f>
        <v/>
      </c>
      <c r="Q267" s="85" t="e">
        <f>IF(P266/Q266=0,"0%",P266/Q266)</f>
        <v>#DIV/0!</v>
      </c>
      <c r="R267" s="143" t="s">
        <v>58</v>
      </c>
    </row>
    <row r="268" spans="1:19" ht="15.75">
      <c r="A268" s="49">
        <v>2902</v>
      </c>
      <c r="B268" s="145"/>
      <c r="C268" s="145"/>
      <c r="D268" s="145"/>
      <c r="E268" s="145"/>
      <c r="F268" s="145"/>
      <c r="G268" s="145"/>
      <c r="H268" s="145"/>
      <c r="I268" s="145"/>
      <c r="J268" s="145"/>
      <c r="K268" s="87"/>
      <c r="L268" s="75"/>
      <c r="M268" s="76"/>
      <c r="N268" s="77"/>
      <c r="O268" s="78"/>
      <c r="P268" s="79"/>
      <c r="Q268" s="79"/>
      <c r="R268" s="80"/>
    </row>
    <row r="269" spans="1:19" ht="18" customHeight="1">
      <c r="A269" s="31"/>
      <c r="B269" s="190" t="s">
        <v>79</v>
      </c>
      <c r="C269" s="190"/>
      <c r="D269" s="190"/>
      <c r="E269" s="190"/>
      <c r="F269" s="190"/>
      <c r="G269" s="190"/>
      <c r="H269" s="190"/>
      <c r="I269" s="190"/>
      <c r="J269" s="190"/>
      <c r="K269" s="144">
        <f>SUM(K262:K265)</f>
        <v>0</v>
      </c>
      <c r="L269" s="82">
        <f>K262/B254</f>
        <v>0</v>
      </c>
      <c r="M269" s="82" t="str">
        <f>IF(K269=0,"",K269/B254)</f>
        <v/>
      </c>
      <c r="N269" s="82"/>
      <c r="O269" s="1"/>
      <c r="P269" s="25"/>
      <c r="Q269" s="26"/>
      <c r="R269" s="1"/>
    </row>
    <row r="270" spans="1:19" ht="12.75" customHeight="1"/>
    <row r="271" spans="1:19" ht="12.75" customHeight="1"/>
    <row r="272" spans="1:19" ht="26.25">
      <c r="A272" s="161"/>
      <c r="B272" s="203" t="s">
        <v>69</v>
      </c>
      <c r="C272" s="203"/>
      <c r="D272" s="203"/>
      <c r="E272" s="203"/>
      <c r="F272" s="203"/>
      <c r="G272" s="203"/>
      <c r="H272" s="203"/>
      <c r="I272" s="203"/>
      <c r="J272" s="203"/>
      <c r="K272" s="156" t="s">
        <v>129</v>
      </c>
      <c r="L272" s="25"/>
      <c r="M272" s="1"/>
      <c r="N272" s="1"/>
      <c r="O272" s="25"/>
      <c r="P272" s="1"/>
      <c r="Q272" s="25"/>
      <c r="R272" s="25"/>
      <c r="S272" s="114"/>
    </row>
    <row r="273" spans="1:19" ht="20.25">
      <c r="A273" s="192" t="s">
        <v>9</v>
      </c>
      <c r="B273" s="193" t="s">
        <v>70</v>
      </c>
      <c r="C273" s="205"/>
      <c r="D273" s="205"/>
      <c r="E273" s="205"/>
      <c r="F273" s="205"/>
      <c r="G273" s="205"/>
      <c r="H273" s="205"/>
      <c r="I273" s="205"/>
      <c r="J273" s="206"/>
      <c r="K273" s="196" t="s">
        <v>10</v>
      </c>
      <c r="L273" s="189" t="s">
        <v>2</v>
      </c>
      <c r="M273" s="189" t="s">
        <v>3</v>
      </c>
      <c r="N273" s="198" t="s">
        <v>4</v>
      </c>
      <c r="O273" s="189" t="s">
        <v>5</v>
      </c>
      <c r="P273" s="187" t="s">
        <v>6</v>
      </c>
      <c r="Q273" s="187" t="s">
        <v>7</v>
      </c>
      <c r="R273" s="189" t="s">
        <v>8</v>
      </c>
      <c r="S273" s="114"/>
    </row>
    <row r="274" spans="1:19" ht="15.75">
      <c r="A274" s="188"/>
      <c r="B274" s="49" t="s">
        <v>71</v>
      </c>
      <c r="C274" s="49" t="s">
        <v>72</v>
      </c>
      <c r="D274" s="49" t="s">
        <v>73</v>
      </c>
      <c r="E274" s="49" t="s">
        <v>74</v>
      </c>
      <c r="F274" s="49" t="s">
        <v>75</v>
      </c>
      <c r="G274" s="49" t="s">
        <v>76</v>
      </c>
      <c r="H274" s="49" t="s">
        <v>77</v>
      </c>
      <c r="I274" s="49" t="s">
        <v>78</v>
      </c>
      <c r="J274" s="49" t="s">
        <v>106</v>
      </c>
      <c r="K274" s="197"/>
      <c r="L274" s="188"/>
      <c r="M274" s="188"/>
      <c r="N274" s="188"/>
      <c r="O274" s="188"/>
      <c r="P274" s="188"/>
      <c r="Q274" s="188"/>
      <c r="R274" s="188"/>
      <c r="S274" s="114"/>
    </row>
    <row r="275" spans="1:19" ht="15.75">
      <c r="A275" s="49">
        <v>2301</v>
      </c>
      <c r="B275" s="50">
        <v>29</v>
      </c>
      <c r="C275" s="50"/>
      <c r="D275" s="50"/>
      <c r="E275" s="50"/>
      <c r="F275" s="50"/>
      <c r="G275" s="50"/>
      <c r="H275" s="50"/>
      <c r="I275" s="50"/>
      <c r="J275" s="50"/>
      <c r="K275" s="87"/>
      <c r="L275" s="51"/>
      <c r="M275" s="52"/>
      <c r="N275" s="53"/>
      <c r="O275" s="54"/>
      <c r="P275" s="55">
        <f>B275</f>
        <v>29</v>
      </c>
      <c r="Q275" s="56"/>
      <c r="R275" s="54"/>
      <c r="S275" s="114"/>
    </row>
    <row r="276" spans="1:19" ht="15.75">
      <c r="A276" s="49">
        <v>2302</v>
      </c>
      <c r="B276" s="50"/>
      <c r="C276" s="50">
        <v>24</v>
      </c>
      <c r="D276" s="50"/>
      <c r="E276" s="50"/>
      <c r="F276" s="50"/>
      <c r="G276" s="50"/>
      <c r="H276" s="50"/>
      <c r="I276" s="50"/>
      <c r="J276" s="50"/>
      <c r="K276" s="87"/>
      <c r="L276" s="57"/>
      <c r="M276" s="58"/>
      <c r="N276" s="59"/>
      <c r="O276" s="60">
        <f>IF(C276=0,"",C276/B275)</f>
        <v>0.82758620689655171</v>
      </c>
      <c r="P276" s="61">
        <v>24</v>
      </c>
      <c r="Q276" s="62">
        <f t="shared" ref="Q276:Q282" si="40">IF(P276=0,"",P276/P275)</f>
        <v>0.82758620689655171</v>
      </c>
      <c r="R276" s="62">
        <f t="shared" ref="R276:R282" si="41">IF(P276=0,"",100%-Q276)</f>
        <v>0.17241379310344829</v>
      </c>
      <c r="S276" s="114"/>
    </row>
    <row r="277" spans="1:19" ht="15.75">
      <c r="A277" s="49">
        <v>2401</v>
      </c>
      <c r="B277" s="50"/>
      <c r="C277" s="50"/>
      <c r="D277" s="110">
        <v>24</v>
      </c>
      <c r="E277" s="50"/>
      <c r="F277" s="50"/>
      <c r="G277" s="50"/>
      <c r="H277" s="50"/>
      <c r="I277" s="50"/>
      <c r="J277" s="50"/>
      <c r="K277" s="87"/>
      <c r="L277" s="57"/>
      <c r="M277" s="58"/>
      <c r="N277" s="59"/>
      <c r="O277" s="60">
        <f>IF(D277=0,"",D277/C276)</f>
        <v>1</v>
      </c>
      <c r="P277" s="61">
        <v>24</v>
      </c>
      <c r="Q277" s="62">
        <f t="shared" si="40"/>
        <v>1</v>
      </c>
      <c r="R277" s="62">
        <f t="shared" si="41"/>
        <v>0</v>
      </c>
      <c r="S277" s="63">
        <f>P277/P275</f>
        <v>0.82758620689655171</v>
      </c>
    </row>
    <row r="278" spans="1:19" ht="15.75">
      <c r="A278" s="49">
        <v>2402</v>
      </c>
      <c r="B278" s="50"/>
      <c r="C278" s="50"/>
      <c r="D278" s="50"/>
      <c r="E278" s="110">
        <v>20</v>
      </c>
      <c r="F278" s="50"/>
      <c r="G278" s="50"/>
      <c r="H278" s="50"/>
      <c r="I278" s="50"/>
      <c r="J278" s="50"/>
      <c r="K278" s="87"/>
      <c r="L278" s="57"/>
      <c r="M278" s="58"/>
      <c r="N278" s="59"/>
      <c r="O278" s="60">
        <f>IF(E278=0,"",E278/D277)</f>
        <v>0.83333333333333337</v>
      </c>
      <c r="P278" s="61">
        <v>24</v>
      </c>
      <c r="Q278" s="62">
        <f t="shared" si="40"/>
        <v>1</v>
      </c>
      <c r="R278" s="62">
        <f t="shared" si="41"/>
        <v>0</v>
      </c>
      <c r="S278" s="114"/>
    </row>
    <row r="279" spans="1:19" ht="15.75">
      <c r="A279" s="49">
        <v>2501</v>
      </c>
      <c r="B279" s="50"/>
      <c r="C279" s="50"/>
      <c r="D279" s="50"/>
      <c r="E279" s="50"/>
      <c r="F279" s="136">
        <v>1</v>
      </c>
      <c r="G279" s="50"/>
      <c r="H279" s="50"/>
      <c r="I279" s="50"/>
      <c r="J279" s="50"/>
      <c r="K279" s="87"/>
      <c r="L279" s="57"/>
      <c r="M279" s="58"/>
      <c r="N279" s="59"/>
      <c r="O279" s="133">
        <f>IF(F279=0,"",F279/E278)</f>
        <v>0.05</v>
      </c>
      <c r="P279" s="61">
        <v>22</v>
      </c>
      <c r="Q279" s="62">
        <f t="shared" si="40"/>
        <v>0.91666666666666663</v>
      </c>
      <c r="R279" s="62">
        <f t="shared" si="41"/>
        <v>8.333333333333337E-2</v>
      </c>
      <c r="S279" s="114"/>
    </row>
    <row r="280" spans="1:19" ht="15.75">
      <c r="A280" s="49">
        <v>2502</v>
      </c>
      <c r="B280" s="50"/>
      <c r="C280" s="50"/>
      <c r="D280" s="50"/>
      <c r="E280" s="50"/>
      <c r="F280" s="50"/>
      <c r="G280" s="110">
        <v>1</v>
      </c>
      <c r="H280" s="50"/>
      <c r="I280" s="50"/>
      <c r="J280" s="50"/>
      <c r="K280" s="87"/>
      <c r="L280" s="57"/>
      <c r="M280" s="58"/>
      <c r="N280" s="59"/>
      <c r="O280" s="60">
        <f>IF(G280=0,"",G280/F279)</f>
        <v>1</v>
      </c>
      <c r="P280" s="61">
        <v>22</v>
      </c>
      <c r="Q280" s="62">
        <f t="shared" si="40"/>
        <v>1</v>
      </c>
      <c r="R280" s="62">
        <f t="shared" si="41"/>
        <v>0</v>
      </c>
      <c r="S280" s="114"/>
    </row>
    <row r="281" spans="1:19" ht="15.75">
      <c r="A281" s="49">
        <v>2601</v>
      </c>
      <c r="B281" s="50"/>
      <c r="C281" s="50"/>
      <c r="D281" s="50"/>
      <c r="E281" s="50"/>
      <c r="F281" s="50"/>
      <c r="G281" s="50"/>
      <c r="H281" s="110">
        <v>0</v>
      </c>
      <c r="I281" s="50"/>
      <c r="J281" s="50"/>
      <c r="K281" s="87"/>
      <c r="L281" s="57"/>
      <c r="M281" s="58"/>
      <c r="N281" s="59"/>
      <c r="O281" s="60">
        <v>0</v>
      </c>
      <c r="P281" s="61">
        <v>19</v>
      </c>
      <c r="Q281" s="62">
        <f t="shared" si="40"/>
        <v>0.86363636363636365</v>
      </c>
      <c r="R281" s="62">
        <f t="shared" si="41"/>
        <v>0.13636363636363635</v>
      </c>
      <c r="S281" s="114"/>
    </row>
    <row r="282" spans="1:19" ht="15.75">
      <c r="A282" s="49">
        <v>2602</v>
      </c>
      <c r="B282" s="50"/>
      <c r="C282" s="50"/>
      <c r="D282" s="50"/>
      <c r="E282" s="50"/>
      <c r="F282" s="50"/>
      <c r="G282" s="50"/>
      <c r="H282" s="50"/>
      <c r="I282" s="110"/>
      <c r="J282" s="110"/>
      <c r="K282" s="87"/>
      <c r="L282" s="57"/>
      <c r="M282" s="58"/>
      <c r="N282" s="59"/>
      <c r="O282" s="127" t="str">
        <f>IF(I282=0,"",I282/H281)</f>
        <v/>
      </c>
      <c r="P282" s="61"/>
      <c r="Q282" s="62" t="str">
        <f t="shared" si="40"/>
        <v/>
      </c>
      <c r="R282" s="62" t="str">
        <f t="shared" si="41"/>
        <v/>
      </c>
      <c r="S282" s="114"/>
    </row>
    <row r="283" spans="1:19" ht="15.75">
      <c r="A283" s="49">
        <v>2701</v>
      </c>
      <c r="B283" s="50"/>
      <c r="C283" s="50"/>
      <c r="D283" s="50"/>
      <c r="E283" s="50"/>
      <c r="F283" s="50"/>
      <c r="G283" s="50"/>
      <c r="H283" s="50"/>
      <c r="I283" s="50"/>
      <c r="J283" s="50"/>
      <c r="K283" s="87"/>
      <c r="L283" s="57"/>
      <c r="M283" s="58"/>
      <c r="N283" s="64"/>
      <c r="O283" s="128" t="str">
        <f>IF(I283=0,"",I283/H282)</f>
        <v/>
      </c>
      <c r="P283" s="66"/>
      <c r="Q283" s="62" t="str">
        <f t="shared" ref="Q283" si="42">IF(P283=0,"",P283/P282)</f>
        <v/>
      </c>
      <c r="R283" s="62" t="str">
        <f t="shared" ref="R283" si="43">IF(P283=0,"",100%-Q283)</f>
        <v/>
      </c>
      <c r="S283" s="114"/>
    </row>
    <row r="284" spans="1:19" ht="15.75">
      <c r="A284" s="49">
        <v>2702</v>
      </c>
      <c r="B284" s="50"/>
      <c r="C284" s="50"/>
      <c r="D284" s="50"/>
      <c r="E284" s="50"/>
      <c r="F284" s="50"/>
      <c r="G284" s="50"/>
      <c r="H284" s="50"/>
      <c r="I284" s="50"/>
      <c r="J284" s="50"/>
      <c r="K284" s="87"/>
      <c r="L284" s="57"/>
      <c r="M284" s="58"/>
      <c r="N284" s="64"/>
      <c r="O284" s="68"/>
      <c r="P284" s="66"/>
      <c r="Q284" s="69"/>
      <c r="R284" s="68"/>
      <c r="S284" s="114"/>
    </row>
    <row r="285" spans="1:19" ht="15.75">
      <c r="A285" s="49">
        <v>2801</v>
      </c>
      <c r="B285" s="50"/>
      <c r="C285" s="50"/>
      <c r="D285" s="50"/>
      <c r="E285" s="50"/>
      <c r="F285" s="50"/>
      <c r="G285" s="50"/>
      <c r="H285" s="50"/>
      <c r="I285" s="50"/>
      <c r="J285" s="50"/>
      <c r="K285" s="87"/>
      <c r="L285" s="57"/>
      <c r="M285" s="58"/>
      <c r="N285" s="64"/>
      <c r="O285" s="68"/>
      <c r="P285" s="66"/>
      <c r="Q285" s="69"/>
      <c r="R285" s="68"/>
      <c r="S285" s="114"/>
    </row>
    <row r="286" spans="1:19" ht="15.75">
      <c r="A286" s="49">
        <v>2802</v>
      </c>
      <c r="B286" s="50"/>
      <c r="C286" s="50"/>
      <c r="D286" s="50"/>
      <c r="E286" s="50"/>
      <c r="F286" s="50"/>
      <c r="G286" s="50"/>
      <c r="H286" s="50"/>
      <c r="I286" s="50"/>
      <c r="J286" s="50"/>
      <c r="K286" s="87"/>
      <c r="L286" s="57"/>
      <c r="M286" s="58"/>
      <c r="N286" s="64"/>
      <c r="O286" s="1"/>
      <c r="P286" s="25"/>
      <c r="Q286" s="26"/>
      <c r="R286" s="70"/>
      <c r="S286" s="114"/>
    </row>
    <row r="287" spans="1:19" ht="15.75">
      <c r="A287" s="49">
        <v>2901</v>
      </c>
      <c r="B287" s="50"/>
      <c r="C287" s="50"/>
      <c r="D287" s="50"/>
      <c r="E287" s="50"/>
      <c r="F287" s="50"/>
      <c r="G287" s="50"/>
      <c r="H287" s="50"/>
      <c r="I287" s="50"/>
      <c r="J287" s="50"/>
      <c r="K287" s="87"/>
      <c r="L287" s="57"/>
      <c r="M287" s="58"/>
      <c r="N287" s="64"/>
      <c r="O287" s="140" t="s">
        <v>56</v>
      </c>
      <c r="P287" s="71"/>
      <c r="Q287" s="83">
        <f>K290</f>
        <v>0</v>
      </c>
      <c r="R287" s="142" t="s">
        <v>10</v>
      </c>
      <c r="S287" s="114"/>
    </row>
    <row r="288" spans="1:19" ht="15.75">
      <c r="A288" s="49">
        <v>2902</v>
      </c>
      <c r="B288" s="50"/>
      <c r="C288" s="50"/>
      <c r="D288" s="50"/>
      <c r="E288" s="50"/>
      <c r="F288" s="50"/>
      <c r="G288" s="50"/>
      <c r="H288" s="50"/>
      <c r="I288" s="50"/>
      <c r="J288" s="50"/>
      <c r="K288" s="87"/>
      <c r="L288" s="57"/>
      <c r="M288" s="58"/>
      <c r="N288" s="64"/>
      <c r="O288" s="141" t="s">
        <v>57</v>
      </c>
      <c r="P288" s="73" t="str">
        <f>IF(P287/B275=0,"",P287/B275)</f>
        <v/>
      </c>
      <c r="Q288" s="85" t="e">
        <f>IF(P287/Q287=0,"0%",P287/Q287)</f>
        <v>#DIV/0!</v>
      </c>
      <c r="R288" s="143" t="s">
        <v>58</v>
      </c>
      <c r="S288" s="114"/>
    </row>
    <row r="289" spans="1:19" ht="15.75">
      <c r="A289" s="49">
        <v>3001</v>
      </c>
      <c r="B289" s="145"/>
      <c r="C289" s="145"/>
      <c r="D289" s="145"/>
      <c r="E289" s="145"/>
      <c r="F289" s="145"/>
      <c r="G289" s="145"/>
      <c r="H289" s="145"/>
      <c r="I289" s="145"/>
      <c r="J289" s="145"/>
      <c r="K289" s="87"/>
      <c r="L289" s="75"/>
      <c r="M289" s="76"/>
      <c r="N289" s="77"/>
      <c r="O289" s="78"/>
      <c r="P289" s="79"/>
      <c r="Q289" s="79"/>
      <c r="R289" s="80"/>
      <c r="S289" s="114"/>
    </row>
    <row r="290" spans="1:19" ht="18" customHeight="1">
      <c r="A290" s="31"/>
      <c r="B290" s="190" t="s">
        <v>79</v>
      </c>
      <c r="C290" s="190"/>
      <c r="D290" s="190"/>
      <c r="E290" s="190"/>
      <c r="F290" s="190"/>
      <c r="G290" s="190"/>
      <c r="H290" s="190"/>
      <c r="I290" s="190"/>
      <c r="J290" s="190"/>
      <c r="K290" s="144">
        <f>SUM(K283:K286)</f>
        <v>0</v>
      </c>
      <c r="L290" s="82">
        <f>K283/B275</f>
        <v>0</v>
      </c>
      <c r="M290" s="82" t="str">
        <f>IF(K290=0,"",K290/B275)</f>
        <v/>
      </c>
      <c r="N290" s="82"/>
      <c r="O290" s="1"/>
      <c r="P290" s="25"/>
      <c r="Q290" s="26"/>
      <c r="R290" s="1"/>
      <c r="S290" s="114"/>
    </row>
    <row r="291" spans="1:19" ht="12.75" customHeight="1"/>
    <row r="292" spans="1:19" ht="12.75" customHeight="1"/>
    <row r="293" spans="1:19" ht="26.25">
      <c r="A293" s="161"/>
      <c r="B293" s="203" t="s">
        <v>69</v>
      </c>
      <c r="C293" s="203"/>
      <c r="D293" s="203"/>
      <c r="E293" s="203"/>
      <c r="F293" s="203"/>
      <c r="G293" s="203"/>
      <c r="H293" s="203"/>
      <c r="I293" s="203"/>
      <c r="J293" s="203"/>
      <c r="K293" s="156" t="s">
        <v>130</v>
      </c>
      <c r="L293" s="25"/>
      <c r="M293" s="1"/>
      <c r="N293" s="1"/>
      <c r="O293" s="25"/>
      <c r="P293" s="1"/>
      <c r="Q293" s="25"/>
      <c r="R293" s="25"/>
      <c r="S293" s="120"/>
    </row>
    <row r="294" spans="1:19" ht="20.25">
      <c r="A294" s="192" t="s">
        <v>9</v>
      </c>
      <c r="B294" s="193" t="s">
        <v>70</v>
      </c>
      <c r="C294" s="205"/>
      <c r="D294" s="205"/>
      <c r="E294" s="205"/>
      <c r="F294" s="205"/>
      <c r="G294" s="205"/>
      <c r="H294" s="205"/>
      <c r="I294" s="205"/>
      <c r="J294" s="206"/>
      <c r="K294" s="196" t="s">
        <v>10</v>
      </c>
      <c r="L294" s="189" t="s">
        <v>2</v>
      </c>
      <c r="M294" s="189" t="s">
        <v>3</v>
      </c>
      <c r="N294" s="198" t="s">
        <v>4</v>
      </c>
      <c r="O294" s="189" t="s">
        <v>5</v>
      </c>
      <c r="P294" s="187" t="s">
        <v>6</v>
      </c>
      <c r="Q294" s="187" t="s">
        <v>7</v>
      </c>
      <c r="R294" s="189" t="s">
        <v>8</v>
      </c>
      <c r="S294" s="120"/>
    </row>
    <row r="295" spans="1:19" ht="15.75">
      <c r="A295" s="188"/>
      <c r="B295" s="49" t="s">
        <v>71</v>
      </c>
      <c r="C295" s="49" t="s">
        <v>72</v>
      </c>
      <c r="D295" s="49" t="s">
        <v>73</v>
      </c>
      <c r="E295" s="49" t="s">
        <v>74</v>
      </c>
      <c r="F295" s="49" t="s">
        <v>75</v>
      </c>
      <c r="G295" s="49" t="s">
        <v>76</v>
      </c>
      <c r="H295" s="49" t="s">
        <v>77</v>
      </c>
      <c r="I295" s="49" t="s">
        <v>78</v>
      </c>
      <c r="J295" s="49" t="s">
        <v>106</v>
      </c>
      <c r="K295" s="197"/>
      <c r="L295" s="188"/>
      <c r="M295" s="188"/>
      <c r="N295" s="188"/>
      <c r="O295" s="188"/>
      <c r="P295" s="188"/>
      <c r="Q295" s="188"/>
      <c r="R295" s="188"/>
      <c r="S295" s="120"/>
    </row>
    <row r="296" spans="1:19" ht="15.75">
      <c r="A296" s="49">
        <v>2302</v>
      </c>
      <c r="B296" s="50">
        <v>16</v>
      </c>
      <c r="C296" s="50"/>
      <c r="D296" s="50"/>
      <c r="E296" s="50"/>
      <c r="F296" s="50"/>
      <c r="G296" s="50"/>
      <c r="H296" s="50"/>
      <c r="I296" s="50"/>
      <c r="J296" s="50"/>
      <c r="K296" s="87"/>
      <c r="L296" s="51"/>
      <c r="M296" s="52"/>
      <c r="N296" s="53"/>
      <c r="O296" s="54"/>
      <c r="P296" s="55">
        <f>B296</f>
        <v>16</v>
      </c>
      <c r="Q296" s="56"/>
      <c r="R296" s="54"/>
      <c r="S296" s="120"/>
    </row>
    <row r="297" spans="1:19" ht="15.75">
      <c r="A297" s="49">
        <v>2401</v>
      </c>
      <c r="B297" s="50"/>
      <c r="C297" s="50">
        <v>15</v>
      </c>
      <c r="D297" s="50"/>
      <c r="E297" s="50"/>
      <c r="F297" s="50"/>
      <c r="G297" s="50"/>
      <c r="H297" s="50"/>
      <c r="I297" s="50"/>
      <c r="J297" s="50"/>
      <c r="K297" s="87"/>
      <c r="L297" s="57"/>
      <c r="M297" s="58"/>
      <c r="N297" s="59"/>
      <c r="O297" s="60">
        <f>IF(C297=0,"",C297/B296)</f>
        <v>0.9375</v>
      </c>
      <c r="P297" s="61">
        <v>16</v>
      </c>
      <c r="Q297" s="62">
        <f t="shared" ref="Q297:Q303" si="44">IF(P297=0,"",P297/P296)</f>
        <v>1</v>
      </c>
      <c r="R297" s="62">
        <f t="shared" ref="R297:R303" si="45">IF(P297=0,"",100%-Q297)</f>
        <v>0</v>
      </c>
      <c r="S297" s="120"/>
    </row>
    <row r="298" spans="1:19" ht="15.75">
      <c r="A298" s="49">
        <v>2402</v>
      </c>
      <c r="B298" s="50"/>
      <c r="C298" s="50"/>
      <c r="D298" s="110">
        <v>15</v>
      </c>
      <c r="E298" s="50"/>
      <c r="F298" s="50"/>
      <c r="G298" s="50"/>
      <c r="H298" s="50"/>
      <c r="I298" s="50"/>
      <c r="J298" s="50"/>
      <c r="K298" s="87"/>
      <c r="L298" s="57"/>
      <c r="M298" s="58"/>
      <c r="N298" s="59"/>
      <c r="O298" s="60">
        <f>IF(D298=0,"",D298/C297)</f>
        <v>1</v>
      </c>
      <c r="P298" s="61">
        <v>15</v>
      </c>
      <c r="Q298" s="62">
        <f t="shared" si="44"/>
        <v>0.9375</v>
      </c>
      <c r="R298" s="62">
        <f t="shared" si="45"/>
        <v>6.25E-2</v>
      </c>
      <c r="S298" s="63">
        <f>P298/P296</f>
        <v>0.9375</v>
      </c>
    </row>
    <row r="299" spans="1:19" ht="15.75">
      <c r="A299" s="49">
        <v>2501</v>
      </c>
      <c r="B299" s="50"/>
      <c r="C299" s="50"/>
      <c r="D299" s="50"/>
      <c r="E299" s="136">
        <v>1</v>
      </c>
      <c r="F299" s="50"/>
      <c r="G299" s="50"/>
      <c r="H299" s="50"/>
      <c r="I299" s="50"/>
      <c r="J299" s="50"/>
      <c r="K299" s="87"/>
      <c r="L299" s="57"/>
      <c r="M299" s="58"/>
      <c r="N299" s="59"/>
      <c r="O299" s="133">
        <f>IF(E299=0,"",E299/D298)</f>
        <v>6.6666666666666666E-2</v>
      </c>
      <c r="P299" s="61">
        <v>15</v>
      </c>
      <c r="Q299" s="62">
        <f t="shared" si="44"/>
        <v>1</v>
      </c>
      <c r="R299" s="62">
        <f t="shared" si="45"/>
        <v>0</v>
      </c>
      <c r="S299" s="120"/>
    </row>
    <row r="300" spans="1:19" ht="15.75">
      <c r="A300" s="49">
        <v>2502</v>
      </c>
      <c r="B300" s="50"/>
      <c r="C300" s="50"/>
      <c r="D300" s="50"/>
      <c r="E300" s="50"/>
      <c r="F300" s="110">
        <v>1</v>
      </c>
      <c r="G300" s="50"/>
      <c r="H300" s="50"/>
      <c r="I300" s="50"/>
      <c r="J300" s="50"/>
      <c r="K300" s="87"/>
      <c r="L300" s="57"/>
      <c r="M300" s="58"/>
      <c r="N300" s="59"/>
      <c r="O300" s="60">
        <f>IF(F300=0,"",F300/E299)</f>
        <v>1</v>
      </c>
      <c r="P300" s="61">
        <v>15</v>
      </c>
      <c r="Q300" s="62">
        <f t="shared" si="44"/>
        <v>1</v>
      </c>
      <c r="R300" s="62">
        <f t="shared" si="45"/>
        <v>0</v>
      </c>
      <c r="S300" s="120"/>
    </row>
    <row r="301" spans="1:19" ht="15.75">
      <c r="A301" s="49">
        <v>2601</v>
      </c>
      <c r="B301" s="50"/>
      <c r="C301" s="50"/>
      <c r="D301" s="50"/>
      <c r="E301" s="50"/>
      <c r="F301" s="50"/>
      <c r="G301" s="110">
        <v>1</v>
      </c>
      <c r="H301" s="50"/>
      <c r="I301" s="50"/>
      <c r="J301" s="50"/>
      <c r="K301" s="87"/>
      <c r="L301" s="57"/>
      <c r="M301" s="58"/>
      <c r="N301" s="59"/>
      <c r="O301" s="60">
        <f>IF(G301=0,"",G301/F300)</f>
        <v>1</v>
      </c>
      <c r="P301" s="61">
        <v>13</v>
      </c>
      <c r="Q301" s="62">
        <f t="shared" si="44"/>
        <v>0.8666666666666667</v>
      </c>
      <c r="R301" s="62">
        <f t="shared" si="45"/>
        <v>0.1333333333333333</v>
      </c>
      <c r="S301" s="120"/>
    </row>
    <row r="302" spans="1:19" ht="15.75">
      <c r="A302" s="49">
        <v>2602</v>
      </c>
      <c r="B302" s="50"/>
      <c r="C302" s="50"/>
      <c r="D302" s="50"/>
      <c r="E302" s="50"/>
      <c r="F302" s="50"/>
      <c r="G302" s="50"/>
      <c r="H302" s="110"/>
      <c r="I302" s="50"/>
      <c r="J302" s="50"/>
      <c r="K302" s="87"/>
      <c r="L302" s="57"/>
      <c r="M302" s="58"/>
      <c r="N302" s="59"/>
      <c r="O302" s="60" t="str">
        <f>IF(H302=0,"",H302/G301)</f>
        <v/>
      </c>
      <c r="P302" s="61"/>
      <c r="Q302" s="62" t="str">
        <f t="shared" si="44"/>
        <v/>
      </c>
      <c r="R302" s="62" t="str">
        <f t="shared" si="45"/>
        <v/>
      </c>
      <c r="S302" s="120"/>
    </row>
    <row r="303" spans="1:19" ht="15.75">
      <c r="A303" s="49">
        <v>2701</v>
      </c>
      <c r="B303" s="50"/>
      <c r="C303" s="50"/>
      <c r="D303" s="50"/>
      <c r="E303" s="50"/>
      <c r="F303" s="50"/>
      <c r="G303" s="50"/>
      <c r="H303" s="50"/>
      <c r="I303" s="110"/>
      <c r="J303" s="110"/>
      <c r="K303" s="87"/>
      <c r="L303" s="57"/>
      <c r="M303" s="58"/>
      <c r="N303" s="59"/>
      <c r="O303" s="127" t="str">
        <f>IF(I303=0,"",I303/H302)</f>
        <v/>
      </c>
      <c r="P303" s="61"/>
      <c r="Q303" s="62" t="str">
        <f t="shared" si="44"/>
        <v/>
      </c>
      <c r="R303" s="62" t="str">
        <f t="shared" si="45"/>
        <v/>
      </c>
      <c r="S303" s="120"/>
    </row>
    <row r="304" spans="1:19" ht="15.75">
      <c r="A304" s="49">
        <v>2702</v>
      </c>
      <c r="B304" s="50"/>
      <c r="C304" s="50"/>
      <c r="D304" s="50"/>
      <c r="E304" s="50"/>
      <c r="F304" s="50"/>
      <c r="G304" s="50"/>
      <c r="H304" s="50"/>
      <c r="I304" s="50"/>
      <c r="J304" s="50"/>
      <c r="K304" s="87"/>
      <c r="L304" s="57"/>
      <c r="M304" s="58"/>
      <c r="N304" s="64"/>
      <c r="O304" s="128" t="str">
        <f>IF(I304=0,"",I304/H303)</f>
        <v/>
      </c>
      <c r="P304" s="66"/>
      <c r="Q304" s="62" t="str">
        <f t="shared" ref="Q304" si="46">IF(P304=0,"",P304/P303)</f>
        <v/>
      </c>
      <c r="R304" s="62" t="str">
        <f t="shared" ref="R304" si="47">IF(P304=0,"",100%-Q304)</f>
        <v/>
      </c>
      <c r="S304" s="120"/>
    </row>
    <row r="305" spans="1:19" ht="15.75">
      <c r="A305" s="49">
        <v>2801</v>
      </c>
      <c r="B305" s="50"/>
      <c r="C305" s="50"/>
      <c r="D305" s="50"/>
      <c r="E305" s="50"/>
      <c r="F305" s="50"/>
      <c r="G305" s="50"/>
      <c r="H305" s="50"/>
      <c r="I305" s="50"/>
      <c r="J305" s="50"/>
      <c r="K305" s="87"/>
      <c r="L305" s="57"/>
      <c r="M305" s="58"/>
      <c r="N305" s="64"/>
      <c r="O305" s="68"/>
      <c r="P305" s="66"/>
      <c r="Q305" s="69"/>
      <c r="R305" s="68"/>
      <c r="S305" s="120"/>
    </row>
    <row r="306" spans="1:19" ht="15.75">
      <c r="A306" s="49">
        <v>2802</v>
      </c>
      <c r="B306" s="50"/>
      <c r="C306" s="50"/>
      <c r="D306" s="50"/>
      <c r="E306" s="50"/>
      <c r="F306" s="50"/>
      <c r="G306" s="50"/>
      <c r="H306" s="50"/>
      <c r="I306" s="50"/>
      <c r="J306" s="50"/>
      <c r="K306" s="87"/>
      <c r="L306" s="57"/>
      <c r="M306" s="58"/>
      <c r="N306" s="64"/>
      <c r="O306" s="68"/>
      <c r="P306" s="66"/>
      <c r="Q306" s="69"/>
      <c r="R306" s="68"/>
      <c r="S306" s="120"/>
    </row>
    <row r="307" spans="1:19" ht="15.75">
      <c r="A307" s="49">
        <v>2901</v>
      </c>
      <c r="B307" s="50"/>
      <c r="C307" s="50"/>
      <c r="D307" s="50"/>
      <c r="E307" s="50"/>
      <c r="F307" s="50"/>
      <c r="G307" s="50"/>
      <c r="H307" s="50"/>
      <c r="I307" s="50"/>
      <c r="J307" s="50"/>
      <c r="K307" s="87"/>
      <c r="L307" s="57"/>
      <c r="M307" s="58"/>
      <c r="N307" s="64"/>
      <c r="O307" s="58"/>
      <c r="P307" s="64"/>
      <c r="Q307" s="102"/>
      <c r="R307" s="68"/>
      <c r="S307" s="120"/>
    </row>
    <row r="308" spans="1:19" ht="15.75">
      <c r="A308" s="49">
        <v>2902</v>
      </c>
      <c r="B308" s="50"/>
      <c r="C308" s="50"/>
      <c r="D308" s="50"/>
      <c r="E308" s="50"/>
      <c r="F308" s="50"/>
      <c r="G308" s="50"/>
      <c r="H308" s="50"/>
      <c r="I308" s="50"/>
      <c r="J308" s="50"/>
      <c r="K308" s="87"/>
      <c r="L308" s="57"/>
      <c r="M308" s="58"/>
      <c r="N308" s="64"/>
      <c r="O308" s="140" t="s">
        <v>56</v>
      </c>
      <c r="P308" s="71"/>
      <c r="Q308" s="83">
        <f>K311</f>
        <v>0</v>
      </c>
      <c r="R308" s="142" t="s">
        <v>10</v>
      </c>
      <c r="S308" s="120"/>
    </row>
    <row r="309" spans="1:19" ht="15.75">
      <c r="A309" s="49">
        <v>3001</v>
      </c>
      <c r="B309" s="50"/>
      <c r="C309" s="50"/>
      <c r="D309" s="50"/>
      <c r="E309" s="50"/>
      <c r="F309" s="50"/>
      <c r="G309" s="50"/>
      <c r="H309" s="50"/>
      <c r="I309" s="50"/>
      <c r="J309" s="50"/>
      <c r="K309" s="87"/>
      <c r="L309" s="57"/>
      <c r="M309" s="58"/>
      <c r="N309" s="64"/>
      <c r="O309" s="141" t="s">
        <v>57</v>
      </c>
      <c r="P309" s="73" t="str">
        <f>IF(P308/B296=0,"",P308/B296)</f>
        <v/>
      </c>
      <c r="Q309" s="85" t="e">
        <f>IF(P308/Q308=0,"0%",P308/Q308)</f>
        <v>#DIV/0!</v>
      </c>
      <c r="R309" s="143" t="s">
        <v>58</v>
      </c>
      <c r="S309" s="120"/>
    </row>
    <row r="310" spans="1:19" ht="15.75">
      <c r="A310" s="49">
        <v>3002</v>
      </c>
      <c r="B310" s="145"/>
      <c r="C310" s="145"/>
      <c r="D310" s="145"/>
      <c r="E310" s="145"/>
      <c r="F310" s="145"/>
      <c r="G310" s="145"/>
      <c r="H310" s="145"/>
      <c r="I310" s="145"/>
      <c r="J310" s="145"/>
      <c r="K310" s="87"/>
      <c r="L310" s="75"/>
      <c r="M310" s="76"/>
      <c r="N310" s="77"/>
      <c r="O310" s="78"/>
      <c r="P310" s="79"/>
      <c r="Q310" s="79"/>
      <c r="R310" s="80"/>
      <c r="S310" s="120"/>
    </row>
    <row r="311" spans="1:19" ht="18" customHeight="1">
      <c r="A311" s="31"/>
      <c r="B311" s="190" t="s">
        <v>79</v>
      </c>
      <c r="C311" s="190"/>
      <c r="D311" s="190"/>
      <c r="E311" s="190"/>
      <c r="F311" s="190"/>
      <c r="G311" s="190"/>
      <c r="H311" s="190"/>
      <c r="I311" s="190"/>
      <c r="J311" s="190"/>
      <c r="K311" s="144">
        <f>SUM(K304:K307)</f>
        <v>0</v>
      </c>
      <c r="L311" s="82">
        <f>K304/B296</f>
        <v>0</v>
      </c>
      <c r="M311" s="82" t="str">
        <f>IF(K311=0,"",K311/B296)</f>
        <v/>
      </c>
      <c r="N311" s="82"/>
      <c r="O311" s="1"/>
      <c r="P311" s="25"/>
      <c r="Q311" s="26"/>
      <c r="R311" s="1"/>
      <c r="S311" s="120"/>
    </row>
    <row r="312" spans="1:19" ht="12.75" customHeight="1"/>
    <row r="313" spans="1:19" ht="12.75" customHeight="1"/>
    <row r="314" spans="1:19" ht="26.25">
      <c r="A314" s="161"/>
      <c r="B314" s="203" t="s">
        <v>69</v>
      </c>
      <c r="C314" s="203"/>
      <c r="D314" s="203"/>
      <c r="E314" s="203"/>
      <c r="F314" s="203"/>
      <c r="G314" s="203"/>
      <c r="H314" s="203"/>
      <c r="I314" s="203"/>
      <c r="J314" s="203"/>
      <c r="K314" s="156" t="s">
        <v>131</v>
      </c>
      <c r="L314" s="25"/>
      <c r="M314" s="1"/>
      <c r="N314" s="1"/>
      <c r="O314" s="25"/>
      <c r="P314" s="1"/>
      <c r="Q314" s="25"/>
      <c r="R314" s="25"/>
      <c r="S314" s="120"/>
    </row>
    <row r="315" spans="1:19" ht="20.25">
      <c r="A315" s="192" t="s">
        <v>9</v>
      </c>
      <c r="B315" s="193" t="s">
        <v>70</v>
      </c>
      <c r="C315" s="205"/>
      <c r="D315" s="205"/>
      <c r="E315" s="205"/>
      <c r="F315" s="205"/>
      <c r="G315" s="205"/>
      <c r="H315" s="205"/>
      <c r="I315" s="205"/>
      <c r="J315" s="206"/>
      <c r="K315" s="196" t="s">
        <v>10</v>
      </c>
      <c r="L315" s="189" t="s">
        <v>2</v>
      </c>
      <c r="M315" s="189" t="s">
        <v>3</v>
      </c>
      <c r="N315" s="198" t="s">
        <v>4</v>
      </c>
      <c r="O315" s="189" t="s">
        <v>5</v>
      </c>
      <c r="P315" s="187" t="s">
        <v>6</v>
      </c>
      <c r="Q315" s="187" t="s">
        <v>7</v>
      </c>
      <c r="R315" s="189" t="s">
        <v>8</v>
      </c>
      <c r="S315" s="120"/>
    </row>
    <row r="316" spans="1:19" ht="15.75">
      <c r="A316" s="188"/>
      <c r="B316" s="49" t="s">
        <v>71</v>
      </c>
      <c r="C316" s="49" t="s">
        <v>72</v>
      </c>
      <c r="D316" s="49" t="s">
        <v>73</v>
      </c>
      <c r="E316" s="49" t="s">
        <v>74</v>
      </c>
      <c r="F316" s="49" t="s">
        <v>75</v>
      </c>
      <c r="G316" s="49" t="s">
        <v>76</v>
      </c>
      <c r="H316" s="49" t="s">
        <v>77</v>
      </c>
      <c r="I316" s="49" t="s">
        <v>78</v>
      </c>
      <c r="J316" s="49" t="s">
        <v>106</v>
      </c>
      <c r="K316" s="197"/>
      <c r="L316" s="188"/>
      <c r="M316" s="188"/>
      <c r="N316" s="188"/>
      <c r="O316" s="188"/>
      <c r="P316" s="188"/>
      <c r="Q316" s="188"/>
      <c r="R316" s="188"/>
      <c r="S316" s="120"/>
    </row>
    <row r="317" spans="1:19" ht="15.75">
      <c r="A317" s="49">
        <v>2401</v>
      </c>
      <c r="B317" s="50">
        <v>16</v>
      </c>
      <c r="C317" s="50"/>
      <c r="D317" s="50"/>
      <c r="E317" s="50"/>
      <c r="F317" s="50"/>
      <c r="G317" s="50"/>
      <c r="H317" s="50"/>
      <c r="I317" s="50"/>
      <c r="J317" s="50"/>
      <c r="K317" s="87"/>
      <c r="L317" s="51"/>
      <c r="M317" s="52"/>
      <c r="N317" s="53"/>
      <c r="O317" s="54"/>
      <c r="P317" s="55">
        <f>B317</f>
        <v>16</v>
      </c>
      <c r="Q317" s="56"/>
      <c r="R317" s="54"/>
      <c r="S317" s="120"/>
    </row>
    <row r="318" spans="1:19" ht="15.75">
      <c r="A318" s="49">
        <v>2402</v>
      </c>
      <c r="B318" s="50"/>
      <c r="C318" s="50">
        <v>14</v>
      </c>
      <c r="D318" s="50"/>
      <c r="E318" s="50"/>
      <c r="F318" s="50"/>
      <c r="G318" s="50"/>
      <c r="H318" s="50"/>
      <c r="I318" s="50"/>
      <c r="J318" s="50"/>
      <c r="K318" s="87"/>
      <c r="L318" s="57"/>
      <c r="M318" s="58"/>
      <c r="N318" s="59"/>
      <c r="O318" s="60">
        <f>IF(C318=0,"",C318/B317)</f>
        <v>0.875</v>
      </c>
      <c r="P318" s="61">
        <v>14</v>
      </c>
      <c r="Q318" s="62">
        <f t="shared" ref="Q318:Q324" si="48">IF(P318=0,"",P318/P317)</f>
        <v>0.875</v>
      </c>
      <c r="R318" s="62">
        <f t="shared" ref="R318:R324" si="49">IF(P318=0,"",100%-Q318)</f>
        <v>0.125</v>
      </c>
      <c r="S318" s="120"/>
    </row>
    <row r="319" spans="1:19" ht="15.75">
      <c r="A319" s="49">
        <v>2501</v>
      </c>
      <c r="B319" s="50"/>
      <c r="C319" s="50"/>
      <c r="D319" s="110">
        <v>13</v>
      </c>
      <c r="E319" s="50"/>
      <c r="F319" s="50"/>
      <c r="G319" s="50"/>
      <c r="H319" s="50"/>
      <c r="I319" s="50"/>
      <c r="J319" s="50"/>
      <c r="K319" s="87"/>
      <c r="L319" s="57"/>
      <c r="M319" s="58"/>
      <c r="N319" s="59"/>
      <c r="O319" s="60">
        <f>IF(D319=0,"",D319/C318)</f>
        <v>0.9285714285714286</v>
      </c>
      <c r="P319" s="61">
        <v>14</v>
      </c>
      <c r="Q319" s="62">
        <f t="shared" si="48"/>
        <v>1</v>
      </c>
      <c r="R319" s="62">
        <f t="shared" si="49"/>
        <v>0</v>
      </c>
      <c r="S319" s="63">
        <f>P319/P317</f>
        <v>0.875</v>
      </c>
    </row>
    <row r="320" spans="1:19" ht="15.75">
      <c r="A320" s="49">
        <v>2502</v>
      </c>
      <c r="B320" s="50"/>
      <c r="C320" s="50"/>
      <c r="D320" s="50"/>
      <c r="E320" s="110">
        <v>12</v>
      </c>
      <c r="F320" s="50"/>
      <c r="G320" s="50"/>
      <c r="H320" s="50"/>
      <c r="I320" s="50"/>
      <c r="J320" s="50"/>
      <c r="K320" s="87"/>
      <c r="L320" s="57"/>
      <c r="M320" s="58"/>
      <c r="N320" s="59"/>
      <c r="O320" s="60">
        <f>IF(E320=0,"",E320/D319)</f>
        <v>0.92307692307692313</v>
      </c>
      <c r="P320" s="61">
        <v>13</v>
      </c>
      <c r="Q320" s="62">
        <f t="shared" si="48"/>
        <v>0.9285714285714286</v>
      </c>
      <c r="R320" s="62">
        <f t="shared" si="49"/>
        <v>7.1428571428571397E-2</v>
      </c>
      <c r="S320" s="120"/>
    </row>
    <row r="321" spans="1:19" ht="15.75">
      <c r="A321" s="49">
        <v>2601</v>
      </c>
      <c r="B321" s="50"/>
      <c r="C321" s="50"/>
      <c r="D321" s="50"/>
      <c r="E321" s="50"/>
      <c r="F321" s="110">
        <v>10</v>
      </c>
      <c r="G321" s="50"/>
      <c r="H321" s="50"/>
      <c r="I321" s="50"/>
      <c r="J321" s="50"/>
      <c r="K321" s="87"/>
      <c r="L321" s="57"/>
      <c r="M321" s="58"/>
      <c r="N321" s="59"/>
      <c r="O321" s="60">
        <f>IF(F321=0,"",F321/E320)</f>
        <v>0.83333333333333337</v>
      </c>
      <c r="P321" s="61">
        <v>12</v>
      </c>
      <c r="Q321" s="62">
        <f t="shared" si="48"/>
        <v>0.92307692307692313</v>
      </c>
      <c r="R321" s="62">
        <f t="shared" si="49"/>
        <v>7.6923076923076872E-2</v>
      </c>
      <c r="S321" s="120"/>
    </row>
    <row r="322" spans="1:19" ht="15.75">
      <c r="A322" s="49">
        <v>2602</v>
      </c>
      <c r="B322" s="50"/>
      <c r="C322" s="50"/>
      <c r="D322" s="50"/>
      <c r="E322" s="50"/>
      <c r="F322" s="50"/>
      <c r="G322" s="110"/>
      <c r="H322" s="50"/>
      <c r="I322" s="50"/>
      <c r="J322" s="50"/>
      <c r="K322" s="87"/>
      <c r="L322" s="57"/>
      <c r="M322" s="58"/>
      <c r="N322" s="59"/>
      <c r="O322" s="60" t="str">
        <f>IF(G322=0,"",G322/F321)</f>
        <v/>
      </c>
      <c r="P322" s="61"/>
      <c r="Q322" s="62" t="str">
        <f t="shared" si="48"/>
        <v/>
      </c>
      <c r="R322" s="62" t="str">
        <f t="shared" si="49"/>
        <v/>
      </c>
      <c r="S322" s="120"/>
    </row>
    <row r="323" spans="1:19" ht="15.75">
      <c r="A323" s="49">
        <v>2701</v>
      </c>
      <c r="B323" s="50"/>
      <c r="C323" s="50"/>
      <c r="D323" s="50"/>
      <c r="E323" s="50"/>
      <c r="F323" s="50"/>
      <c r="G323" s="50"/>
      <c r="H323" s="110"/>
      <c r="I323" s="50"/>
      <c r="J323" s="50"/>
      <c r="K323" s="87"/>
      <c r="L323" s="57"/>
      <c r="M323" s="58"/>
      <c r="N323" s="59"/>
      <c r="O323" s="60" t="str">
        <f>IF(H323=0,"",H323/G322)</f>
        <v/>
      </c>
      <c r="P323" s="61"/>
      <c r="Q323" s="62" t="str">
        <f t="shared" si="48"/>
        <v/>
      </c>
      <c r="R323" s="62" t="str">
        <f t="shared" si="49"/>
        <v/>
      </c>
      <c r="S323" s="120"/>
    </row>
    <row r="324" spans="1:19" ht="15.75">
      <c r="A324" s="49">
        <v>2702</v>
      </c>
      <c r="B324" s="50"/>
      <c r="C324" s="50"/>
      <c r="D324" s="50"/>
      <c r="E324" s="50"/>
      <c r="F324" s="50"/>
      <c r="G324" s="50"/>
      <c r="H324" s="50"/>
      <c r="I324" s="110"/>
      <c r="J324" s="110"/>
      <c r="K324" s="87"/>
      <c r="L324" s="57"/>
      <c r="M324" s="58"/>
      <c r="N324" s="59"/>
      <c r="O324" s="127" t="str">
        <f>IF(I324=0,"",I324/H323)</f>
        <v/>
      </c>
      <c r="P324" s="61"/>
      <c r="Q324" s="62" t="str">
        <f t="shared" si="48"/>
        <v/>
      </c>
      <c r="R324" s="62" t="str">
        <f t="shared" si="49"/>
        <v/>
      </c>
      <c r="S324" s="120"/>
    </row>
    <row r="325" spans="1:19" ht="15.75">
      <c r="A325" s="49">
        <v>2801</v>
      </c>
      <c r="B325" s="50"/>
      <c r="C325" s="50"/>
      <c r="D325" s="50"/>
      <c r="E325" s="50"/>
      <c r="F325" s="50"/>
      <c r="G325" s="50"/>
      <c r="H325" s="50"/>
      <c r="I325" s="50"/>
      <c r="J325" s="50"/>
      <c r="K325" s="87"/>
      <c r="L325" s="57"/>
      <c r="M325" s="58"/>
      <c r="N325" s="64"/>
      <c r="O325" s="128" t="str">
        <f>IF(I325=0,"",I325/H324)</f>
        <v/>
      </c>
      <c r="P325" s="66"/>
      <c r="Q325" s="62" t="str">
        <f t="shared" ref="Q325" si="50">IF(P325=0,"",P325/P324)</f>
        <v/>
      </c>
      <c r="R325" s="62" t="str">
        <f t="shared" ref="R325" si="51">IF(P325=0,"",100%-Q325)</f>
        <v/>
      </c>
      <c r="S325" s="120"/>
    </row>
    <row r="326" spans="1:19" ht="15.75">
      <c r="A326" s="49">
        <v>2802</v>
      </c>
      <c r="B326" s="50"/>
      <c r="C326" s="50"/>
      <c r="D326" s="50"/>
      <c r="E326" s="50"/>
      <c r="F326" s="50"/>
      <c r="G326" s="50"/>
      <c r="H326" s="50"/>
      <c r="I326" s="50"/>
      <c r="J326" s="50"/>
      <c r="K326" s="87"/>
      <c r="L326" s="57"/>
      <c r="M326" s="58"/>
      <c r="N326" s="64"/>
      <c r="O326" s="68"/>
      <c r="P326" s="66"/>
      <c r="Q326" s="69"/>
      <c r="R326" s="68"/>
      <c r="S326" s="120"/>
    </row>
    <row r="327" spans="1:19" ht="15.75">
      <c r="A327" s="49">
        <v>2901</v>
      </c>
      <c r="B327" s="50"/>
      <c r="C327" s="50"/>
      <c r="D327" s="50"/>
      <c r="E327" s="50"/>
      <c r="F327" s="50"/>
      <c r="G327" s="50"/>
      <c r="H327" s="50"/>
      <c r="I327" s="50"/>
      <c r="J327" s="50"/>
      <c r="K327" s="87"/>
      <c r="L327" s="57"/>
      <c r="M327" s="58"/>
      <c r="N327" s="64"/>
      <c r="O327" s="68"/>
      <c r="P327" s="66"/>
      <c r="Q327" s="69"/>
      <c r="R327" s="68"/>
      <c r="S327" s="120"/>
    </row>
    <row r="328" spans="1:19" ht="15.75">
      <c r="A328" s="49">
        <v>2902</v>
      </c>
      <c r="B328" s="50"/>
      <c r="C328" s="50"/>
      <c r="D328" s="50"/>
      <c r="E328" s="50"/>
      <c r="F328" s="50"/>
      <c r="G328" s="50"/>
      <c r="H328" s="50"/>
      <c r="I328" s="50"/>
      <c r="J328" s="50"/>
      <c r="K328" s="87"/>
      <c r="L328" s="57"/>
      <c r="M328" s="58"/>
      <c r="N328" s="64"/>
      <c r="O328" s="1"/>
      <c r="P328" s="25"/>
      <c r="Q328" s="26"/>
      <c r="R328" s="70"/>
      <c r="S328" s="120"/>
    </row>
    <row r="329" spans="1:19" ht="15.75">
      <c r="A329" s="49">
        <v>3001</v>
      </c>
      <c r="B329" s="50"/>
      <c r="C329" s="50"/>
      <c r="D329" s="50"/>
      <c r="E329" s="50"/>
      <c r="F329" s="50"/>
      <c r="G329" s="50"/>
      <c r="H329" s="50"/>
      <c r="I329" s="50"/>
      <c r="J329" s="50"/>
      <c r="K329" s="87"/>
      <c r="L329" s="57"/>
      <c r="M329" s="58"/>
      <c r="N329" s="64"/>
      <c r="O329" s="140" t="s">
        <v>56</v>
      </c>
      <c r="P329" s="71"/>
      <c r="Q329" s="83">
        <f>K332</f>
        <v>0</v>
      </c>
      <c r="R329" s="142" t="s">
        <v>10</v>
      </c>
      <c r="S329" s="120"/>
    </row>
    <row r="330" spans="1:19" ht="15.75">
      <c r="A330" s="49">
        <v>3002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87"/>
      <c r="L330" s="57"/>
      <c r="M330" s="58"/>
      <c r="N330" s="64"/>
      <c r="O330" s="141" t="s">
        <v>57</v>
      </c>
      <c r="P330" s="73" t="str">
        <f>IF(P329/B317=0,"",P329/B317)</f>
        <v/>
      </c>
      <c r="Q330" s="85" t="e">
        <f>IF(P329/Q329=0,"0%",P329/Q329)</f>
        <v>#DIV/0!</v>
      </c>
      <c r="R330" s="143" t="s">
        <v>58</v>
      </c>
      <c r="S330" s="120"/>
    </row>
    <row r="331" spans="1:19" ht="15.75">
      <c r="A331" s="49">
        <v>3101</v>
      </c>
      <c r="B331" s="145"/>
      <c r="C331" s="145"/>
      <c r="D331" s="145"/>
      <c r="E331" s="145"/>
      <c r="F331" s="145"/>
      <c r="G331" s="145"/>
      <c r="H331" s="145"/>
      <c r="I331" s="145"/>
      <c r="J331" s="145"/>
      <c r="K331" s="87"/>
      <c r="L331" s="75"/>
      <c r="M331" s="76"/>
      <c r="N331" s="77"/>
      <c r="O331" s="78"/>
      <c r="P331" s="79"/>
      <c r="Q331" s="79"/>
      <c r="R331" s="80"/>
      <c r="S331" s="120"/>
    </row>
    <row r="332" spans="1:19" ht="18" customHeight="1">
      <c r="A332" s="31"/>
      <c r="B332" s="190" t="s">
        <v>79</v>
      </c>
      <c r="C332" s="190"/>
      <c r="D332" s="190"/>
      <c r="E332" s="190"/>
      <c r="F332" s="190"/>
      <c r="G332" s="190"/>
      <c r="H332" s="190"/>
      <c r="I332" s="190"/>
      <c r="J332" s="190"/>
      <c r="K332" s="144">
        <f>SUM(K325:K328)</f>
        <v>0</v>
      </c>
      <c r="L332" s="82">
        <f>K325/B317</f>
        <v>0</v>
      </c>
      <c r="M332" s="82" t="str">
        <f>IF(K332=0,"",K332/B317)</f>
        <v/>
      </c>
      <c r="N332" s="82"/>
      <c r="O332" s="1"/>
      <c r="P332" s="25"/>
      <c r="Q332" s="26"/>
      <c r="R332" s="1"/>
      <c r="S332" s="120"/>
    </row>
    <row r="333" spans="1:19" ht="12.75" customHeight="1"/>
    <row r="334" spans="1:19" ht="12.75" customHeight="1"/>
    <row r="335" spans="1:19" ht="26.25">
      <c r="A335" s="161"/>
      <c r="B335" s="203" t="s">
        <v>69</v>
      </c>
      <c r="C335" s="203"/>
      <c r="D335" s="203"/>
      <c r="E335" s="203"/>
      <c r="F335" s="203"/>
      <c r="G335" s="203"/>
      <c r="H335" s="203"/>
      <c r="I335" s="203"/>
      <c r="J335" s="203"/>
      <c r="K335" s="156" t="s">
        <v>133</v>
      </c>
      <c r="L335" s="25"/>
      <c r="M335" s="1"/>
      <c r="N335" s="1"/>
      <c r="O335" s="25"/>
      <c r="P335" s="1"/>
      <c r="Q335" s="25"/>
      <c r="R335" s="25"/>
      <c r="S335" s="134"/>
    </row>
    <row r="336" spans="1:19" ht="20.25">
      <c r="A336" s="192" t="s">
        <v>9</v>
      </c>
      <c r="B336" s="193" t="s">
        <v>70</v>
      </c>
      <c r="C336" s="205"/>
      <c r="D336" s="205"/>
      <c r="E336" s="205"/>
      <c r="F336" s="205"/>
      <c r="G336" s="205"/>
      <c r="H336" s="205"/>
      <c r="I336" s="205"/>
      <c r="J336" s="206"/>
      <c r="K336" s="196" t="s">
        <v>10</v>
      </c>
      <c r="L336" s="189" t="s">
        <v>2</v>
      </c>
      <c r="M336" s="189" t="s">
        <v>3</v>
      </c>
      <c r="N336" s="198" t="s">
        <v>4</v>
      </c>
      <c r="O336" s="189" t="s">
        <v>5</v>
      </c>
      <c r="P336" s="187" t="s">
        <v>6</v>
      </c>
      <c r="Q336" s="187" t="s">
        <v>7</v>
      </c>
      <c r="R336" s="189" t="s">
        <v>8</v>
      </c>
      <c r="S336" s="134"/>
    </row>
    <row r="337" spans="1:19" ht="15.75">
      <c r="A337" s="188"/>
      <c r="B337" s="49" t="s">
        <v>71</v>
      </c>
      <c r="C337" s="49" t="s">
        <v>72</v>
      </c>
      <c r="D337" s="49" t="s">
        <v>73</v>
      </c>
      <c r="E337" s="49" t="s">
        <v>74</v>
      </c>
      <c r="F337" s="49" t="s">
        <v>75</v>
      </c>
      <c r="G337" s="49" t="s">
        <v>76</v>
      </c>
      <c r="H337" s="49" t="s">
        <v>77</v>
      </c>
      <c r="I337" s="49" t="s">
        <v>78</v>
      </c>
      <c r="J337" s="49" t="s">
        <v>106</v>
      </c>
      <c r="K337" s="197"/>
      <c r="L337" s="188"/>
      <c r="M337" s="188"/>
      <c r="N337" s="188"/>
      <c r="O337" s="188"/>
      <c r="P337" s="188"/>
      <c r="Q337" s="188"/>
      <c r="R337" s="188"/>
      <c r="S337" s="134"/>
    </row>
    <row r="338" spans="1:19" ht="15.75">
      <c r="A338" s="49">
        <v>2501</v>
      </c>
      <c r="B338" s="50">
        <v>23</v>
      </c>
      <c r="C338" s="50"/>
      <c r="D338" s="50"/>
      <c r="E338" s="50"/>
      <c r="F338" s="50"/>
      <c r="G338" s="50"/>
      <c r="H338" s="50"/>
      <c r="I338" s="50"/>
      <c r="J338" s="50"/>
      <c r="K338" s="87"/>
      <c r="L338" s="51"/>
      <c r="M338" s="52"/>
      <c r="N338" s="53"/>
      <c r="O338" s="54"/>
      <c r="P338" s="55">
        <f>B338</f>
        <v>23</v>
      </c>
      <c r="Q338" s="56"/>
      <c r="R338" s="54"/>
      <c r="S338" s="134"/>
    </row>
    <row r="339" spans="1:19" ht="15.75">
      <c r="A339" s="49">
        <v>2502</v>
      </c>
      <c r="B339" s="50"/>
      <c r="C339" s="50">
        <v>22</v>
      </c>
      <c r="D339" s="50"/>
      <c r="E339" s="50"/>
      <c r="F339" s="50"/>
      <c r="G339" s="50"/>
      <c r="H339" s="50"/>
      <c r="I339" s="50"/>
      <c r="J339" s="50"/>
      <c r="K339" s="87"/>
      <c r="L339" s="57"/>
      <c r="M339" s="58"/>
      <c r="N339" s="59"/>
      <c r="O339" s="60">
        <f>IF(C339=0,"",C339/B338)</f>
        <v>0.95652173913043481</v>
      </c>
      <c r="P339" s="61">
        <v>22</v>
      </c>
      <c r="Q339" s="62">
        <f t="shared" ref="Q339:Q345" si="52">IF(P339=0,"",P339/P338)</f>
        <v>0.95652173913043481</v>
      </c>
      <c r="R339" s="62">
        <f t="shared" ref="R339:R345" si="53">IF(P339=0,"",100%-Q339)</f>
        <v>4.3478260869565188E-2</v>
      </c>
      <c r="S339" s="134"/>
    </row>
    <row r="340" spans="1:19" ht="15.75">
      <c r="A340" s="49">
        <v>2601</v>
      </c>
      <c r="B340" s="50"/>
      <c r="C340" s="50"/>
      <c r="D340" s="110">
        <v>19</v>
      </c>
      <c r="E340" s="50"/>
      <c r="F340" s="50"/>
      <c r="G340" s="50"/>
      <c r="H340" s="50"/>
      <c r="I340" s="50"/>
      <c r="J340" s="50"/>
      <c r="K340" s="87"/>
      <c r="L340" s="57"/>
      <c r="M340" s="58"/>
      <c r="N340" s="59"/>
      <c r="O340" s="60">
        <f>IF(D340=0,"",D340/C339)</f>
        <v>0.86363636363636365</v>
      </c>
      <c r="P340" s="61">
        <v>20</v>
      </c>
      <c r="Q340" s="62">
        <f t="shared" si="52"/>
        <v>0.90909090909090906</v>
      </c>
      <c r="R340" s="62">
        <f t="shared" si="53"/>
        <v>9.0909090909090939E-2</v>
      </c>
      <c r="S340" s="63">
        <f>P340/P338</f>
        <v>0.86956521739130432</v>
      </c>
    </row>
    <row r="341" spans="1:19" ht="15.75">
      <c r="A341" s="49">
        <v>2602</v>
      </c>
      <c r="B341" s="50"/>
      <c r="C341" s="50"/>
      <c r="D341" s="50"/>
      <c r="E341" s="110"/>
      <c r="F341" s="50"/>
      <c r="G341" s="50"/>
      <c r="H341" s="50"/>
      <c r="I341" s="50"/>
      <c r="J341" s="50"/>
      <c r="K341" s="87"/>
      <c r="L341" s="57"/>
      <c r="M341" s="58"/>
      <c r="N341" s="59"/>
      <c r="O341" s="60" t="str">
        <f>IF(E341=0,"",E341/D340)</f>
        <v/>
      </c>
      <c r="P341" s="61"/>
      <c r="Q341" s="62" t="str">
        <f t="shared" si="52"/>
        <v/>
      </c>
      <c r="R341" s="62" t="str">
        <f t="shared" si="53"/>
        <v/>
      </c>
      <c r="S341" s="134"/>
    </row>
    <row r="342" spans="1:19" ht="15.75">
      <c r="A342" s="49">
        <v>2701</v>
      </c>
      <c r="B342" s="50"/>
      <c r="C342" s="50"/>
      <c r="D342" s="50"/>
      <c r="E342" s="50"/>
      <c r="F342" s="110"/>
      <c r="G342" s="50"/>
      <c r="H342" s="50"/>
      <c r="I342" s="50"/>
      <c r="J342" s="50"/>
      <c r="K342" s="87"/>
      <c r="L342" s="57"/>
      <c r="M342" s="58"/>
      <c r="N342" s="59"/>
      <c r="O342" s="60" t="str">
        <f>IF(F342=0,"",F342/E341)</f>
        <v/>
      </c>
      <c r="P342" s="61"/>
      <c r="Q342" s="62" t="str">
        <f t="shared" si="52"/>
        <v/>
      </c>
      <c r="R342" s="62" t="str">
        <f t="shared" si="53"/>
        <v/>
      </c>
      <c r="S342" s="134"/>
    </row>
    <row r="343" spans="1:19" ht="15.75">
      <c r="A343" s="49">
        <v>2702</v>
      </c>
      <c r="B343" s="50"/>
      <c r="C343" s="50"/>
      <c r="D343" s="50"/>
      <c r="E343" s="50"/>
      <c r="F343" s="50"/>
      <c r="G343" s="110"/>
      <c r="H343" s="50"/>
      <c r="I343" s="50"/>
      <c r="J343" s="50"/>
      <c r="K343" s="87"/>
      <c r="L343" s="57"/>
      <c r="M343" s="58"/>
      <c r="N343" s="59"/>
      <c r="O343" s="60" t="str">
        <f>IF(G343=0,"",G343/F342)</f>
        <v/>
      </c>
      <c r="P343" s="61"/>
      <c r="Q343" s="62" t="str">
        <f t="shared" si="52"/>
        <v/>
      </c>
      <c r="R343" s="62" t="str">
        <f t="shared" si="53"/>
        <v/>
      </c>
      <c r="S343" s="134"/>
    </row>
    <row r="344" spans="1:19" ht="15.75">
      <c r="A344" s="49">
        <v>2801</v>
      </c>
      <c r="B344" s="50"/>
      <c r="C344" s="50"/>
      <c r="D344" s="50"/>
      <c r="E344" s="50"/>
      <c r="F344" s="50"/>
      <c r="G344" s="50"/>
      <c r="H344" s="110"/>
      <c r="I344" s="50"/>
      <c r="J344" s="50"/>
      <c r="K344" s="87"/>
      <c r="L344" s="57"/>
      <c r="M344" s="58"/>
      <c r="N344" s="59"/>
      <c r="O344" s="60" t="str">
        <f>IF(H344=0,"",H344/G343)</f>
        <v/>
      </c>
      <c r="P344" s="61"/>
      <c r="Q344" s="62" t="str">
        <f t="shared" si="52"/>
        <v/>
      </c>
      <c r="R344" s="62" t="str">
        <f t="shared" si="53"/>
        <v/>
      </c>
      <c r="S344" s="134"/>
    </row>
    <row r="345" spans="1:19" ht="15.75">
      <c r="A345" s="49">
        <v>2802</v>
      </c>
      <c r="B345" s="50"/>
      <c r="C345" s="50"/>
      <c r="D345" s="50"/>
      <c r="E345" s="50"/>
      <c r="F345" s="50"/>
      <c r="G345" s="50"/>
      <c r="H345" s="50"/>
      <c r="I345" s="110"/>
      <c r="J345" s="110"/>
      <c r="K345" s="87"/>
      <c r="L345" s="57"/>
      <c r="M345" s="58"/>
      <c r="N345" s="59"/>
      <c r="O345" s="127" t="str">
        <f>IF(I345=0,"",I345/H344)</f>
        <v/>
      </c>
      <c r="P345" s="61"/>
      <c r="Q345" s="62" t="str">
        <f t="shared" si="52"/>
        <v/>
      </c>
      <c r="R345" s="62" t="str">
        <f t="shared" si="53"/>
        <v/>
      </c>
      <c r="S345" s="134"/>
    </row>
    <row r="346" spans="1:19" ht="15.75">
      <c r="A346" s="49">
        <v>2901</v>
      </c>
      <c r="B346" s="50"/>
      <c r="C346" s="50"/>
      <c r="D346" s="50"/>
      <c r="E346" s="50"/>
      <c r="F346" s="50"/>
      <c r="G346" s="50"/>
      <c r="H346" s="50"/>
      <c r="I346" s="50"/>
      <c r="J346" s="50"/>
      <c r="K346" s="87"/>
      <c r="L346" s="57"/>
      <c r="M346" s="58"/>
      <c r="N346" s="64"/>
      <c r="O346" s="128" t="str">
        <f>IF(I346=0,"",I346/H345)</f>
        <v/>
      </c>
      <c r="P346" s="66"/>
      <c r="Q346" s="62" t="str">
        <f t="shared" ref="Q346" si="54">IF(P346=0,"",P346/P345)</f>
        <v/>
      </c>
      <c r="R346" s="62" t="str">
        <f t="shared" ref="R346" si="55">IF(P346=0,"",100%-Q346)</f>
        <v/>
      </c>
      <c r="S346" s="134"/>
    </row>
    <row r="347" spans="1:19" ht="15.75">
      <c r="A347" s="49">
        <v>2902</v>
      </c>
      <c r="B347" s="50"/>
      <c r="C347" s="50"/>
      <c r="D347" s="50"/>
      <c r="E347" s="50"/>
      <c r="F347" s="50"/>
      <c r="G347" s="50"/>
      <c r="H347" s="50"/>
      <c r="I347" s="50"/>
      <c r="J347" s="50"/>
      <c r="K347" s="87"/>
      <c r="L347" s="57"/>
      <c r="M347" s="58"/>
      <c r="N347" s="64"/>
      <c r="O347" s="68"/>
      <c r="P347" s="66"/>
      <c r="Q347" s="69"/>
      <c r="R347" s="68"/>
      <c r="S347" s="134"/>
    </row>
    <row r="348" spans="1:19" ht="15.75">
      <c r="A348" s="49">
        <v>3001</v>
      </c>
      <c r="B348" s="50"/>
      <c r="C348" s="50"/>
      <c r="D348" s="50"/>
      <c r="E348" s="50"/>
      <c r="F348" s="50"/>
      <c r="G348" s="50"/>
      <c r="H348" s="50"/>
      <c r="I348" s="50"/>
      <c r="J348" s="50"/>
      <c r="K348" s="87"/>
      <c r="L348" s="57"/>
      <c r="M348" s="58"/>
      <c r="N348" s="64"/>
      <c r="O348" s="68"/>
      <c r="P348" s="66"/>
      <c r="Q348" s="69"/>
      <c r="R348" s="68"/>
      <c r="S348" s="134"/>
    </row>
    <row r="349" spans="1:19" ht="15.75">
      <c r="A349" s="49">
        <v>3002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87"/>
      <c r="L349" s="57"/>
      <c r="M349" s="58"/>
      <c r="N349" s="64"/>
      <c r="O349" s="1"/>
      <c r="P349" s="25"/>
      <c r="Q349" s="26"/>
      <c r="R349" s="70"/>
      <c r="S349" s="134"/>
    </row>
    <row r="350" spans="1:19" ht="15.75">
      <c r="A350" s="49">
        <v>3101</v>
      </c>
      <c r="B350" s="50"/>
      <c r="C350" s="50"/>
      <c r="D350" s="50"/>
      <c r="E350" s="50"/>
      <c r="F350" s="50"/>
      <c r="G350" s="50"/>
      <c r="H350" s="50"/>
      <c r="I350" s="50"/>
      <c r="J350" s="50"/>
      <c r="K350" s="87"/>
      <c r="L350" s="57"/>
      <c r="M350" s="58"/>
      <c r="N350" s="64"/>
      <c r="O350" s="140" t="s">
        <v>56</v>
      </c>
      <c r="P350" s="71"/>
      <c r="Q350" s="83">
        <f>K353</f>
        <v>0</v>
      </c>
      <c r="R350" s="142" t="s">
        <v>10</v>
      </c>
      <c r="S350" s="134"/>
    </row>
    <row r="351" spans="1:19" ht="15.75">
      <c r="A351" s="49">
        <v>3201</v>
      </c>
      <c r="B351" s="50"/>
      <c r="C351" s="50"/>
      <c r="D351" s="50"/>
      <c r="E351" s="50"/>
      <c r="F351" s="50"/>
      <c r="G351" s="50"/>
      <c r="H351" s="50"/>
      <c r="I351" s="50"/>
      <c r="J351" s="50"/>
      <c r="K351" s="87"/>
      <c r="L351" s="57"/>
      <c r="M351" s="58"/>
      <c r="N351" s="64"/>
      <c r="O351" s="141" t="s">
        <v>57</v>
      </c>
      <c r="P351" s="73" t="str">
        <f>IF(P350/B338=0,"",P350/B338)</f>
        <v/>
      </c>
      <c r="Q351" s="85" t="e">
        <f>IF(P350/Q350=0,"0%",P350/Q350)</f>
        <v>#DIV/0!</v>
      </c>
      <c r="R351" s="143" t="s">
        <v>58</v>
      </c>
      <c r="S351" s="134"/>
    </row>
    <row r="352" spans="1:19" ht="15.75">
      <c r="A352" s="49">
        <v>3202</v>
      </c>
      <c r="B352" s="145"/>
      <c r="C352" s="145"/>
      <c r="D352" s="145"/>
      <c r="E352" s="145"/>
      <c r="F352" s="145"/>
      <c r="G352" s="145"/>
      <c r="H352" s="145"/>
      <c r="I352" s="145"/>
      <c r="J352" s="145"/>
      <c r="K352" s="87"/>
      <c r="L352" s="75"/>
      <c r="M352" s="76"/>
      <c r="N352" s="77"/>
      <c r="O352" s="78"/>
      <c r="P352" s="79"/>
      <c r="Q352" s="79"/>
      <c r="R352" s="80"/>
      <c r="S352" s="134"/>
    </row>
    <row r="353" spans="1:19" ht="18" customHeight="1">
      <c r="A353" s="31"/>
      <c r="B353" s="190" t="s">
        <v>79</v>
      </c>
      <c r="C353" s="190"/>
      <c r="D353" s="190"/>
      <c r="E353" s="190"/>
      <c r="F353" s="190"/>
      <c r="G353" s="190"/>
      <c r="H353" s="190"/>
      <c r="I353" s="190"/>
      <c r="J353" s="190"/>
      <c r="K353" s="144">
        <f>SUM(K346:K349)</f>
        <v>0</v>
      </c>
      <c r="L353" s="82">
        <f>K346/B338</f>
        <v>0</v>
      </c>
      <c r="M353" s="82" t="str">
        <f>IF(K353=0,"",K353/B338)</f>
        <v/>
      </c>
      <c r="N353" s="82"/>
      <c r="O353" s="1"/>
      <c r="P353" s="25"/>
      <c r="Q353" s="26"/>
      <c r="R353" s="1"/>
      <c r="S353" s="134"/>
    </row>
    <row r="354" spans="1:19" ht="12.75" customHeight="1"/>
    <row r="355" spans="1:19" ht="12.75" customHeight="1"/>
    <row r="356" spans="1:19" s="178" customFormat="1" ht="26.25">
      <c r="A356" s="161"/>
      <c r="B356" s="203" t="s">
        <v>69</v>
      </c>
      <c r="C356" s="203"/>
      <c r="D356" s="203"/>
      <c r="E356" s="203"/>
      <c r="F356" s="203"/>
      <c r="G356" s="203"/>
      <c r="H356" s="203"/>
      <c r="I356" s="203"/>
      <c r="J356" s="203"/>
      <c r="K356" s="172" t="s">
        <v>134</v>
      </c>
      <c r="L356" s="25"/>
      <c r="M356" s="1"/>
      <c r="N356" s="1"/>
      <c r="O356" s="25"/>
      <c r="P356" s="1"/>
      <c r="Q356" s="25"/>
      <c r="R356" s="25"/>
    </row>
    <row r="357" spans="1:19" s="178" customFormat="1" ht="20.25">
      <c r="A357" s="192" t="s">
        <v>9</v>
      </c>
      <c r="B357" s="193" t="s">
        <v>70</v>
      </c>
      <c r="C357" s="205"/>
      <c r="D357" s="205"/>
      <c r="E357" s="205"/>
      <c r="F357" s="205"/>
      <c r="G357" s="205"/>
      <c r="H357" s="205"/>
      <c r="I357" s="205"/>
      <c r="J357" s="206"/>
      <c r="K357" s="196" t="s">
        <v>10</v>
      </c>
      <c r="L357" s="189" t="s">
        <v>2</v>
      </c>
      <c r="M357" s="189" t="s">
        <v>3</v>
      </c>
      <c r="N357" s="198" t="s">
        <v>4</v>
      </c>
      <c r="O357" s="189" t="s">
        <v>5</v>
      </c>
      <c r="P357" s="187" t="s">
        <v>6</v>
      </c>
      <c r="Q357" s="187" t="s">
        <v>7</v>
      </c>
      <c r="R357" s="189" t="s">
        <v>8</v>
      </c>
    </row>
    <row r="358" spans="1:19" s="178" customFormat="1" ht="15.75">
      <c r="A358" s="188"/>
      <c r="B358" s="49" t="s">
        <v>71</v>
      </c>
      <c r="C358" s="49" t="s">
        <v>72</v>
      </c>
      <c r="D358" s="49" t="s">
        <v>73</v>
      </c>
      <c r="E358" s="49" t="s">
        <v>74</v>
      </c>
      <c r="F358" s="49" t="s">
        <v>75</v>
      </c>
      <c r="G358" s="49" t="s">
        <v>76</v>
      </c>
      <c r="H358" s="49" t="s">
        <v>77</v>
      </c>
      <c r="I358" s="49" t="s">
        <v>78</v>
      </c>
      <c r="J358" s="49" t="s">
        <v>106</v>
      </c>
      <c r="K358" s="197"/>
      <c r="L358" s="188"/>
      <c r="M358" s="188"/>
      <c r="N358" s="188"/>
      <c r="O358" s="188"/>
      <c r="P358" s="188"/>
      <c r="Q358" s="188"/>
      <c r="R358" s="188"/>
    </row>
    <row r="359" spans="1:19" s="178" customFormat="1" ht="15.75">
      <c r="A359" s="49">
        <v>2502</v>
      </c>
      <c r="B359" s="50">
        <v>8</v>
      </c>
      <c r="C359" s="50"/>
      <c r="D359" s="50"/>
      <c r="E359" s="50"/>
      <c r="F359" s="50"/>
      <c r="G359" s="50"/>
      <c r="H359" s="50"/>
      <c r="I359" s="50"/>
      <c r="J359" s="50"/>
      <c r="K359" s="87"/>
      <c r="L359" s="51"/>
      <c r="M359" s="52"/>
      <c r="N359" s="53"/>
      <c r="O359" s="54"/>
      <c r="P359" s="55">
        <f>B359</f>
        <v>8</v>
      </c>
      <c r="Q359" s="56"/>
      <c r="R359" s="54"/>
    </row>
    <row r="360" spans="1:19" s="178" customFormat="1" ht="15.75">
      <c r="A360" s="49">
        <v>2601</v>
      </c>
      <c r="B360" s="50"/>
      <c r="C360" s="50">
        <v>8</v>
      </c>
      <c r="D360" s="50"/>
      <c r="E360" s="50"/>
      <c r="F360" s="50"/>
      <c r="G360" s="50"/>
      <c r="H360" s="50"/>
      <c r="I360" s="50"/>
      <c r="J360" s="50"/>
      <c r="K360" s="87"/>
      <c r="L360" s="57"/>
      <c r="M360" s="58"/>
      <c r="N360" s="59"/>
      <c r="O360" s="60">
        <f>IF(C360=0,"",C360/B359)</f>
        <v>1</v>
      </c>
      <c r="P360" s="61">
        <v>8</v>
      </c>
      <c r="Q360" s="62">
        <f t="shared" ref="Q360:Q367" si="56">IF(P360=0,"",P360/P359)</f>
        <v>1</v>
      </c>
      <c r="R360" s="62">
        <f t="shared" ref="R360:R367" si="57">IF(P360=0,"",100%-Q360)</f>
        <v>0</v>
      </c>
    </row>
    <row r="361" spans="1:19" s="178" customFormat="1" ht="15.75">
      <c r="A361" s="49">
        <v>2602</v>
      </c>
      <c r="B361" s="50"/>
      <c r="C361" s="50"/>
      <c r="D361" s="110"/>
      <c r="E361" s="50"/>
      <c r="F361" s="50"/>
      <c r="G361" s="50"/>
      <c r="H361" s="50"/>
      <c r="I361" s="50"/>
      <c r="J361" s="50"/>
      <c r="K361" s="87"/>
      <c r="L361" s="57"/>
      <c r="M361" s="58"/>
      <c r="N361" s="59"/>
      <c r="O361" s="60" t="str">
        <f>IF(D361=0,"",D361/C360)</f>
        <v/>
      </c>
      <c r="P361" s="61"/>
      <c r="Q361" s="62" t="str">
        <f t="shared" si="56"/>
        <v/>
      </c>
      <c r="R361" s="62" t="str">
        <f t="shared" si="57"/>
        <v/>
      </c>
      <c r="S361" s="63">
        <f>P361/P359</f>
        <v>0</v>
      </c>
    </row>
    <row r="362" spans="1:19" s="178" customFormat="1" ht="15.75">
      <c r="A362" s="49">
        <v>2701</v>
      </c>
      <c r="B362" s="50"/>
      <c r="C362" s="50"/>
      <c r="D362" s="50"/>
      <c r="E362" s="110"/>
      <c r="F362" s="50"/>
      <c r="G362" s="50"/>
      <c r="H362" s="50"/>
      <c r="I362" s="50"/>
      <c r="J362" s="50"/>
      <c r="K362" s="87"/>
      <c r="L362" s="57"/>
      <c r="M362" s="58"/>
      <c r="N362" s="59"/>
      <c r="O362" s="60" t="str">
        <f>IF(E362=0,"",E362/D361)</f>
        <v/>
      </c>
      <c r="P362" s="61"/>
      <c r="Q362" s="62" t="str">
        <f t="shared" si="56"/>
        <v/>
      </c>
      <c r="R362" s="62" t="str">
        <f t="shared" si="57"/>
        <v/>
      </c>
    </row>
    <row r="363" spans="1:19" s="178" customFormat="1" ht="15.75">
      <c r="A363" s="49">
        <v>2702</v>
      </c>
      <c r="B363" s="50"/>
      <c r="C363" s="50"/>
      <c r="D363" s="50"/>
      <c r="E363" s="50"/>
      <c r="F363" s="110"/>
      <c r="G363" s="50"/>
      <c r="H363" s="50"/>
      <c r="I363" s="50"/>
      <c r="J363" s="50"/>
      <c r="K363" s="87"/>
      <c r="L363" s="57"/>
      <c r="M363" s="58"/>
      <c r="N363" s="59"/>
      <c r="O363" s="60" t="str">
        <f>IF(F363=0,"",F363/E362)</f>
        <v/>
      </c>
      <c r="P363" s="61"/>
      <c r="Q363" s="62" t="str">
        <f t="shared" si="56"/>
        <v/>
      </c>
      <c r="R363" s="62" t="str">
        <f t="shared" si="57"/>
        <v/>
      </c>
    </row>
    <row r="364" spans="1:19" s="178" customFormat="1" ht="15.75">
      <c r="A364" s="49">
        <v>2801</v>
      </c>
      <c r="B364" s="50"/>
      <c r="C364" s="50"/>
      <c r="D364" s="50"/>
      <c r="E364" s="50"/>
      <c r="F364" s="50"/>
      <c r="G364" s="110"/>
      <c r="H364" s="50"/>
      <c r="I364" s="50"/>
      <c r="J364" s="50"/>
      <c r="K364" s="87"/>
      <c r="L364" s="57"/>
      <c r="M364" s="58"/>
      <c r="N364" s="59"/>
      <c r="O364" s="60" t="str">
        <f>IF(G364=0,"",G364/F363)</f>
        <v/>
      </c>
      <c r="P364" s="61"/>
      <c r="Q364" s="62" t="str">
        <f t="shared" si="56"/>
        <v/>
      </c>
      <c r="R364" s="62" t="str">
        <f t="shared" si="57"/>
        <v/>
      </c>
    </row>
    <row r="365" spans="1:19" s="178" customFormat="1" ht="15.75">
      <c r="A365" s="49">
        <v>2802</v>
      </c>
      <c r="B365" s="50"/>
      <c r="C365" s="50"/>
      <c r="D365" s="50"/>
      <c r="E365" s="50"/>
      <c r="F365" s="50"/>
      <c r="G365" s="50"/>
      <c r="H365" s="110"/>
      <c r="I365" s="50"/>
      <c r="J365" s="50"/>
      <c r="K365" s="87"/>
      <c r="L365" s="57"/>
      <c r="M365" s="58"/>
      <c r="N365" s="59"/>
      <c r="O365" s="60" t="str">
        <f>IF(H365=0,"",H365/G364)</f>
        <v/>
      </c>
      <c r="P365" s="61"/>
      <c r="Q365" s="62" t="str">
        <f t="shared" si="56"/>
        <v/>
      </c>
      <c r="R365" s="62" t="str">
        <f t="shared" si="57"/>
        <v/>
      </c>
    </row>
    <row r="366" spans="1:19" s="178" customFormat="1" ht="15.75">
      <c r="A366" s="49">
        <v>2901</v>
      </c>
      <c r="B366" s="50"/>
      <c r="C366" s="50"/>
      <c r="D366" s="50"/>
      <c r="E366" s="50"/>
      <c r="F366" s="50"/>
      <c r="G366" s="50"/>
      <c r="H366" s="50"/>
      <c r="I366" s="110"/>
      <c r="J366" s="110"/>
      <c r="K366" s="87"/>
      <c r="L366" s="57"/>
      <c r="M366" s="58"/>
      <c r="N366" s="59"/>
      <c r="O366" s="127" t="str">
        <f>IF(I366=0,"",I366/H365)</f>
        <v/>
      </c>
      <c r="P366" s="61"/>
      <c r="Q366" s="62" t="str">
        <f t="shared" si="56"/>
        <v/>
      </c>
      <c r="R366" s="62" t="str">
        <f t="shared" si="57"/>
        <v/>
      </c>
    </row>
    <row r="367" spans="1:19" s="178" customFormat="1" ht="15.75">
      <c r="A367" s="49">
        <v>2902</v>
      </c>
      <c r="B367" s="50"/>
      <c r="C367" s="50"/>
      <c r="D367" s="50"/>
      <c r="E367" s="50"/>
      <c r="F367" s="50"/>
      <c r="G367" s="50"/>
      <c r="H367" s="50"/>
      <c r="I367" s="50"/>
      <c r="J367" s="50"/>
      <c r="K367" s="87"/>
      <c r="L367" s="57"/>
      <c r="M367" s="58"/>
      <c r="N367" s="64"/>
      <c r="O367" s="128" t="str">
        <f>IF(I367=0,"",I367/H366)</f>
        <v/>
      </c>
      <c r="P367" s="66"/>
      <c r="Q367" s="62" t="str">
        <f t="shared" si="56"/>
        <v/>
      </c>
      <c r="R367" s="62" t="str">
        <f t="shared" si="57"/>
        <v/>
      </c>
    </row>
    <row r="368" spans="1:19" s="178" customFormat="1" ht="15.75">
      <c r="A368" s="49">
        <v>3001</v>
      </c>
      <c r="B368" s="50"/>
      <c r="C368" s="50"/>
      <c r="D368" s="50"/>
      <c r="E368" s="50"/>
      <c r="F368" s="50"/>
      <c r="G368" s="50"/>
      <c r="H368" s="50"/>
      <c r="I368" s="50"/>
      <c r="J368" s="50"/>
      <c r="K368" s="87"/>
      <c r="L368" s="57"/>
      <c r="M368" s="58"/>
      <c r="N368" s="64"/>
      <c r="O368" s="68"/>
      <c r="P368" s="66"/>
      <c r="Q368" s="69"/>
      <c r="R368" s="68"/>
    </row>
    <row r="369" spans="1:19" s="178" customFormat="1" ht="15.75">
      <c r="A369" s="49">
        <v>3002</v>
      </c>
      <c r="B369" s="50"/>
      <c r="C369" s="50"/>
      <c r="D369" s="50"/>
      <c r="E369" s="50"/>
      <c r="F369" s="50"/>
      <c r="G369" s="50"/>
      <c r="H369" s="50"/>
      <c r="I369" s="50"/>
      <c r="J369" s="50"/>
      <c r="K369" s="87"/>
      <c r="L369" s="57"/>
      <c r="M369" s="58"/>
      <c r="N369" s="64"/>
      <c r="O369" s="68"/>
      <c r="P369" s="66"/>
      <c r="Q369" s="69"/>
      <c r="R369" s="68"/>
    </row>
    <row r="370" spans="1:19" s="178" customFormat="1" ht="15.75">
      <c r="A370" s="49">
        <v>3101</v>
      </c>
      <c r="B370" s="50"/>
      <c r="C370" s="50"/>
      <c r="D370" s="50"/>
      <c r="E370" s="50"/>
      <c r="F370" s="50"/>
      <c r="G370" s="50"/>
      <c r="H370" s="50"/>
      <c r="I370" s="50"/>
      <c r="J370" s="50"/>
      <c r="K370" s="87"/>
      <c r="L370" s="57"/>
      <c r="M370" s="58"/>
      <c r="N370" s="64"/>
      <c r="O370" s="1"/>
      <c r="P370" s="25"/>
      <c r="Q370" s="26"/>
      <c r="R370" s="70"/>
    </row>
    <row r="371" spans="1:19" s="178" customFormat="1" ht="15.75">
      <c r="A371" s="49">
        <v>3201</v>
      </c>
      <c r="B371" s="50"/>
      <c r="C371" s="50"/>
      <c r="D371" s="50"/>
      <c r="E371" s="50"/>
      <c r="F371" s="50"/>
      <c r="G371" s="50"/>
      <c r="H371" s="50"/>
      <c r="I371" s="50"/>
      <c r="J371" s="50"/>
      <c r="K371" s="87"/>
      <c r="L371" s="57"/>
      <c r="M371" s="58"/>
      <c r="N371" s="64"/>
      <c r="O371" s="140" t="s">
        <v>56</v>
      </c>
      <c r="P371" s="71"/>
      <c r="Q371" s="83">
        <f>K374</f>
        <v>0</v>
      </c>
      <c r="R371" s="142" t="s">
        <v>10</v>
      </c>
    </row>
    <row r="372" spans="1:19" s="178" customFormat="1" ht="15.75">
      <c r="A372" s="49">
        <v>3202</v>
      </c>
      <c r="B372" s="50"/>
      <c r="C372" s="50"/>
      <c r="D372" s="50"/>
      <c r="E372" s="50"/>
      <c r="F372" s="50"/>
      <c r="G372" s="50"/>
      <c r="H372" s="50"/>
      <c r="I372" s="50"/>
      <c r="J372" s="50"/>
      <c r="K372" s="87"/>
      <c r="L372" s="57"/>
      <c r="M372" s="58"/>
      <c r="N372" s="64"/>
      <c r="O372" s="141" t="s">
        <v>57</v>
      </c>
      <c r="P372" s="73" t="str">
        <f>IF(P371/B359=0,"",P371/B359)</f>
        <v/>
      </c>
      <c r="Q372" s="85" t="e">
        <f>IF(P371/Q371=0,"0%",P371/Q371)</f>
        <v>#DIV/0!</v>
      </c>
      <c r="R372" s="143" t="s">
        <v>58</v>
      </c>
    </row>
    <row r="373" spans="1:19" s="178" customFormat="1" ht="15.75">
      <c r="A373" s="49">
        <v>3301</v>
      </c>
      <c r="B373" s="145"/>
      <c r="C373" s="145"/>
      <c r="D373" s="145"/>
      <c r="E373" s="145"/>
      <c r="F373" s="145"/>
      <c r="G373" s="145"/>
      <c r="H373" s="145"/>
      <c r="I373" s="145"/>
      <c r="J373" s="145"/>
      <c r="K373" s="87"/>
      <c r="L373" s="75"/>
      <c r="M373" s="76"/>
      <c r="N373" s="77"/>
      <c r="O373" s="78"/>
      <c r="P373" s="79"/>
      <c r="Q373" s="79"/>
      <c r="R373" s="80"/>
    </row>
    <row r="374" spans="1:19" s="178" customFormat="1" ht="18" customHeight="1">
      <c r="A374" s="31"/>
      <c r="B374" s="190" t="s">
        <v>79</v>
      </c>
      <c r="C374" s="190"/>
      <c r="D374" s="190"/>
      <c r="E374" s="190"/>
      <c r="F374" s="190"/>
      <c r="G374" s="190"/>
      <c r="H374" s="190"/>
      <c r="I374" s="190"/>
      <c r="J374" s="190"/>
      <c r="K374" s="144">
        <f>SUM(K367:K370)</f>
        <v>0</v>
      </c>
      <c r="L374" s="82">
        <f>K367/B359</f>
        <v>0</v>
      </c>
      <c r="M374" s="82" t="str">
        <f>IF(K374=0,"",K374/B359)</f>
        <v/>
      </c>
      <c r="N374" s="82"/>
      <c r="O374" s="1"/>
      <c r="P374" s="25"/>
      <c r="Q374" s="26"/>
      <c r="R374" s="1"/>
    </row>
    <row r="375" spans="1:19" ht="12.75" customHeight="1"/>
    <row r="376" spans="1:19" ht="12.75" customHeight="1"/>
    <row r="377" spans="1:19" s="183" customFormat="1" ht="26.25">
      <c r="A377" s="161"/>
      <c r="B377" s="203" t="s">
        <v>69</v>
      </c>
      <c r="C377" s="203"/>
      <c r="D377" s="203"/>
      <c r="E377" s="203"/>
      <c r="F377" s="203"/>
      <c r="G377" s="203"/>
      <c r="H377" s="203"/>
      <c r="I377" s="203"/>
      <c r="J377" s="203"/>
      <c r="K377" s="172" t="s">
        <v>135</v>
      </c>
      <c r="L377" s="25"/>
      <c r="M377" s="1"/>
      <c r="N377" s="1"/>
      <c r="O377" s="25"/>
      <c r="P377" s="1"/>
      <c r="Q377" s="25"/>
      <c r="R377" s="25"/>
    </row>
    <row r="378" spans="1:19" s="183" customFormat="1" ht="20.25">
      <c r="A378" s="192" t="s">
        <v>9</v>
      </c>
      <c r="B378" s="193" t="s">
        <v>70</v>
      </c>
      <c r="C378" s="205"/>
      <c r="D378" s="205"/>
      <c r="E378" s="205"/>
      <c r="F378" s="205"/>
      <c r="G378" s="205"/>
      <c r="H378" s="205"/>
      <c r="I378" s="205"/>
      <c r="J378" s="206"/>
      <c r="K378" s="196" t="s">
        <v>10</v>
      </c>
      <c r="L378" s="189" t="s">
        <v>2</v>
      </c>
      <c r="M378" s="189" t="s">
        <v>3</v>
      </c>
      <c r="N378" s="198" t="s">
        <v>4</v>
      </c>
      <c r="O378" s="189" t="s">
        <v>5</v>
      </c>
      <c r="P378" s="187" t="s">
        <v>6</v>
      </c>
      <c r="Q378" s="187" t="s">
        <v>7</v>
      </c>
      <c r="R378" s="189" t="s">
        <v>8</v>
      </c>
    </row>
    <row r="379" spans="1:19" s="183" customFormat="1" ht="15.75">
      <c r="A379" s="188"/>
      <c r="B379" s="49" t="s">
        <v>71</v>
      </c>
      <c r="C379" s="49" t="s">
        <v>72</v>
      </c>
      <c r="D379" s="49" t="s">
        <v>73</v>
      </c>
      <c r="E379" s="49" t="s">
        <v>74</v>
      </c>
      <c r="F379" s="49" t="s">
        <v>75</v>
      </c>
      <c r="G379" s="49" t="s">
        <v>76</v>
      </c>
      <c r="H379" s="49" t="s">
        <v>77</v>
      </c>
      <c r="I379" s="49" t="s">
        <v>78</v>
      </c>
      <c r="J379" s="49" t="s">
        <v>106</v>
      </c>
      <c r="K379" s="197"/>
      <c r="L379" s="188"/>
      <c r="M379" s="188"/>
      <c r="N379" s="188"/>
      <c r="O379" s="188"/>
      <c r="P379" s="188"/>
      <c r="Q379" s="188"/>
      <c r="R379" s="188"/>
    </row>
    <row r="380" spans="1:19" s="183" customFormat="1" ht="15.75">
      <c r="A380" s="49">
        <v>2601</v>
      </c>
      <c r="B380" s="50">
        <v>18</v>
      </c>
      <c r="C380" s="50"/>
      <c r="D380" s="50"/>
      <c r="E380" s="50"/>
      <c r="F380" s="50"/>
      <c r="G380" s="50"/>
      <c r="H380" s="50"/>
      <c r="I380" s="50"/>
      <c r="J380" s="50"/>
      <c r="K380" s="87"/>
      <c r="L380" s="51"/>
      <c r="M380" s="52"/>
      <c r="N380" s="53"/>
      <c r="O380" s="54"/>
      <c r="P380" s="55">
        <f>B380</f>
        <v>18</v>
      </c>
      <c r="Q380" s="56"/>
      <c r="R380" s="54"/>
    </row>
    <row r="381" spans="1:19" s="183" customFormat="1" ht="15.75">
      <c r="A381" s="49">
        <v>2602</v>
      </c>
      <c r="B381" s="50"/>
      <c r="C381" s="50"/>
      <c r="D381" s="50"/>
      <c r="E381" s="50"/>
      <c r="F381" s="50"/>
      <c r="G381" s="50"/>
      <c r="H381" s="50"/>
      <c r="I381" s="50"/>
      <c r="J381" s="50"/>
      <c r="K381" s="87"/>
      <c r="L381" s="57"/>
      <c r="M381" s="58"/>
      <c r="N381" s="59"/>
      <c r="O381" s="60" t="str">
        <f>IF(C381=0,"",C381/B380)</f>
        <v/>
      </c>
      <c r="P381" s="61"/>
      <c r="Q381" s="62" t="str">
        <f t="shared" ref="Q381:Q388" si="58">IF(P381=0,"",P381/P380)</f>
        <v/>
      </c>
      <c r="R381" s="62" t="str">
        <f t="shared" ref="R381:R388" si="59">IF(P381=0,"",100%-Q381)</f>
        <v/>
      </c>
    </row>
    <row r="382" spans="1:19" s="183" customFormat="1" ht="15.75">
      <c r="A382" s="49">
        <v>2701</v>
      </c>
      <c r="B382" s="50"/>
      <c r="C382" s="50"/>
      <c r="D382" s="110"/>
      <c r="E382" s="50"/>
      <c r="F382" s="50"/>
      <c r="G382" s="50"/>
      <c r="H382" s="50"/>
      <c r="I382" s="50"/>
      <c r="J382" s="50"/>
      <c r="K382" s="87"/>
      <c r="L382" s="57"/>
      <c r="M382" s="58"/>
      <c r="N382" s="59"/>
      <c r="O382" s="60" t="str">
        <f>IF(D382=0,"",D382/C381)</f>
        <v/>
      </c>
      <c r="P382" s="61"/>
      <c r="Q382" s="62" t="str">
        <f t="shared" si="58"/>
        <v/>
      </c>
      <c r="R382" s="62" t="str">
        <f t="shared" si="59"/>
        <v/>
      </c>
      <c r="S382" s="63">
        <f>P382/P380</f>
        <v>0</v>
      </c>
    </row>
    <row r="383" spans="1:19" s="183" customFormat="1" ht="15.75">
      <c r="A383" s="49">
        <v>2702</v>
      </c>
      <c r="B383" s="50"/>
      <c r="C383" s="50"/>
      <c r="D383" s="50"/>
      <c r="E383" s="110"/>
      <c r="F383" s="50"/>
      <c r="G383" s="50"/>
      <c r="H383" s="50"/>
      <c r="I383" s="50"/>
      <c r="J383" s="50"/>
      <c r="K383" s="87"/>
      <c r="L383" s="57"/>
      <c r="M383" s="58"/>
      <c r="N383" s="59"/>
      <c r="O383" s="60" t="str">
        <f>IF(E383=0,"",E383/D382)</f>
        <v/>
      </c>
      <c r="P383" s="61"/>
      <c r="Q383" s="62" t="str">
        <f t="shared" si="58"/>
        <v/>
      </c>
      <c r="R383" s="62" t="str">
        <f t="shared" si="59"/>
        <v/>
      </c>
    </row>
    <row r="384" spans="1:19" s="183" customFormat="1" ht="15.75">
      <c r="A384" s="49">
        <v>2801</v>
      </c>
      <c r="B384" s="50"/>
      <c r="C384" s="50"/>
      <c r="D384" s="50"/>
      <c r="E384" s="50"/>
      <c r="F384" s="110"/>
      <c r="G384" s="50"/>
      <c r="H384" s="50"/>
      <c r="I384" s="50"/>
      <c r="J384" s="50"/>
      <c r="K384" s="87"/>
      <c r="L384" s="57"/>
      <c r="M384" s="58"/>
      <c r="N384" s="59"/>
      <c r="O384" s="60" t="str">
        <f>IF(F384=0,"",F384/E383)</f>
        <v/>
      </c>
      <c r="P384" s="61"/>
      <c r="Q384" s="62" t="str">
        <f t="shared" si="58"/>
        <v/>
      </c>
      <c r="R384" s="62" t="str">
        <f t="shared" si="59"/>
        <v/>
      </c>
    </row>
    <row r="385" spans="1:18" s="183" customFormat="1" ht="15.75">
      <c r="A385" s="49">
        <v>2802</v>
      </c>
      <c r="B385" s="50"/>
      <c r="C385" s="50"/>
      <c r="D385" s="50"/>
      <c r="E385" s="50"/>
      <c r="F385" s="50"/>
      <c r="G385" s="110"/>
      <c r="H385" s="50"/>
      <c r="I385" s="50"/>
      <c r="J385" s="50"/>
      <c r="K385" s="87"/>
      <c r="L385" s="57"/>
      <c r="M385" s="58"/>
      <c r="N385" s="59"/>
      <c r="O385" s="60" t="str">
        <f>IF(G385=0,"",G385/F384)</f>
        <v/>
      </c>
      <c r="P385" s="61"/>
      <c r="Q385" s="62" t="str">
        <f t="shared" si="58"/>
        <v/>
      </c>
      <c r="R385" s="62" t="str">
        <f t="shared" si="59"/>
        <v/>
      </c>
    </row>
    <row r="386" spans="1:18" s="183" customFormat="1" ht="15.75">
      <c r="A386" s="49">
        <v>2901</v>
      </c>
      <c r="B386" s="50"/>
      <c r="C386" s="50"/>
      <c r="D386" s="50"/>
      <c r="E386" s="50"/>
      <c r="F386" s="50"/>
      <c r="G386" s="50"/>
      <c r="H386" s="110"/>
      <c r="I386" s="50"/>
      <c r="J386" s="50"/>
      <c r="K386" s="87"/>
      <c r="L386" s="57"/>
      <c r="M386" s="58"/>
      <c r="N386" s="59"/>
      <c r="O386" s="60" t="str">
        <f>IF(H386=0,"",H386/G385)</f>
        <v/>
      </c>
      <c r="P386" s="61"/>
      <c r="Q386" s="62" t="str">
        <f t="shared" si="58"/>
        <v/>
      </c>
      <c r="R386" s="62" t="str">
        <f t="shared" si="59"/>
        <v/>
      </c>
    </row>
    <row r="387" spans="1:18" s="183" customFormat="1" ht="15.75">
      <c r="A387" s="49">
        <v>2902</v>
      </c>
      <c r="B387" s="50"/>
      <c r="C387" s="50"/>
      <c r="D387" s="50"/>
      <c r="E387" s="50"/>
      <c r="F387" s="50"/>
      <c r="G387" s="50"/>
      <c r="H387" s="50"/>
      <c r="I387" s="110"/>
      <c r="J387" s="110"/>
      <c r="K387" s="87"/>
      <c r="L387" s="57"/>
      <c r="M387" s="58"/>
      <c r="N387" s="59"/>
      <c r="O387" s="127" t="str">
        <f>IF(I387=0,"",I387/H386)</f>
        <v/>
      </c>
      <c r="P387" s="61"/>
      <c r="Q387" s="62" t="str">
        <f t="shared" si="58"/>
        <v/>
      </c>
      <c r="R387" s="62" t="str">
        <f t="shared" si="59"/>
        <v/>
      </c>
    </row>
    <row r="388" spans="1:18" s="183" customFormat="1" ht="15.75">
      <c r="A388" s="49">
        <v>3001</v>
      </c>
      <c r="B388" s="50"/>
      <c r="C388" s="50"/>
      <c r="D388" s="50"/>
      <c r="E388" s="50"/>
      <c r="F388" s="50"/>
      <c r="G388" s="50"/>
      <c r="H388" s="50"/>
      <c r="I388" s="50"/>
      <c r="J388" s="50"/>
      <c r="K388" s="87"/>
      <c r="L388" s="57"/>
      <c r="M388" s="58"/>
      <c r="N388" s="64"/>
      <c r="O388" s="128" t="str">
        <f>IF(I388=0,"",I388/H387)</f>
        <v/>
      </c>
      <c r="P388" s="66"/>
      <c r="Q388" s="62" t="str">
        <f t="shared" si="58"/>
        <v/>
      </c>
      <c r="R388" s="62" t="str">
        <f t="shared" si="59"/>
        <v/>
      </c>
    </row>
    <row r="389" spans="1:18" s="183" customFormat="1" ht="15.75">
      <c r="A389" s="49">
        <v>3002</v>
      </c>
      <c r="B389" s="50"/>
      <c r="C389" s="50"/>
      <c r="D389" s="50"/>
      <c r="E389" s="50"/>
      <c r="F389" s="50"/>
      <c r="G389" s="50"/>
      <c r="H389" s="50"/>
      <c r="I389" s="50"/>
      <c r="J389" s="50"/>
      <c r="K389" s="87"/>
      <c r="L389" s="57"/>
      <c r="M389" s="58"/>
      <c r="N389" s="64"/>
      <c r="O389" s="68"/>
      <c r="P389" s="66"/>
      <c r="Q389" s="69"/>
      <c r="R389" s="68"/>
    </row>
    <row r="390" spans="1:18" s="183" customFormat="1" ht="15.75">
      <c r="A390" s="49">
        <v>3101</v>
      </c>
      <c r="B390" s="50"/>
      <c r="C390" s="50"/>
      <c r="D390" s="50"/>
      <c r="E390" s="50"/>
      <c r="F390" s="50"/>
      <c r="G390" s="50"/>
      <c r="H390" s="50"/>
      <c r="I390" s="50"/>
      <c r="J390" s="50"/>
      <c r="K390" s="87"/>
      <c r="L390" s="57"/>
      <c r="M390" s="58"/>
      <c r="N390" s="64"/>
      <c r="O390" s="68"/>
      <c r="P390" s="66"/>
      <c r="Q390" s="69"/>
      <c r="R390" s="68"/>
    </row>
    <row r="391" spans="1:18" s="183" customFormat="1" ht="15.75">
      <c r="A391" s="49">
        <v>3201</v>
      </c>
      <c r="B391" s="50"/>
      <c r="C391" s="50"/>
      <c r="D391" s="50"/>
      <c r="E391" s="50"/>
      <c r="F391" s="50"/>
      <c r="G391" s="50"/>
      <c r="H391" s="50"/>
      <c r="I391" s="50"/>
      <c r="J391" s="50"/>
      <c r="K391" s="87"/>
      <c r="L391" s="57"/>
      <c r="M391" s="58"/>
      <c r="N391" s="64"/>
      <c r="O391" s="1"/>
      <c r="P391" s="25"/>
      <c r="Q391" s="26"/>
      <c r="R391" s="70"/>
    </row>
    <row r="392" spans="1:18" s="183" customFormat="1" ht="15.75">
      <c r="A392" s="49">
        <v>3202</v>
      </c>
      <c r="B392" s="50"/>
      <c r="C392" s="50"/>
      <c r="D392" s="50"/>
      <c r="E392" s="50"/>
      <c r="F392" s="50"/>
      <c r="G392" s="50"/>
      <c r="H392" s="50"/>
      <c r="I392" s="50"/>
      <c r="J392" s="50"/>
      <c r="K392" s="87"/>
      <c r="L392" s="57"/>
      <c r="M392" s="58"/>
      <c r="N392" s="64"/>
      <c r="O392" s="140" t="s">
        <v>56</v>
      </c>
      <c r="P392" s="71"/>
      <c r="Q392" s="83">
        <f>K395</f>
        <v>0</v>
      </c>
      <c r="R392" s="142" t="s">
        <v>10</v>
      </c>
    </row>
    <row r="393" spans="1:18" s="183" customFormat="1" ht="15.75">
      <c r="A393" s="49">
        <v>3301</v>
      </c>
      <c r="B393" s="50"/>
      <c r="C393" s="50"/>
      <c r="D393" s="50"/>
      <c r="E393" s="50"/>
      <c r="F393" s="50"/>
      <c r="G393" s="50"/>
      <c r="H393" s="50"/>
      <c r="I393" s="50"/>
      <c r="J393" s="50"/>
      <c r="K393" s="87"/>
      <c r="L393" s="57"/>
      <c r="M393" s="58"/>
      <c r="N393" s="64"/>
      <c r="O393" s="141" t="s">
        <v>57</v>
      </c>
      <c r="P393" s="73" t="str">
        <f>IF(P392/B380=0,"",P392/B380)</f>
        <v/>
      </c>
      <c r="Q393" s="85" t="e">
        <f>IF(P392/Q392=0,"0%",P392/Q392)</f>
        <v>#DIV/0!</v>
      </c>
      <c r="R393" s="143" t="s">
        <v>58</v>
      </c>
    </row>
    <row r="394" spans="1:18" s="183" customFormat="1" ht="15.75">
      <c r="A394" s="49">
        <v>3302</v>
      </c>
      <c r="B394" s="145"/>
      <c r="C394" s="145"/>
      <c r="D394" s="145"/>
      <c r="E394" s="145"/>
      <c r="F394" s="145"/>
      <c r="G394" s="145"/>
      <c r="H394" s="145"/>
      <c r="I394" s="145"/>
      <c r="J394" s="145"/>
      <c r="K394" s="87"/>
      <c r="L394" s="75"/>
      <c r="M394" s="76"/>
      <c r="N394" s="77"/>
      <c r="O394" s="78"/>
      <c r="P394" s="79"/>
      <c r="Q394" s="79"/>
      <c r="R394" s="80"/>
    </row>
    <row r="395" spans="1:18" s="183" customFormat="1" ht="18" customHeight="1">
      <c r="A395" s="31"/>
      <c r="B395" s="190" t="s">
        <v>79</v>
      </c>
      <c r="C395" s="190"/>
      <c r="D395" s="190"/>
      <c r="E395" s="190"/>
      <c r="F395" s="190"/>
      <c r="G395" s="190"/>
      <c r="H395" s="190"/>
      <c r="I395" s="190"/>
      <c r="J395" s="190"/>
      <c r="K395" s="144">
        <f>SUM(K388:K391)</f>
        <v>0</v>
      </c>
      <c r="L395" s="82">
        <f>K388/B380</f>
        <v>0</v>
      </c>
      <c r="M395" s="82" t="str">
        <f>IF(K395=0,"",K395/B380)</f>
        <v/>
      </c>
      <c r="N395" s="82"/>
      <c r="O395" s="1"/>
      <c r="P395" s="25"/>
      <c r="Q395" s="26"/>
      <c r="R395" s="1"/>
    </row>
    <row r="396" spans="1:18" ht="12.75" customHeight="1"/>
    <row r="397" spans="1:18" ht="12.75" customHeight="1"/>
    <row r="398" spans="1:18" ht="12.75" customHeight="1"/>
    <row r="399" spans="1:18" ht="12.75" customHeight="1"/>
    <row r="400" spans="1:18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216">
    <mergeCell ref="Q378:Q379"/>
    <mergeCell ref="R378:R379"/>
    <mergeCell ref="B395:J395"/>
    <mergeCell ref="B377:J377"/>
    <mergeCell ref="A378:A379"/>
    <mergeCell ref="B378:J378"/>
    <mergeCell ref="K378:K379"/>
    <mergeCell ref="L378:L379"/>
    <mergeCell ref="M378:M379"/>
    <mergeCell ref="N378:N379"/>
    <mergeCell ref="O378:O379"/>
    <mergeCell ref="P378:P379"/>
    <mergeCell ref="B353:J353"/>
    <mergeCell ref="B252:J252"/>
    <mergeCell ref="B269:J269"/>
    <mergeCell ref="B273:J273"/>
    <mergeCell ref="B290:J290"/>
    <mergeCell ref="B294:J294"/>
    <mergeCell ref="B311:J311"/>
    <mergeCell ref="B15:J15"/>
    <mergeCell ref="B38:J38"/>
    <mergeCell ref="B61:J61"/>
    <mergeCell ref="B83:J83"/>
    <mergeCell ref="B104:J104"/>
    <mergeCell ref="B125:J125"/>
    <mergeCell ref="B146:J146"/>
    <mergeCell ref="B167:J167"/>
    <mergeCell ref="B188:J188"/>
    <mergeCell ref="B101:J101"/>
    <mergeCell ref="B84:J84"/>
    <mergeCell ref="B105:J105"/>
    <mergeCell ref="B122:J122"/>
    <mergeCell ref="B126:J126"/>
    <mergeCell ref="B143:J143"/>
    <mergeCell ref="B58:J58"/>
    <mergeCell ref="B35:J35"/>
    <mergeCell ref="B80:J80"/>
    <mergeCell ref="B62:J62"/>
    <mergeCell ref="Q294:Q295"/>
    <mergeCell ref="R294:R295"/>
    <mergeCell ref="A294:A295"/>
    <mergeCell ref="K294:K295"/>
    <mergeCell ref="L294:L295"/>
    <mergeCell ref="M294:M295"/>
    <mergeCell ref="N294:N295"/>
    <mergeCell ref="O294:O295"/>
    <mergeCell ref="P294:P295"/>
    <mergeCell ref="R62:R63"/>
    <mergeCell ref="K252:K253"/>
    <mergeCell ref="L252:L253"/>
    <mergeCell ref="M252:M253"/>
    <mergeCell ref="N231:N232"/>
    <mergeCell ref="O231:O232"/>
    <mergeCell ref="N84:N85"/>
    <mergeCell ref="O84:O85"/>
    <mergeCell ref="A105:A106"/>
    <mergeCell ref="P231:P232"/>
    <mergeCell ref="A231:A232"/>
    <mergeCell ref="K231:K232"/>
    <mergeCell ref="M105:M106"/>
    <mergeCell ref="A39:A40"/>
    <mergeCell ref="B39:J39"/>
    <mergeCell ref="K39:K40"/>
    <mergeCell ref="L39:L40"/>
    <mergeCell ref="M39:M40"/>
    <mergeCell ref="N62:N63"/>
    <mergeCell ref="O62:O63"/>
    <mergeCell ref="P62:P63"/>
    <mergeCell ref="Q62:Q63"/>
    <mergeCell ref="A62:A63"/>
    <mergeCell ref="K62:K63"/>
    <mergeCell ref="L62:L63"/>
    <mergeCell ref="M62:M63"/>
    <mergeCell ref="N16:N17"/>
    <mergeCell ref="O16:O17"/>
    <mergeCell ref="P16:P17"/>
    <mergeCell ref="Q16:Q17"/>
    <mergeCell ref="R16:R17"/>
    <mergeCell ref="A16:A17"/>
    <mergeCell ref="B16:J16"/>
    <mergeCell ref="K16:K17"/>
    <mergeCell ref="K315:K316"/>
    <mergeCell ref="L315:L316"/>
    <mergeCell ref="M315:M316"/>
    <mergeCell ref="N315:N316"/>
    <mergeCell ref="O315:O316"/>
    <mergeCell ref="P315:P316"/>
    <mergeCell ref="Q315:Q316"/>
    <mergeCell ref="R315:R316"/>
    <mergeCell ref="B315:J315"/>
    <mergeCell ref="L16:L17"/>
    <mergeCell ref="M16:M17"/>
    <mergeCell ref="N39:N40"/>
    <mergeCell ref="O39:O40"/>
    <mergeCell ref="P39:P40"/>
    <mergeCell ref="Q39:Q40"/>
    <mergeCell ref="R39:R40"/>
    <mergeCell ref="B185:J185"/>
    <mergeCell ref="B168:J168"/>
    <mergeCell ref="B189:J189"/>
    <mergeCell ref="B206:J206"/>
    <mergeCell ref="B231:J231"/>
    <mergeCell ref="P84:P85"/>
    <mergeCell ref="Q84:Q85"/>
    <mergeCell ref="R84:R85"/>
    <mergeCell ref="Q147:Q148"/>
    <mergeCell ref="R147:R148"/>
    <mergeCell ref="R168:R169"/>
    <mergeCell ref="Q189:Q190"/>
    <mergeCell ref="R189:R190"/>
    <mergeCell ref="R210:R211"/>
    <mergeCell ref="N126:N127"/>
    <mergeCell ref="O126:O127"/>
    <mergeCell ref="P126:P127"/>
    <mergeCell ref="N147:N148"/>
    <mergeCell ref="O147:O148"/>
    <mergeCell ref="P147:P148"/>
    <mergeCell ref="N189:N190"/>
    <mergeCell ref="O189:O190"/>
    <mergeCell ref="P189:P190"/>
    <mergeCell ref="B209:J209"/>
    <mergeCell ref="A84:A85"/>
    <mergeCell ref="K84:K85"/>
    <mergeCell ref="L84:L85"/>
    <mergeCell ref="M84:M85"/>
    <mergeCell ref="Q126:Q127"/>
    <mergeCell ref="R126:R127"/>
    <mergeCell ref="A126:A127"/>
    <mergeCell ref="K126:K127"/>
    <mergeCell ref="L126:L127"/>
    <mergeCell ref="M126:M127"/>
    <mergeCell ref="N105:N106"/>
    <mergeCell ref="O105:O106"/>
    <mergeCell ref="P105:P106"/>
    <mergeCell ref="Q105:Q106"/>
    <mergeCell ref="R105:R106"/>
    <mergeCell ref="K105:K106"/>
    <mergeCell ref="L105:L106"/>
    <mergeCell ref="A147:A148"/>
    <mergeCell ref="K147:K148"/>
    <mergeCell ref="L147:L148"/>
    <mergeCell ref="M147:M148"/>
    <mergeCell ref="B147:J147"/>
    <mergeCell ref="N168:N169"/>
    <mergeCell ref="O168:O169"/>
    <mergeCell ref="P168:P169"/>
    <mergeCell ref="Q168:Q169"/>
    <mergeCell ref="A168:A169"/>
    <mergeCell ref="K168:K169"/>
    <mergeCell ref="L168:L169"/>
    <mergeCell ref="M168:M169"/>
    <mergeCell ref="B164:J164"/>
    <mergeCell ref="A189:A190"/>
    <mergeCell ref="K189:K190"/>
    <mergeCell ref="L189:L190"/>
    <mergeCell ref="M189:M190"/>
    <mergeCell ref="P273:P274"/>
    <mergeCell ref="N210:N211"/>
    <mergeCell ref="O210:O211"/>
    <mergeCell ref="P210:P211"/>
    <mergeCell ref="Q210:Q211"/>
    <mergeCell ref="A210:A211"/>
    <mergeCell ref="K210:K211"/>
    <mergeCell ref="L210:L211"/>
    <mergeCell ref="M210:M211"/>
    <mergeCell ref="Q252:Q253"/>
    <mergeCell ref="A252:A253"/>
    <mergeCell ref="B230:J230"/>
    <mergeCell ref="B251:J251"/>
    <mergeCell ref="B272:J272"/>
    <mergeCell ref="B210:J210"/>
    <mergeCell ref="R252:R253"/>
    <mergeCell ref="Q231:Q232"/>
    <mergeCell ref="R231:R232"/>
    <mergeCell ref="L231:L232"/>
    <mergeCell ref="M231:M232"/>
    <mergeCell ref="B227:J227"/>
    <mergeCell ref="B248:J248"/>
    <mergeCell ref="P336:P337"/>
    <mergeCell ref="Q336:Q337"/>
    <mergeCell ref="R336:R337"/>
    <mergeCell ref="N252:N253"/>
    <mergeCell ref="O252:O253"/>
    <mergeCell ref="P252:P253"/>
    <mergeCell ref="B332:J332"/>
    <mergeCell ref="B293:J293"/>
    <mergeCell ref="B314:J314"/>
    <mergeCell ref="B335:J335"/>
    <mergeCell ref="A336:A337"/>
    <mergeCell ref="K336:K337"/>
    <mergeCell ref="L336:L337"/>
    <mergeCell ref="M336:M337"/>
    <mergeCell ref="N336:N337"/>
    <mergeCell ref="O336:O337"/>
    <mergeCell ref="B336:J336"/>
    <mergeCell ref="Q273:Q274"/>
    <mergeCell ref="R273:R274"/>
    <mergeCell ref="A273:A274"/>
    <mergeCell ref="K273:K274"/>
    <mergeCell ref="L273:L274"/>
    <mergeCell ref="M273:M274"/>
    <mergeCell ref="N273:N274"/>
    <mergeCell ref="O273:O274"/>
    <mergeCell ref="A315:A316"/>
    <mergeCell ref="Q357:Q358"/>
    <mergeCell ref="R357:R358"/>
    <mergeCell ref="B374:J374"/>
    <mergeCell ref="B356:J356"/>
    <mergeCell ref="A357:A358"/>
    <mergeCell ref="B357:J357"/>
    <mergeCell ref="K357:K358"/>
    <mergeCell ref="L357:L358"/>
    <mergeCell ref="M357:M358"/>
    <mergeCell ref="N357:N358"/>
    <mergeCell ref="O357:O358"/>
    <mergeCell ref="P357:P358"/>
  </mergeCells>
  <phoneticPr fontId="15" type="noConversion"/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E1013"/>
  <sheetViews>
    <sheetView topLeftCell="A502" workbookViewId="0">
      <selection activeCell="M430" sqref="M430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162" customWidth="1"/>
    <col min="11" max="17" width="12.85546875" customWidth="1"/>
    <col min="18" max="31" width="10" customWidth="1"/>
  </cols>
  <sheetData>
    <row r="1" spans="1:17" s="174" customFormat="1" ht="15" customHeight="1">
      <c r="J1" s="162"/>
    </row>
    <row r="2" spans="1:17" s="174" customFormat="1" ht="15" customHeight="1">
      <c r="J2" s="162"/>
    </row>
    <row r="3" spans="1:17" s="174" customFormat="1" ht="15" customHeight="1">
      <c r="J3" s="162"/>
    </row>
    <row r="4" spans="1:17" s="174" customFormat="1" ht="15" customHeight="1">
      <c r="J4" s="162"/>
    </row>
    <row r="5" spans="1:17" s="174" customFormat="1" ht="15" customHeight="1">
      <c r="J5" s="162"/>
    </row>
    <row r="6" spans="1:17" s="174" customFormat="1" ht="15" customHeight="1">
      <c r="J6" s="162"/>
    </row>
    <row r="7" spans="1:17" s="174" customFormat="1" ht="15" customHeight="1">
      <c r="J7" s="162"/>
    </row>
    <row r="8" spans="1:17" s="174" customFormat="1" ht="15" customHeight="1">
      <c r="J8" s="162"/>
    </row>
    <row r="9" spans="1:17" s="174" customFormat="1" ht="15" customHeight="1">
      <c r="J9" s="162"/>
    </row>
    <row r="10" spans="1:17" s="174" customFormat="1" ht="15" customHeight="1">
      <c r="J10" s="162"/>
    </row>
    <row r="11" spans="1:17" s="174" customFormat="1" ht="15" customHeight="1">
      <c r="J11" s="162"/>
    </row>
    <row r="12" spans="1:17" s="174" customFormat="1" ht="15" customHeight="1">
      <c r="J12" s="162"/>
    </row>
    <row r="13" spans="1:17" s="174" customFormat="1" ht="12.75" customHeight="1">
      <c r="K13" s="162"/>
    </row>
    <row r="14" spans="1:17" ht="12.75" customHeight="1"/>
    <row r="15" spans="1:17" ht="12.75" customHeight="1">
      <c r="A15" s="4" t="s">
        <v>36</v>
      </c>
      <c r="F15" s="34" t="s">
        <v>109</v>
      </c>
      <c r="K15" s="1"/>
      <c r="L15" s="1"/>
      <c r="N15" s="1"/>
      <c r="O15" s="2"/>
      <c r="P15" s="2"/>
      <c r="Q15" s="1"/>
    </row>
    <row r="16" spans="1:17" ht="25.5" customHeight="1">
      <c r="B16" s="6" t="s">
        <v>1</v>
      </c>
      <c r="C16" s="6"/>
      <c r="D16" s="6"/>
      <c r="E16" s="6"/>
      <c r="F16" s="6"/>
      <c r="G16" s="6"/>
      <c r="H16" s="6"/>
      <c r="I16" s="6"/>
      <c r="K16" s="7" t="s">
        <v>2</v>
      </c>
      <c r="L16" s="7" t="s">
        <v>3</v>
      </c>
      <c r="M16" s="8" t="s">
        <v>4</v>
      </c>
      <c r="N16" s="7" t="s">
        <v>5</v>
      </c>
      <c r="O16" s="9" t="s">
        <v>6</v>
      </c>
      <c r="P16" s="9" t="s">
        <v>7</v>
      </c>
      <c r="Q16" s="10" t="s">
        <v>8</v>
      </c>
    </row>
    <row r="17" spans="1:31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63" t="s">
        <v>10</v>
      </c>
      <c r="K17" s="15"/>
      <c r="L17" s="16"/>
      <c r="M17" s="17"/>
      <c r="N17" s="18"/>
      <c r="O17" s="2"/>
      <c r="P17" s="2"/>
      <c r="Q17" s="1"/>
    </row>
    <row r="18" spans="1:31" ht="12.75" customHeight="1">
      <c r="A18" s="20" t="s">
        <v>16</v>
      </c>
      <c r="B18" s="25">
        <v>27</v>
      </c>
      <c r="J18" s="164"/>
      <c r="K18" s="1"/>
      <c r="L18" s="1"/>
      <c r="N18" s="1"/>
      <c r="O18" s="21">
        <f>B18</f>
        <v>27</v>
      </c>
      <c r="P18" s="2"/>
      <c r="Q18" s="1"/>
    </row>
    <row r="19" spans="1:31" ht="12.75" customHeight="1">
      <c r="A19" s="31" t="s">
        <v>18</v>
      </c>
      <c r="C19" s="25">
        <v>21</v>
      </c>
      <c r="J19" s="164"/>
      <c r="K19" s="1"/>
      <c r="L19" s="1"/>
      <c r="N19" s="1">
        <f>C19/B18</f>
        <v>0.77777777777777779</v>
      </c>
      <c r="O19" s="21">
        <v>21</v>
      </c>
      <c r="P19" s="26">
        <f t="shared" ref="P19:P25" si="0">O19/O18</f>
        <v>0.77777777777777779</v>
      </c>
      <c r="Q19" s="1">
        <f t="shared" ref="Q19:Q25" si="1">100%-P19</f>
        <v>0.22222222222222221</v>
      </c>
    </row>
    <row r="20" spans="1:31" ht="12.75" customHeight="1">
      <c r="A20" s="20" t="s">
        <v>20</v>
      </c>
      <c r="D20" s="25">
        <v>20</v>
      </c>
      <c r="J20" s="164"/>
      <c r="K20" s="1"/>
      <c r="L20" s="1"/>
      <c r="N20" s="1">
        <f>D20/C19</f>
        <v>0.95238095238095233</v>
      </c>
      <c r="O20" s="21">
        <v>20</v>
      </c>
      <c r="P20" s="26">
        <f t="shared" si="0"/>
        <v>0.95238095238095233</v>
      </c>
      <c r="Q20" s="1">
        <f t="shared" si="1"/>
        <v>4.7619047619047672E-2</v>
      </c>
    </row>
    <row r="21" spans="1:31" ht="12.75" customHeight="1">
      <c r="A21" s="20" t="s">
        <v>21</v>
      </c>
      <c r="E21" s="25">
        <v>20</v>
      </c>
      <c r="J21" s="164"/>
      <c r="K21" s="1"/>
      <c r="L21" s="1"/>
      <c r="N21" s="1">
        <f>E21/D20</f>
        <v>1</v>
      </c>
      <c r="O21" s="21">
        <v>20</v>
      </c>
      <c r="P21" s="26">
        <f t="shared" si="0"/>
        <v>1</v>
      </c>
      <c r="Q21" s="1">
        <f t="shared" si="1"/>
        <v>0</v>
      </c>
    </row>
    <row r="22" spans="1:31" ht="12.75" customHeight="1">
      <c r="A22" s="20" t="s">
        <v>23</v>
      </c>
      <c r="F22" s="25">
        <v>20</v>
      </c>
      <c r="J22" s="164"/>
      <c r="K22" s="1"/>
      <c r="L22" s="1"/>
      <c r="N22" s="1">
        <f>F22/E21</f>
        <v>1</v>
      </c>
      <c r="O22" s="21">
        <v>20</v>
      </c>
      <c r="P22" s="26">
        <f t="shared" si="0"/>
        <v>1</v>
      </c>
      <c r="Q22" s="1">
        <f t="shared" si="1"/>
        <v>0</v>
      </c>
      <c r="S22" s="38" t="s">
        <v>16</v>
      </c>
      <c r="T22" s="38" t="s">
        <v>18</v>
      </c>
      <c r="U22" s="38" t="s">
        <v>20</v>
      </c>
      <c r="V22" s="38" t="s">
        <v>21</v>
      </c>
      <c r="W22" s="38" t="s">
        <v>23</v>
      </c>
      <c r="X22" s="38" t="s">
        <v>24</v>
      </c>
      <c r="Y22" s="38" t="s">
        <v>25</v>
      </c>
      <c r="Z22" s="38" t="s">
        <v>26</v>
      </c>
      <c r="AA22" s="38" t="s">
        <v>28</v>
      </c>
      <c r="AB22" s="38" t="s">
        <v>29</v>
      </c>
      <c r="AC22" s="38" t="s">
        <v>39</v>
      </c>
      <c r="AD22" s="38" t="s">
        <v>42</v>
      </c>
      <c r="AE22" s="38" t="s">
        <v>43</v>
      </c>
    </row>
    <row r="23" spans="1:31" ht="12.75" customHeight="1">
      <c r="A23" s="20" t="s">
        <v>24</v>
      </c>
      <c r="G23" s="25">
        <v>19</v>
      </c>
      <c r="J23" s="164"/>
      <c r="K23" s="1"/>
      <c r="L23" s="1"/>
      <c r="N23" s="1">
        <f>G23/F22</f>
        <v>0.95</v>
      </c>
      <c r="O23" s="21">
        <v>19</v>
      </c>
      <c r="P23" s="26">
        <f t="shared" si="0"/>
        <v>0.95</v>
      </c>
      <c r="Q23" s="1">
        <f t="shared" si="1"/>
        <v>5.0000000000000044E-2</v>
      </c>
      <c r="S23" s="40">
        <f>O20/O18</f>
        <v>0.7407407407407407</v>
      </c>
      <c r="T23" s="40">
        <f>O37/O35</f>
        <v>0.7</v>
      </c>
      <c r="U23" s="40">
        <f>O52/O50</f>
        <v>0.83333333333333337</v>
      </c>
      <c r="V23" s="40">
        <f>O66/O64</f>
        <v>0.53846153846153844</v>
      </c>
      <c r="W23" s="40">
        <f>O84/O82</f>
        <v>1</v>
      </c>
      <c r="X23" s="40">
        <f>O99/O97</f>
        <v>0.7142857142857143</v>
      </c>
      <c r="Y23" s="40">
        <f>O118/O116</f>
        <v>1</v>
      </c>
      <c r="Z23" s="40">
        <f>O134/O132</f>
        <v>0.84615384615384615</v>
      </c>
      <c r="AA23" s="40">
        <f>O151/O149</f>
        <v>0.75</v>
      </c>
      <c r="AB23" s="40">
        <f>O165/O163</f>
        <v>0.77777777777777779</v>
      </c>
      <c r="AC23" s="40">
        <f>O183/O181</f>
        <v>0.78260869565217395</v>
      </c>
      <c r="AD23" s="40">
        <f>O201/O199</f>
        <v>0.83333333333333337</v>
      </c>
      <c r="AE23" s="40" t="e">
        <f>#REF!/#REF!</f>
        <v>#REF!</v>
      </c>
    </row>
    <row r="24" spans="1:31" ht="12.75" customHeight="1">
      <c r="A24" s="20" t="s">
        <v>25</v>
      </c>
      <c r="H24" s="25">
        <v>18</v>
      </c>
      <c r="J24" s="164"/>
      <c r="K24" s="1"/>
      <c r="L24" s="1"/>
      <c r="N24" s="1">
        <f>H24/G23</f>
        <v>0.94736842105263153</v>
      </c>
      <c r="O24" s="21">
        <v>18</v>
      </c>
      <c r="P24" s="26">
        <f t="shared" si="0"/>
        <v>0.94736842105263153</v>
      </c>
      <c r="Q24" s="1">
        <f t="shared" si="1"/>
        <v>5.2631578947368474E-2</v>
      </c>
      <c r="S24" s="42"/>
      <c r="T24" s="42"/>
      <c r="U24" s="42"/>
    </row>
    <row r="25" spans="1:31" ht="12.75" customHeight="1">
      <c r="A25" s="32" t="s">
        <v>26</v>
      </c>
      <c r="B25" s="28"/>
      <c r="C25" s="28"/>
      <c r="D25" s="28"/>
      <c r="E25" s="28"/>
      <c r="F25" s="28"/>
      <c r="G25" s="28"/>
      <c r="H25" s="28"/>
      <c r="I25" s="28">
        <v>16</v>
      </c>
      <c r="J25" s="164">
        <v>13</v>
      </c>
      <c r="K25" s="1"/>
      <c r="L25" s="1"/>
      <c r="N25" s="1">
        <f>I25/H24</f>
        <v>0.88888888888888884</v>
      </c>
      <c r="O25" s="21">
        <v>20</v>
      </c>
      <c r="P25" s="26">
        <f t="shared" si="0"/>
        <v>1.1111111111111112</v>
      </c>
      <c r="Q25" s="1">
        <f t="shared" si="1"/>
        <v>-0.11111111111111116</v>
      </c>
    </row>
    <row r="26" spans="1:31" ht="12.75" customHeight="1">
      <c r="A26" s="20" t="s">
        <v>27</v>
      </c>
      <c r="I26" s="25">
        <v>3</v>
      </c>
      <c r="J26" s="165">
        <v>2</v>
      </c>
      <c r="K26" s="1"/>
      <c r="L26" s="1"/>
      <c r="N26" s="1"/>
      <c r="O26" s="21">
        <v>6</v>
      </c>
      <c r="P26" s="26"/>
      <c r="Q26" s="1"/>
    </row>
    <row r="27" spans="1:31" ht="12.75" customHeight="1">
      <c r="A27" s="20" t="s">
        <v>28</v>
      </c>
      <c r="I27" s="25">
        <v>3</v>
      </c>
      <c r="J27" s="165">
        <v>2</v>
      </c>
      <c r="K27" s="1"/>
      <c r="L27" s="1"/>
      <c r="N27" s="1"/>
      <c r="O27" s="21">
        <v>4</v>
      </c>
      <c r="P27" s="26"/>
      <c r="Q27" s="1"/>
    </row>
    <row r="28" spans="1:31" ht="12.75" customHeight="1">
      <c r="A28" s="20" t="s">
        <v>29</v>
      </c>
      <c r="I28" s="25">
        <v>2</v>
      </c>
      <c r="J28" s="165"/>
      <c r="K28" s="1"/>
      <c r="L28" s="1"/>
      <c r="N28" s="1"/>
      <c r="O28" s="21">
        <v>2</v>
      </c>
      <c r="P28" s="26"/>
      <c r="Q28" s="1"/>
    </row>
    <row r="29" spans="1:31" ht="12.75" customHeight="1">
      <c r="A29" s="20" t="s">
        <v>39</v>
      </c>
      <c r="I29" s="25">
        <v>2</v>
      </c>
      <c r="J29" s="165">
        <v>2</v>
      </c>
      <c r="K29" s="1"/>
      <c r="L29" s="1"/>
      <c r="N29" s="1"/>
      <c r="O29" s="21">
        <v>2</v>
      </c>
      <c r="P29" s="26"/>
      <c r="Q29" s="1"/>
    </row>
    <row r="30" spans="1:31" ht="12.75" customHeight="1">
      <c r="A30" s="31"/>
      <c r="J30" s="166">
        <f>SUM(J25:J29)</f>
        <v>19</v>
      </c>
      <c r="K30" s="1">
        <f>J25/B18</f>
        <v>0.48148148148148145</v>
      </c>
      <c r="L30" s="1">
        <f>J30/B18</f>
        <v>0.70370370370370372</v>
      </c>
      <c r="M30" s="1">
        <f>L30-K30</f>
        <v>0.22222222222222227</v>
      </c>
      <c r="N30" s="1"/>
      <c r="O30" s="2"/>
      <c r="P30" s="2"/>
      <c r="Q30" s="1"/>
    </row>
    <row r="31" spans="1:31" ht="12.75" customHeight="1">
      <c r="A31" s="31"/>
      <c r="K31" s="1"/>
      <c r="L31" s="1"/>
      <c r="N31" s="1"/>
      <c r="O31" s="2"/>
      <c r="P31" s="2"/>
      <c r="Q31" s="1"/>
    </row>
    <row r="32" spans="1:31" ht="12.75" customHeight="1">
      <c r="A32" s="4" t="s">
        <v>38</v>
      </c>
      <c r="F32" s="34" t="s">
        <v>110</v>
      </c>
      <c r="K32" s="1"/>
      <c r="L32" s="1"/>
      <c r="N32" s="1"/>
      <c r="O32" s="2"/>
      <c r="P32" s="2"/>
      <c r="Q32" s="1"/>
    </row>
    <row r="33" spans="1:17" ht="25.5" customHeight="1">
      <c r="B33" s="6" t="s">
        <v>1</v>
      </c>
      <c r="C33" s="6"/>
      <c r="D33" s="6"/>
      <c r="E33" s="6"/>
      <c r="F33" s="6"/>
      <c r="G33" s="6"/>
      <c r="H33" s="6"/>
      <c r="I33" s="6"/>
      <c r="K33" s="7" t="s">
        <v>2</v>
      </c>
      <c r="L33" s="7" t="s">
        <v>3</v>
      </c>
      <c r="M33" s="8" t="s">
        <v>4</v>
      </c>
      <c r="N33" s="7" t="s">
        <v>5</v>
      </c>
      <c r="O33" s="9" t="s">
        <v>6</v>
      </c>
      <c r="P33" s="9" t="s">
        <v>7</v>
      </c>
      <c r="Q33" s="10" t="s">
        <v>8</v>
      </c>
    </row>
    <row r="34" spans="1:17" ht="12.75" customHeight="1">
      <c r="A34" s="12" t="s">
        <v>9</v>
      </c>
      <c r="B34" s="13">
        <v>1</v>
      </c>
      <c r="C34" s="13">
        <v>2</v>
      </c>
      <c r="D34" s="13">
        <v>3</v>
      </c>
      <c r="E34" s="13">
        <v>4</v>
      </c>
      <c r="F34" s="13">
        <v>5</v>
      </c>
      <c r="G34" s="13">
        <v>6</v>
      </c>
      <c r="H34" s="13">
        <v>7</v>
      </c>
      <c r="I34" s="13">
        <v>8</v>
      </c>
      <c r="J34" s="163" t="s">
        <v>10</v>
      </c>
      <c r="K34" s="15"/>
      <c r="L34" s="16"/>
      <c r="M34" s="17"/>
      <c r="N34" s="18"/>
      <c r="O34" s="2"/>
      <c r="P34" s="2"/>
      <c r="Q34" s="1"/>
    </row>
    <row r="35" spans="1:17" ht="12.75" customHeight="1">
      <c r="A35" s="20" t="s">
        <v>18</v>
      </c>
      <c r="B35" s="25">
        <v>10</v>
      </c>
      <c r="J35" s="164"/>
      <c r="K35" s="1"/>
      <c r="L35" s="1"/>
      <c r="N35" s="1"/>
      <c r="O35" s="21">
        <f>B35</f>
        <v>10</v>
      </c>
      <c r="P35" s="2"/>
      <c r="Q35" s="1"/>
    </row>
    <row r="36" spans="1:17" ht="12.75" customHeight="1">
      <c r="A36" s="20" t="s">
        <v>20</v>
      </c>
      <c r="C36" s="25">
        <v>7</v>
      </c>
      <c r="J36" s="164"/>
      <c r="K36" s="1"/>
      <c r="L36" s="1"/>
      <c r="N36" s="1">
        <f>C36/B35</f>
        <v>0.7</v>
      </c>
      <c r="O36" s="21">
        <v>8</v>
      </c>
      <c r="P36" s="26">
        <f t="shared" ref="P36:P42" si="2">O36/O35</f>
        <v>0.8</v>
      </c>
      <c r="Q36" s="1">
        <f t="shared" ref="Q36:Q42" si="3">100%-P36</f>
        <v>0.19999999999999996</v>
      </c>
    </row>
    <row r="37" spans="1:17" ht="12.75" customHeight="1">
      <c r="A37" s="20" t="s">
        <v>21</v>
      </c>
      <c r="D37" s="25">
        <v>7</v>
      </c>
      <c r="J37" s="164"/>
      <c r="K37" s="1"/>
      <c r="L37" s="1"/>
      <c r="N37" s="1">
        <f>D37/C36</f>
        <v>1</v>
      </c>
      <c r="O37" s="21">
        <v>7</v>
      </c>
      <c r="P37" s="26">
        <f t="shared" si="2"/>
        <v>0.875</v>
      </c>
      <c r="Q37" s="1">
        <f t="shared" si="3"/>
        <v>0.125</v>
      </c>
    </row>
    <row r="38" spans="1:17" ht="12.75" customHeight="1">
      <c r="A38" s="20" t="s">
        <v>23</v>
      </c>
      <c r="E38" s="25">
        <v>5</v>
      </c>
      <c r="J38" s="164"/>
      <c r="K38" s="1"/>
      <c r="L38" s="1"/>
      <c r="N38" s="1">
        <f>E38/D37</f>
        <v>0.7142857142857143</v>
      </c>
      <c r="O38" s="21">
        <v>5</v>
      </c>
      <c r="P38" s="26">
        <f t="shared" si="2"/>
        <v>0.7142857142857143</v>
      </c>
      <c r="Q38" s="1">
        <f t="shared" si="3"/>
        <v>0.2857142857142857</v>
      </c>
    </row>
    <row r="39" spans="1:17" ht="12.75" customHeight="1">
      <c r="A39" s="20" t="s">
        <v>24</v>
      </c>
      <c r="F39" s="25">
        <v>5</v>
      </c>
      <c r="J39" s="164"/>
      <c r="K39" s="1"/>
      <c r="L39" s="1"/>
      <c r="N39" s="1">
        <f>F39/E38</f>
        <v>1</v>
      </c>
      <c r="O39" s="21">
        <v>5</v>
      </c>
      <c r="P39" s="26">
        <f t="shared" si="2"/>
        <v>1</v>
      </c>
      <c r="Q39" s="1">
        <f t="shared" si="3"/>
        <v>0</v>
      </c>
    </row>
    <row r="40" spans="1:17" ht="12.75" customHeight="1">
      <c r="A40" s="20" t="s">
        <v>25</v>
      </c>
      <c r="G40" s="25">
        <v>4</v>
      </c>
      <c r="J40" s="164"/>
      <c r="K40" s="1"/>
      <c r="L40" s="1"/>
      <c r="N40" s="1">
        <f>G40/F39</f>
        <v>0.8</v>
      </c>
      <c r="O40" s="21">
        <v>6</v>
      </c>
      <c r="P40" s="26">
        <f t="shared" si="2"/>
        <v>1.2</v>
      </c>
      <c r="Q40" s="1">
        <f t="shared" si="3"/>
        <v>-0.19999999999999996</v>
      </c>
    </row>
    <row r="41" spans="1:17" ht="12.75" customHeight="1">
      <c r="A41" s="20" t="s">
        <v>26</v>
      </c>
      <c r="H41" s="25">
        <v>4</v>
      </c>
      <c r="J41" s="164"/>
      <c r="K41" s="1"/>
      <c r="L41" s="1"/>
      <c r="N41" s="1">
        <f>H41/G40</f>
        <v>1</v>
      </c>
      <c r="O41" s="21">
        <v>6</v>
      </c>
      <c r="P41" s="26">
        <f t="shared" si="2"/>
        <v>1</v>
      </c>
      <c r="Q41" s="1">
        <f t="shared" si="3"/>
        <v>0</v>
      </c>
    </row>
    <row r="42" spans="1:17" ht="12.75" customHeight="1">
      <c r="A42" s="32" t="s">
        <v>27</v>
      </c>
      <c r="B42" s="28"/>
      <c r="C42" s="28"/>
      <c r="D42" s="28"/>
      <c r="E42" s="28"/>
      <c r="F42" s="28"/>
      <c r="G42" s="28"/>
      <c r="H42" s="28"/>
      <c r="I42" s="25">
        <v>4</v>
      </c>
      <c r="J42" s="164">
        <v>4</v>
      </c>
      <c r="K42" s="1"/>
      <c r="L42" s="1"/>
      <c r="N42" s="1">
        <f>I42/H41</f>
        <v>1</v>
      </c>
      <c r="O42" s="21">
        <v>6</v>
      </c>
      <c r="P42" s="26">
        <f t="shared" si="2"/>
        <v>1</v>
      </c>
      <c r="Q42" s="1">
        <f t="shared" si="3"/>
        <v>0</v>
      </c>
    </row>
    <row r="43" spans="1:17" ht="12.75" customHeight="1">
      <c r="A43" s="20" t="s">
        <v>28</v>
      </c>
      <c r="I43" s="25">
        <v>2</v>
      </c>
      <c r="J43" s="165"/>
      <c r="K43" s="1"/>
      <c r="L43" s="1"/>
      <c r="N43" s="1"/>
      <c r="O43" s="21">
        <v>2</v>
      </c>
      <c r="P43" s="26"/>
      <c r="Q43" s="1"/>
    </row>
    <row r="44" spans="1:17" ht="12.75" customHeight="1">
      <c r="A44" s="20" t="s">
        <v>29</v>
      </c>
      <c r="I44" s="25">
        <v>2</v>
      </c>
      <c r="J44" s="165">
        <v>1</v>
      </c>
      <c r="K44" s="1"/>
      <c r="L44" s="1"/>
      <c r="N44" s="1"/>
      <c r="O44" s="21">
        <v>2</v>
      </c>
      <c r="P44" s="26"/>
      <c r="Q44" s="1"/>
    </row>
    <row r="45" spans="1:17" ht="12.75" customHeight="1">
      <c r="A45" s="20" t="s">
        <v>39</v>
      </c>
      <c r="I45" s="25">
        <v>1</v>
      </c>
      <c r="J45" s="165">
        <v>1</v>
      </c>
      <c r="K45" s="1"/>
      <c r="L45" s="1"/>
      <c r="N45" s="1"/>
      <c r="O45" s="21">
        <v>1</v>
      </c>
      <c r="P45" s="26"/>
      <c r="Q45" s="1"/>
    </row>
    <row r="46" spans="1:17" ht="12.75" customHeight="1">
      <c r="A46" s="31"/>
      <c r="J46" s="166">
        <f>SUM(J42:J45)</f>
        <v>6</v>
      </c>
      <c r="K46" s="1">
        <f>J42/B35</f>
        <v>0.4</v>
      </c>
      <c r="L46" s="1">
        <f>J46/B35</f>
        <v>0.6</v>
      </c>
      <c r="M46" s="1">
        <f>L46-K46</f>
        <v>0.19999999999999996</v>
      </c>
      <c r="N46" s="1"/>
      <c r="O46" s="2"/>
      <c r="P46" s="2"/>
      <c r="Q46" s="1"/>
    </row>
    <row r="47" spans="1:17" ht="12.75" customHeight="1">
      <c r="A47" s="4" t="s">
        <v>40</v>
      </c>
      <c r="F47" s="34" t="s">
        <v>111</v>
      </c>
      <c r="K47" s="1"/>
      <c r="L47" s="1"/>
      <c r="N47" s="1"/>
      <c r="O47" s="2"/>
      <c r="P47" s="2"/>
      <c r="Q47" s="1"/>
    </row>
    <row r="48" spans="1:17" ht="25.5" customHeight="1">
      <c r="B48" s="6" t="s">
        <v>1</v>
      </c>
      <c r="C48" s="6"/>
      <c r="D48" s="6"/>
      <c r="E48" s="6"/>
      <c r="F48" s="6"/>
      <c r="G48" s="6"/>
      <c r="H48" s="6"/>
      <c r="I48" s="6"/>
      <c r="K48" s="7" t="s">
        <v>2</v>
      </c>
      <c r="L48" s="7" t="s">
        <v>3</v>
      </c>
      <c r="M48" s="8" t="s">
        <v>4</v>
      </c>
      <c r="N48" s="7" t="s">
        <v>5</v>
      </c>
      <c r="O48" s="9" t="s">
        <v>6</v>
      </c>
      <c r="P48" s="9" t="s">
        <v>7</v>
      </c>
      <c r="Q48" s="10" t="s">
        <v>8</v>
      </c>
    </row>
    <row r="49" spans="1:17" ht="12.75" customHeight="1">
      <c r="A49" s="12" t="s">
        <v>9</v>
      </c>
      <c r="B49" s="13">
        <v>1</v>
      </c>
      <c r="C49" s="13">
        <v>2</v>
      </c>
      <c r="D49" s="13">
        <v>3</v>
      </c>
      <c r="E49" s="13">
        <v>4</v>
      </c>
      <c r="F49" s="13">
        <v>5</v>
      </c>
      <c r="G49" s="13">
        <v>6</v>
      </c>
      <c r="H49" s="13">
        <v>7</v>
      </c>
      <c r="I49" s="13">
        <v>8</v>
      </c>
      <c r="J49" s="163" t="s">
        <v>10</v>
      </c>
      <c r="K49" s="15"/>
      <c r="L49" s="16"/>
      <c r="M49" s="17"/>
      <c r="N49" s="18"/>
      <c r="O49" s="2"/>
      <c r="P49" s="2"/>
      <c r="Q49" s="1"/>
    </row>
    <row r="50" spans="1:17" ht="12.75" customHeight="1">
      <c r="A50" s="20" t="s">
        <v>20</v>
      </c>
      <c r="B50" s="25">
        <v>6</v>
      </c>
      <c r="J50" s="165"/>
      <c r="K50" s="1"/>
      <c r="L50" s="1"/>
      <c r="N50" s="1"/>
      <c r="O50" s="21">
        <f>B50</f>
        <v>6</v>
      </c>
      <c r="P50" s="2"/>
      <c r="Q50" s="1"/>
    </row>
    <row r="51" spans="1:17" ht="12.75" customHeight="1">
      <c r="A51" s="20" t="s">
        <v>21</v>
      </c>
      <c r="C51" s="25">
        <v>5</v>
      </c>
      <c r="J51" s="165"/>
      <c r="K51" s="1"/>
      <c r="L51" s="1"/>
      <c r="N51" s="1">
        <f>C51/B50</f>
        <v>0.83333333333333337</v>
      </c>
      <c r="O51" s="21">
        <v>5</v>
      </c>
      <c r="P51" s="26">
        <f t="shared" ref="P51:P57" si="4">O51/O50</f>
        <v>0.83333333333333337</v>
      </c>
      <c r="Q51" s="1">
        <f t="shared" ref="Q51:Q57" si="5">100%-P51</f>
        <v>0.16666666666666663</v>
      </c>
    </row>
    <row r="52" spans="1:17" ht="12.75" customHeight="1">
      <c r="A52" s="20" t="s">
        <v>23</v>
      </c>
      <c r="D52" s="25">
        <v>5</v>
      </c>
      <c r="J52" s="165"/>
      <c r="K52" s="1"/>
      <c r="L52" s="1"/>
      <c r="N52" s="1">
        <f>D52/C51</f>
        <v>1</v>
      </c>
      <c r="O52" s="21">
        <v>5</v>
      </c>
      <c r="P52" s="26">
        <f t="shared" si="4"/>
        <v>1</v>
      </c>
      <c r="Q52" s="1">
        <f t="shared" si="5"/>
        <v>0</v>
      </c>
    </row>
    <row r="53" spans="1:17" ht="12.75" customHeight="1">
      <c r="A53" s="20" t="s">
        <v>24</v>
      </c>
      <c r="E53" s="25">
        <v>5</v>
      </c>
      <c r="J53" s="165"/>
      <c r="K53" s="1"/>
      <c r="L53" s="1"/>
      <c r="N53" s="1">
        <f>E53/D52</f>
        <v>1</v>
      </c>
      <c r="O53" s="21">
        <v>5</v>
      </c>
      <c r="P53" s="26">
        <f t="shared" si="4"/>
        <v>1</v>
      </c>
      <c r="Q53" s="1">
        <f t="shared" si="5"/>
        <v>0</v>
      </c>
    </row>
    <row r="54" spans="1:17" ht="12.75" customHeight="1">
      <c r="A54" s="20" t="s">
        <v>25</v>
      </c>
      <c r="F54" s="25">
        <v>5</v>
      </c>
      <c r="J54" s="165"/>
      <c r="K54" s="1"/>
      <c r="L54" s="1"/>
      <c r="N54" s="1">
        <f>F54/E53</f>
        <v>1</v>
      </c>
      <c r="O54" s="21">
        <v>5</v>
      </c>
      <c r="P54" s="26">
        <f t="shared" si="4"/>
        <v>1</v>
      </c>
      <c r="Q54" s="1">
        <f t="shared" si="5"/>
        <v>0</v>
      </c>
    </row>
    <row r="55" spans="1:17" ht="12.75" customHeight="1">
      <c r="A55" s="20" t="s">
        <v>26</v>
      </c>
      <c r="G55" s="25">
        <v>5</v>
      </c>
      <c r="J55" s="165"/>
      <c r="K55" s="1"/>
      <c r="L55" s="1"/>
      <c r="N55" s="1">
        <f>G55/F54</f>
        <v>1</v>
      </c>
      <c r="O55" s="21">
        <v>5</v>
      </c>
      <c r="P55" s="26">
        <f t="shared" si="4"/>
        <v>1</v>
      </c>
      <c r="Q55" s="1">
        <f t="shared" si="5"/>
        <v>0</v>
      </c>
    </row>
    <row r="56" spans="1:17" ht="12.75" customHeight="1">
      <c r="A56" s="20" t="s">
        <v>27</v>
      </c>
      <c r="H56" s="25">
        <v>5</v>
      </c>
      <c r="J56" s="165"/>
      <c r="K56" s="1"/>
      <c r="L56" s="1"/>
      <c r="N56" s="1">
        <f>H56/G55</f>
        <v>1</v>
      </c>
      <c r="O56" s="21">
        <v>5</v>
      </c>
      <c r="P56" s="26">
        <f t="shared" si="4"/>
        <v>1</v>
      </c>
      <c r="Q56" s="1">
        <f t="shared" si="5"/>
        <v>0</v>
      </c>
    </row>
    <row r="57" spans="1:17" ht="12.75" customHeight="1">
      <c r="A57" s="32" t="s">
        <v>28</v>
      </c>
      <c r="B57" s="28"/>
      <c r="C57" s="28"/>
      <c r="D57" s="28"/>
      <c r="E57" s="28"/>
      <c r="F57" s="28"/>
      <c r="G57" s="28"/>
      <c r="H57" s="28"/>
      <c r="I57" s="28">
        <v>5</v>
      </c>
      <c r="J57" s="165">
        <v>3</v>
      </c>
      <c r="K57" s="1"/>
      <c r="L57" s="1"/>
      <c r="N57" s="1">
        <f>I57/H56</f>
        <v>1</v>
      </c>
      <c r="O57" s="21">
        <v>5</v>
      </c>
      <c r="P57" s="26">
        <f t="shared" si="4"/>
        <v>1</v>
      </c>
      <c r="Q57" s="1">
        <f t="shared" si="5"/>
        <v>0</v>
      </c>
    </row>
    <row r="58" spans="1:17" ht="12.75" customHeight="1">
      <c r="A58" s="20" t="s">
        <v>29</v>
      </c>
      <c r="I58" s="25">
        <v>2</v>
      </c>
      <c r="J58" s="165">
        <v>2</v>
      </c>
      <c r="K58" s="1"/>
      <c r="L58" s="1"/>
      <c r="N58" s="1"/>
      <c r="O58" s="21">
        <v>2</v>
      </c>
      <c r="P58" s="26"/>
      <c r="Q58" s="1"/>
    </row>
    <row r="59" spans="1:17" ht="12.75" customHeight="1">
      <c r="A59" s="20" t="s">
        <v>39</v>
      </c>
      <c r="J59" s="165"/>
      <c r="K59" s="1"/>
      <c r="L59" s="1"/>
      <c r="N59" s="1"/>
      <c r="O59" s="21"/>
      <c r="P59" s="26"/>
      <c r="Q59" s="1"/>
    </row>
    <row r="60" spans="1:17" ht="12.75" customHeight="1">
      <c r="A60" s="31"/>
      <c r="J60" s="166">
        <f>SUM(J57:J58)</f>
        <v>5</v>
      </c>
      <c r="K60" s="1">
        <f>J57/B50</f>
        <v>0.5</v>
      </c>
      <c r="L60" s="1">
        <f>J60/B50</f>
        <v>0.83333333333333337</v>
      </c>
      <c r="M60" s="1">
        <f>L60-K60</f>
        <v>0.33333333333333337</v>
      </c>
      <c r="N60" s="1"/>
      <c r="O60" s="2"/>
      <c r="P60" s="2"/>
      <c r="Q60" s="1"/>
    </row>
    <row r="61" spans="1:17" ht="12.75" customHeight="1">
      <c r="A61" s="4" t="s">
        <v>46</v>
      </c>
      <c r="F61" s="34" t="s">
        <v>112</v>
      </c>
      <c r="K61" s="1"/>
      <c r="L61" s="1"/>
      <c r="N61" s="1"/>
      <c r="O61" s="2"/>
      <c r="P61" s="2"/>
      <c r="Q61" s="1"/>
    </row>
    <row r="62" spans="1:17" ht="25.5" customHeight="1">
      <c r="B62" s="6" t="s">
        <v>1</v>
      </c>
      <c r="C62" s="6"/>
      <c r="D62" s="6"/>
      <c r="E62" s="6"/>
      <c r="F62" s="6"/>
      <c r="G62" s="6"/>
      <c r="H62" s="6"/>
      <c r="I62" s="6"/>
      <c r="K62" s="7" t="s">
        <v>2</v>
      </c>
      <c r="L62" s="7" t="s">
        <v>3</v>
      </c>
      <c r="M62" s="8" t="s">
        <v>4</v>
      </c>
      <c r="N62" s="7" t="s">
        <v>5</v>
      </c>
      <c r="O62" s="9" t="s">
        <v>6</v>
      </c>
      <c r="P62" s="9" t="s">
        <v>7</v>
      </c>
      <c r="Q62" s="10" t="s">
        <v>8</v>
      </c>
    </row>
    <row r="63" spans="1:17" ht="12.75" customHeight="1">
      <c r="A63" s="12" t="s">
        <v>9</v>
      </c>
      <c r="B63" s="13">
        <v>1</v>
      </c>
      <c r="C63" s="13">
        <v>2</v>
      </c>
      <c r="D63" s="13">
        <v>3</v>
      </c>
      <c r="E63" s="13">
        <v>4</v>
      </c>
      <c r="F63" s="13">
        <v>5</v>
      </c>
      <c r="G63" s="13">
        <v>6</v>
      </c>
      <c r="H63" s="13">
        <v>7</v>
      </c>
      <c r="I63" s="13">
        <v>8</v>
      </c>
      <c r="J63" s="163" t="s">
        <v>10</v>
      </c>
      <c r="K63" s="15"/>
      <c r="L63" s="16"/>
      <c r="M63" s="17"/>
      <c r="N63" s="18"/>
      <c r="O63" s="2"/>
      <c r="P63" s="2"/>
      <c r="Q63" s="1"/>
    </row>
    <row r="64" spans="1:17" ht="12.75" customHeight="1">
      <c r="A64" s="20" t="s">
        <v>21</v>
      </c>
      <c r="B64" s="25">
        <v>13</v>
      </c>
      <c r="J64" s="165"/>
      <c r="K64" s="1"/>
      <c r="L64" s="1"/>
      <c r="N64" s="1"/>
      <c r="O64" s="21">
        <f>B64</f>
        <v>13</v>
      </c>
      <c r="P64" s="2"/>
      <c r="Q64" s="1"/>
    </row>
    <row r="65" spans="1:17" ht="12.75" customHeight="1">
      <c r="A65" s="20" t="s">
        <v>23</v>
      </c>
      <c r="C65" s="25">
        <v>9</v>
      </c>
      <c r="J65" s="165"/>
      <c r="K65" s="1"/>
      <c r="L65" s="1"/>
      <c r="N65" s="1">
        <f>C65/B64</f>
        <v>0.69230769230769229</v>
      </c>
      <c r="O65" s="21">
        <v>9</v>
      </c>
      <c r="P65" s="26">
        <f t="shared" ref="P65:P71" si="6">O65/O64</f>
        <v>0.69230769230769229</v>
      </c>
      <c r="Q65" s="1">
        <f t="shared" ref="Q65:Q71" si="7">100%-P65</f>
        <v>0.30769230769230771</v>
      </c>
    </row>
    <row r="66" spans="1:17" ht="12.75" customHeight="1">
      <c r="A66" s="20" t="s">
        <v>24</v>
      </c>
      <c r="D66" s="25">
        <v>7</v>
      </c>
      <c r="J66" s="165"/>
      <c r="K66" s="1"/>
      <c r="L66" s="1"/>
      <c r="N66" s="1">
        <f>D66/C65</f>
        <v>0.77777777777777779</v>
      </c>
      <c r="O66" s="21">
        <v>7</v>
      </c>
      <c r="P66" s="26">
        <f t="shared" si="6"/>
        <v>0.77777777777777779</v>
      </c>
      <c r="Q66" s="1">
        <f t="shared" si="7"/>
        <v>0.22222222222222221</v>
      </c>
    </row>
    <row r="67" spans="1:17" ht="12.75" customHeight="1">
      <c r="A67" s="20" t="s">
        <v>25</v>
      </c>
      <c r="E67" s="25">
        <v>7</v>
      </c>
      <c r="J67" s="165"/>
      <c r="K67" s="1"/>
      <c r="L67" s="1"/>
      <c r="N67" s="1">
        <f>E67/D66</f>
        <v>1</v>
      </c>
      <c r="O67" s="21">
        <v>7</v>
      </c>
      <c r="P67" s="26">
        <f t="shared" si="6"/>
        <v>1</v>
      </c>
      <c r="Q67" s="1">
        <f t="shared" si="7"/>
        <v>0</v>
      </c>
    </row>
    <row r="68" spans="1:17" ht="12.75" customHeight="1">
      <c r="A68" s="20" t="s">
        <v>26</v>
      </c>
      <c r="F68" s="25">
        <v>6</v>
      </c>
      <c r="J68" s="165"/>
      <c r="K68" s="1"/>
      <c r="L68" s="1"/>
      <c r="N68" s="1">
        <f>F68/E67</f>
        <v>0.8571428571428571</v>
      </c>
      <c r="O68" s="21">
        <v>7</v>
      </c>
      <c r="P68" s="26">
        <f t="shared" si="6"/>
        <v>1</v>
      </c>
      <c r="Q68" s="1">
        <f t="shared" si="7"/>
        <v>0</v>
      </c>
    </row>
    <row r="69" spans="1:17" ht="12.75" customHeight="1">
      <c r="A69" s="20" t="s">
        <v>27</v>
      </c>
      <c r="G69" s="25">
        <v>5</v>
      </c>
      <c r="J69" s="165"/>
      <c r="K69" s="1"/>
      <c r="L69" s="1"/>
      <c r="N69" s="1">
        <f>G69/F68</f>
        <v>0.83333333333333337</v>
      </c>
      <c r="O69" s="21">
        <v>7</v>
      </c>
      <c r="P69" s="26">
        <f t="shared" si="6"/>
        <v>1</v>
      </c>
      <c r="Q69" s="1">
        <f t="shared" si="7"/>
        <v>0</v>
      </c>
    </row>
    <row r="70" spans="1:17" ht="12.75" customHeight="1">
      <c r="A70" s="20" t="s">
        <v>28</v>
      </c>
      <c r="H70" s="25">
        <v>5</v>
      </c>
      <c r="J70" s="165"/>
      <c r="K70" s="1"/>
      <c r="L70" s="1"/>
      <c r="N70" s="1">
        <f>H70/G69</f>
        <v>1</v>
      </c>
      <c r="O70" s="21">
        <v>5</v>
      </c>
      <c r="P70" s="26">
        <f t="shared" si="6"/>
        <v>0.7142857142857143</v>
      </c>
      <c r="Q70" s="1">
        <f t="shared" si="7"/>
        <v>0.2857142857142857</v>
      </c>
    </row>
    <row r="71" spans="1:17" ht="12.75" customHeight="1">
      <c r="A71" s="32" t="s">
        <v>29</v>
      </c>
      <c r="B71" s="28"/>
      <c r="C71" s="28"/>
      <c r="D71" s="28"/>
      <c r="E71" s="28"/>
      <c r="F71" s="28"/>
      <c r="G71" s="28"/>
      <c r="H71" s="28"/>
      <c r="I71" s="25">
        <v>2</v>
      </c>
      <c r="J71" s="165">
        <v>1</v>
      </c>
      <c r="K71" s="1"/>
      <c r="L71" s="1"/>
      <c r="N71" s="1">
        <f>I71/H70</f>
        <v>0.4</v>
      </c>
      <c r="O71" s="21">
        <v>6</v>
      </c>
      <c r="P71" s="26">
        <f t="shared" si="6"/>
        <v>1.2</v>
      </c>
      <c r="Q71" s="1">
        <f t="shared" si="7"/>
        <v>-0.19999999999999996</v>
      </c>
    </row>
    <row r="72" spans="1:17" ht="12.75" customHeight="1">
      <c r="A72" s="20" t="s">
        <v>39</v>
      </c>
      <c r="I72" s="25">
        <v>2</v>
      </c>
      <c r="J72" s="165">
        <v>2</v>
      </c>
      <c r="K72" s="1"/>
      <c r="L72" s="1"/>
      <c r="N72" s="1"/>
      <c r="O72" s="21">
        <v>4</v>
      </c>
      <c r="P72" s="26"/>
      <c r="Q72" s="1"/>
    </row>
    <row r="73" spans="1:17" ht="12.75" customHeight="1">
      <c r="A73" s="20" t="s">
        <v>42</v>
      </c>
      <c r="I73" s="25">
        <v>2</v>
      </c>
      <c r="J73" s="165"/>
      <c r="K73" s="1"/>
      <c r="L73" s="1"/>
      <c r="N73" s="1"/>
      <c r="O73" s="21">
        <v>3</v>
      </c>
      <c r="P73" s="26"/>
      <c r="Q73" s="1"/>
    </row>
    <row r="74" spans="1:17" ht="12.75" customHeight="1">
      <c r="A74" s="31" t="s">
        <v>43</v>
      </c>
      <c r="I74" s="25">
        <v>1</v>
      </c>
      <c r="J74" s="165"/>
      <c r="K74" s="1"/>
      <c r="L74" s="1"/>
      <c r="N74" s="1"/>
      <c r="O74" s="21">
        <v>1</v>
      </c>
      <c r="P74" s="26"/>
      <c r="Q74" s="1"/>
    </row>
    <row r="75" spans="1:17" ht="12.75" customHeight="1">
      <c r="A75" s="31" t="s">
        <v>44</v>
      </c>
      <c r="I75" s="25">
        <v>1</v>
      </c>
      <c r="J75" s="165"/>
      <c r="K75" s="1"/>
      <c r="L75" s="1"/>
      <c r="N75" s="1"/>
      <c r="O75" s="21">
        <v>1</v>
      </c>
      <c r="P75" s="26"/>
      <c r="Q75" s="1"/>
    </row>
    <row r="76" spans="1:17" ht="12.75" customHeight="1">
      <c r="A76" s="31" t="s">
        <v>45</v>
      </c>
      <c r="I76" s="25">
        <v>1</v>
      </c>
      <c r="J76" s="165"/>
      <c r="K76" s="1"/>
      <c r="L76" s="1"/>
      <c r="N76" s="1"/>
      <c r="O76" s="21">
        <v>1</v>
      </c>
      <c r="P76" s="26"/>
      <c r="Q76" s="1"/>
    </row>
    <row r="77" spans="1:17" ht="12.75" customHeight="1">
      <c r="A77" s="31" t="s">
        <v>52</v>
      </c>
      <c r="J77" s="165"/>
      <c r="K77" s="1"/>
      <c r="L77" s="1"/>
      <c r="N77" s="1"/>
      <c r="O77" s="21"/>
      <c r="P77" s="26"/>
      <c r="Q77" s="1"/>
    </row>
    <row r="78" spans="1:17" ht="12.75" customHeight="1">
      <c r="A78" s="31"/>
      <c r="J78" s="166">
        <f>SUM(J71)</f>
        <v>1</v>
      </c>
      <c r="K78" s="1">
        <f>J71/B64</f>
        <v>7.6923076923076927E-2</v>
      </c>
      <c r="L78" s="1">
        <f>J78/B64</f>
        <v>7.6923076923076927E-2</v>
      </c>
      <c r="M78" s="1">
        <f>L78-K78</f>
        <v>0</v>
      </c>
      <c r="N78" s="1"/>
      <c r="O78" s="2"/>
      <c r="P78" s="2"/>
      <c r="Q78" s="1"/>
    </row>
    <row r="79" spans="1:17" ht="12.75" customHeight="1">
      <c r="A79" s="4" t="s">
        <v>47</v>
      </c>
      <c r="F79" s="34" t="s">
        <v>113</v>
      </c>
      <c r="K79" s="1"/>
      <c r="L79" s="1"/>
      <c r="N79" s="1"/>
      <c r="O79" s="2"/>
      <c r="P79" s="2"/>
      <c r="Q79" s="1"/>
    </row>
    <row r="80" spans="1:17" ht="25.5" customHeight="1">
      <c r="B80" s="6" t="s">
        <v>1</v>
      </c>
      <c r="C80" s="6"/>
      <c r="D80" s="6"/>
      <c r="E80" s="6"/>
      <c r="F80" s="6"/>
      <c r="G80" s="6"/>
      <c r="H80" s="6"/>
      <c r="I80" s="6"/>
      <c r="K80" s="7" t="s">
        <v>2</v>
      </c>
      <c r="L80" s="7" t="s">
        <v>3</v>
      </c>
      <c r="M80" s="8" t="s">
        <v>4</v>
      </c>
      <c r="N80" s="7" t="s">
        <v>5</v>
      </c>
      <c r="O80" s="9" t="s">
        <v>6</v>
      </c>
      <c r="P80" s="9" t="s">
        <v>7</v>
      </c>
      <c r="Q80" s="10" t="s">
        <v>8</v>
      </c>
    </row>
    <row r="81" spans="1:22" ht="12.75" customHeight="1">
      <c r="A81" s="12" t="s">
        <v>9</v>
      </c>
      <c r="B81" s="13">
        <v>1</v>
      </c>
      <c r="C81" s="13">
        <v>2</v>
      </c>
      <c r="D81" s="13">
        <v>3</v>
      </c>
      <c r="E81" s="13">
        <v>4</v>
      </c>
      <c r="F81" s="13">
        <v>5</v>
      </c>
      <c r="G81" s="13">
        <v>6</v>
      </c>
      <c r="H81" s="13">
        <v>7</v>
      </c>
      <c r="I81" s="13">
        <v>8</v>
      </c>
      <c r="J81" s="163" t="s">
        <v>10</v>
      </c>
      <c r="K81" s="15"/>
      <c r="L81" s="16"/>
      <c r="M81" s="17"/>
      <c r="N81" s="18"/>
      <c r="O81" s="2"/>
      <c r="P81" s="2"/>
      <c r="Q81" s="1"/>
    </row>
    <row r="82" spans="1:22" ht="12.75" customHeight="1">
      <c r="A82" s="20" t="s">
        <v>23</v>
      </c>
      <c r="B82" s="25">
        <v>10</v>
      </c>
      <c r="J82" s="165"/>
      <c r="K82" s="1"/>
      <c r="L82" s="1"/>
      <c r="N82" s="1"/>
      <c r="O82" s="21">
        <f>B82</f>
        <v>10</v>
      </c>
      <c r="P82" s="2"/>
      <c r="Q82" s="1"/>
    </row>
    <row r="83" spans="1:22" ht="12.75" customHeight="1">
      <c r="A83" s="20" t="s">
        <v>24</v>
      </c>
      <c r="C83" s="25">
        <v>10</v>
      </c>
      <c r="J83" s="165"/>
      <c r="K83" s="1"/>
      <c r="L83" s="1"/>
      <c r="N83" s="1">
        <f>C83/B82</f>
        <v>1</v>
      </c>
      <c r="O83" s="21">
        <v>10</v>
      </c>
      <c r="P83" s="26">
        <f t="shared" ref="P83:P89" si="8">O83/O82</f>
        <v>1</v>
      </c>
      <c r="Q83" s="1">
        <f t="shared" ref="Q83:Q89" si="9">100%-P83</f>
        <v>0</v>
      </c>
    </row>
    <row r="84" spans="1:22" ht="12.75" customHeight="1">
      <c r="A84" s="105" t="s">
        <v>25</v>
      </c>
      <c r="B84" s="92"/>
      <c r="C84" s="92"/>
      <c r="D84" s="92">
        <v>10</v>
      </c>
      <c r="E84" s="92"/>
      <c r="F84" s="92"/>
      <c r="G84" s="92"/>
      <c r="H84" s="92"/>
      <c r="I84" s="92"/>
      <c r="J84" s="171"/>
      <c r="K84" s="106"/>
      <c r="L84" s="106"/>
      <c r="M84" s="92"/>
      <c r="N84" s="106">
        <f>D84/C83</f>
        <v>1</v>
      </c>
      <c r="O84" s="107">
        <v>10</v>
      </c>
      <c r="P84" s="108">
        <f t="shared" si="8"/>
        <v>1</v>
      </c>
      <c r="Q84" s="106">
        <f t="shared" si="9"/>
        <v>0</v>
      </c>
      <c r="R84" s="92"/>
      <c r="S84" s="92" t="s">
        <v>114</v>
      </c>
      <c r="T84" s="92">
        <v>2006</v>
      </c>
      <c r="U84" s="92"/>
      <c r="V84" s="92"/>
    </row>
    <row r="85" spans="1:22" ht="12.75" customHeight="1">
      <c r="A85" s="20" t="s">
        <v>26</v>
      </c>
      <c r="E85" s="25">
        <v>9</v>
      </c>
      <c r="J85" s="165"/>
      <c r="K85" s="1"/>
      <c r="L85" s="1"/>
      <c r="N85" s="1">
        <f>E85/D84</f>
        <v>0.9</v>
      </c>
      <c r="O85" s="21">
        <v>9</v>
      </c>
      <c r="P85" s="26">
        <f t="shared" si="8"/>
        <v>0.9</v>
      </c>
      <c r="Q85" s="1">
        <f t="shared" si="9"/>
        <v>9.9999999999999978E-2</v>
      </c>
    </row>
    <row r="86" spans="1:22" ht="12.75" customHeight="1">
      <c r="A86" s="20" t="s">
        <v>27</v>
      </c>
      <c r="F86" s="25">
        <v>8</v>
      </c>
      <c r="J86" s="165"/>
      <c r="K86" s="1"/>
      <c r="L86" s="1"/>
      <c r="N86" s="1">
        <f>F86/E85</f>
        <v>0.88888888888888884</v>
      </c>
      <c r="O86" s="21">
        <v>8</v>
      </c>
      <c r="P86" s="26">
        <f t="shared" si="8"/>
        <v>0.88888888888888884</v>
      </c>
      <c r="Q86" s="1">
        <f t="shared" si="9"/>
        <v>0.11111111111111116</v>
      </c>
    </row>
    <row r="87" spans="1:22" ht="12.75" customHeight="1">
      <c r="A87" s="20" t="s">
        <v>28</v>
      </c>
      <c r="G87" s="25">
        <v>8</v>
      </c>
      <c r="J87" s="165"/>
      <c r="K87" s="1"/>
      <c r="L87" s="1"/>
      <c r="N87" s="1">
        <f>G87/F86</f>
        <v>1</v>
      </c>
      <c r="O87" s="21">
        <v>8</v>
      </c>
      <c r="P87" s="26">
        <f t="shared" si="8"/>
        <v>1</v>
      </c>
      <c r="Q87" s="1">
        <f t="shared" si="9"/>
        <v>0</v>
      </c>
    </row>
    <row r="88" spans="1:22" ht="12.75" customHeight="1">
      <c r="A88" s="20" t="s">
        <v>29</v>
      </c>
      <c r="H88" s="25">
        <v>8</v>
      </c>
      <c r="J88" s="165"/>
      <c r="K88" s="1"/>
      <c r="L88" s="1"/>
      <c r="N88" s="1">
        <f>H88/G87</f>
        <v>1</v>
      </c>
      <c r="O88" s="21">
        <v>8</v>
      </c>
      <c r="P88" s="26">
        <f t="shared" si="8"/>
        <v>1</v>
      </c>
      <c r="Q88" s="1">
        <f t="shared" si="9"/>
        <v>0</v>
      </c>
    </row>
    <row r="89" spans="1:22" ht="12.75" customHeight="1">
      <c r="A89" s="32" t="s">
        <v>39</v>
      </c>
      <c r="B89" s="28"/>
      <c r="C89" s="28"/>
      <c r="D89" s="28"/>
      <c r="E89" s="28"/>
      <c r="F89" s="28"/>
      <c r="G89" s="28"/>
      <c r="H89" s="28"/>
      <c r="I89" s="28">
        <v>8</v>
      </c>
      <c r="J89" s="165">
        <v>7</v>
      </c>
      <c r="K89" s="1"/>
      <c r="L89" s="1"/>
      <c r="N89" s="1">
        <f>I89/H88</f>
        <v>1</v>
      </c>
      <c r="O89" s="21">
        <v>8</v>
      </c>
      <c r="P89" s="26">
        <f t="shared" si="8"/>
        <v>1</v>
      </c>
      <c r="Q89" s="1">
        <f t="shared" si="9"/>
        <v>0</v>
      </c>
    </row>
    <row r="90" spans="1:22" ht="12.75" customHeight="1">
      <c r="A90" s="20" t="s">
        <v>42</v>
      </c>
      <c r="I90" s="25">
        <v>1</v>
      </c>
      <c r="J90" s="165">
        <v>1</v>
      </c>
      <c r="K90" s="1"/>
      <c r="L90" s="1"/>
      <c r="N90" s="1"/>
      <c r="O90" s="21">
        <v>1</v>
      </c>
      <c r="P90" s="26"/>
      <c r="Q90" s="1"/>
    </row>
    <row r="91" spans="1:22" ht="12.75" customHeight="1">
      <c r="A91" s="31" t="s">
        <v>43</v>
      </c>
      <c r="J91" s="165"/>
      <c r="K91" s="1"/>
      <c r="L91" s="1"/>
      <c r="N91" s="1"/>
      <c r="O91" s="21"/>
      <c r="P91" s="26"/>
      <c r="Q91" s="1"/>
    </row>
    <row r="92" spans="1:22" ht="12.75" customHeight="1">
      <c r="A92" s="31"/>
      <c r="J92" s="165"/>
      <c r="K92" s="1"/>
      <c r="L92" s="1"/>
      <c r="N92" s="1"/>
      <c r="O92" s="21"/>
      <c r="P92" s="26"/>
      <c r="Q92" s="1"/>
    </row>
    <row r="93" spans="1:22" ht="12.75" customHeight="1">
      <c r="J93" s="166">
        <f>SUM(J89:J90)</f>
        <v>8</v>
      </c>
      <c r="K93" s="3">
        <f>J89/B82</f>
        <v>0.7</v>
      </c>
      <c r="L93" s="3">
        <f>J93/B82</f>
        <v>0.8</v>
      </c>
      <c r="M93" s="3">
        <f>L93-K93</f>
        <v>0.10000000000000009</v>
      </c>
      <c r="R93" s="25" t="s">
        <v>115</v>
      </c>
    </row>
    <row r="94" spans="1:22" ht="12.75" customHeight="1">
      <c r="A94" s="4" t="s">
        <v>50</v>
      </c>
      <c r="F94" s="34" t="s">
        <v>116</v>
      </c>
      <c r="K94" s="1"/>
      <c r="L94" s="1"/>
      <c r="N94" s="1"/>
      <c r="O94" s="2"/>
      <c r="P94" s="2"/>
      <c r="Q94" s="1"/>
    </row>
    <row r="95" spans="1:22" ht="25.5" customHeight="1">
      <c r="B95" s="6" t="s">
        <v>1</v>
      </c>
      <c r="C95" s="6"/>
      <c r="D95" s="6"/>
      <c r="E95" s="6"/>
      <c r="F95" s="6"/>
      <c r="G95" s="6"/>
      <c r="H95" s="6"/>
      <c r="I95" s="6"/>
      <c r="K95" s="7" t="s">
        <v>2</v>
      </c>
      <c r="L95" s="7" t="s">
        <v>3</v>
      </c>
      <c r="M95" s="8" t="s">
        <v>4</v>
      </c>
      <c r="N95" s="7" t="s">
        <v>5</v>
      </c>
      <c r="O95" s="9" t="s">
        <v>6</v>
      </c>
      <c r="P95" s="9" t="s">
        <v>7</v>
      </c>
      <c r="Q95" s="10" t="s">
        <v>8</v>
      </c>
    </row>
    <row r="96" spans="1:22" ht="12.75" customHeight="1">
      <c r="A96" s="12" t="s">
        <v>9</v>
      </c>
      <c r="B96" s="13">
        <v>1</v>
      </c>
      <c r="C96" s="13">
        <v>2</v>
      </c>
      <c r="D96" s="13">
        <v>3</v>
      </c>
      <c r="E96" s="13">
        <v>4</v>
      </c>
      <c r="F96" s="13">
        <v>5</v>
      </c>
      <c r="G96" s="13">
        <v>6</v>
      </c>
      <c r="H96" s="13">
        <v>7</v>
      </c>
      <c r="I96" s="13">
        <v>8</v>
      </c>
      <c r="J96" s="163" t="s">
        <v>10</v>
      </c>
      <c r="K96" s="15"/>
      <c r="L96" s="16"/>
      <c r="M96" s="17"/>
      <c r="N96" s="18"/>
      <c r="O96" s="2"/>
      <c r="P96" s="2"/>
      <c r="Q96" s="1"/>
    </row>
    <row r="97" spans="1:22" ht="12.75" customHeight="1">
      <c r="A97" s="20" t="s">
        <v>24</v>
      </c>
      <c r="B97" s="25">
        <v>7</v>
      </c>
      <c r="J97" s="165"/>
      <c r="K97" s="1"/>
      <c r="L97" s="1"/>
      <c r="N97" s="1"/>
      <c r="O97" s="21">
        <f>B97</f>
        <v>7</v>
      </c>
      <c r="P97" s="2"/>
      <c r="Q97" s="1"/>
    </row>
    <row r="98" spans="1:22" ht="12.75" customHeight="1">
      <c r="A98" s="20" t="s">
        <v>25</v>
      </c>
      <c r="C98" s="25">
        <v>5</v>
      </c>
      <c r="J98" s="165"/>
      <c r="K98" s="1"/>
      <c r="L98" s="1"/>
      <c r="N98" s="1">
        <f>C98/B97</f>
        <v>0.7142857142857143</v>
      </c>
      <c r="O98" s="21">
        <v>5</v>
      </c>
      <c r="P98" s="26">
        <f t="shared" ref="P98:P104" si="10">O98/O97</f>
        <v>0.7142857142857143</v>
      </c>
      <c r="Q98" s="1">
        <f t="shared" ref="Q98:Q104" si="11">100%-P98</f>
        <v>0.2857142857142857</v>
      </c>
    </row>
    <row r="99" spans="1:22" ht="12.75" customHeight="1">
      <c r="A99" s="105" t="s">
        <v>26</v>
      </c>
      <c r="B99" s="92"/>
      <c r="C99" s="92"/>
      <c r="D99" s="92">
        <v>4</v>
      </c>
      <c r="E99" s="92"/>
      <c r="F99" s="92"/>
      <c r="G99" s="92"/>
      <c r="H99" s="92"/>
      <c r="I99" s="92"/>
      <c r="J99" s="171"/>
      <c r="K99" s="106"/>
      <c r="L99" s="106"/>
      <c r="M99" s="92"/>
      <c r="N99" s="106">
        <f>D99/C98</f>
        <v>0.8</v>
      </c>
      <c r="O99" s="107">
        <v>5</v>
      </c>
      <c r="P99" s="108">
        <f t="shared" si="10"/>
        <v>1</v>
      </c>
      <c r="Q99" s="106">
        <f t="shared" si="11"/>
        <v>0</v>
      </c>
      <c r="R99" s="92"/>
      <c r="S99" s="92" t="s">
        <v>117</v>
      </c>
      <c r="T99" s="92"/>
      <c r="U99" s="92"/>
      <c r="V99" s="92"/>
    </row>
    <row r="100" spans="1:22" ht="12.75" customHeight="1">
      <c r="A100" s="20" t="s">
        <v>27</v>
      </c>
      <c r="E100" s="25">
        <v>4</v>
      </c>
      <c r="J100" s="165"/>
      <c r="N100" s="1">
        <f>E100/D99</f>
        <v>1</v>
      </c>
      <c r="O100" s="21">
        <v>4</v>
      </c>
      <c r="P100" s="26">
        <f t="shared" si="10"/>
        <v>0.8</v>
      </c>
      <c r="Q100" s="1">
        <f t="shared" si="11"/>
        <v>0.19999999999999996</v>
      </c>
    </row>
    <row r="101" spans="1:22" ht="12.75" customHeight="1">
      <c r="A101" s="20" t="s">
        <v>28</v>
      </c>
      <c r="F101" s="25">
        <v>4</v>
      </c>
      <c r="J101" s="165"/>
      <c r="N101" s="1">
        <f>F101/E100</f>
        <v>1</v>
      </c>
      <c r="O101" s="21">
        <v>4</v>
      </c>
      <c r="P101" s="26">
        <f t="shared" si="10"/>
        <v>1</v>
      </c>
      <c r="Q101" s="1">
        <f t="shared" si="11"/>
        <v>0</v>
      </c>
    </row>
    <row r="102" spans="1:22" ht="12.75" customHeight="1">
      <c r="A102" s="20" t="s">
        <v>29</v>
      </c>
      <c r="G102" s="25">
        <v>4</v>
      </c>
      <c r="J102" s="165"/>
      <c r="N102" s="1">
        <f>G102/F101</f>
        <v>1</v>
      </c>
      <c r="O102" s="21">
        <v>4</v>
      </c>
      <c r="P102" s="26">
        <f t="shared" si="10"/>
        <v>1</v>
      </c>
      <c r="Q102" s="1">
        <f t="shared" si="11"/>
        <v>0</v>
      </c>
    </row>
    <row r="103" spans="1:22" ht="12.75" customHeight="1">
      <c r="A103" s="20" t="s">
        <v>39</v>
      </c>
      <c r="H103" s="25">
        <v>4</v>
      </c>
      <c r="J103" s="165"/>
      <c r="N103" s="1">
        <f>H103/G102</f>
        <v>1</v>
      </c>
      <c r="O103" s="21">
        <v>4</v>
      </c>
      <c r="P103" s="26">
        <f t="shared" si="10"/>
        <v>1</v>
      </c>
      <c r="Q103" s="1">
        <f t="shared" si="11"/>
        <v>0</v>
      </c>
    </row>
    <row r="104" spans="1:22" ht="12.75" customHeight="1">
      <c r="A104" s="32" t="s">
        <v>42</v>
      </c>
      <c r="B104" s="28"/>
      <c r="C104" s="28"/>
      <c r="D104" s="28"/>
      <c r="E104" s="28"/>
      <c r="F104" s="28"/>
      <c r="G104" s="28"/>
      <c r="H104" s="28"/>
      <c r="I104" s="28">
        <v>4</v>
      </c>
      <c r="J104" s="165">
        <v>2</v>
      </c>
      <c r="N104" s="1">
        <f>I104/H103</f>
        <v>1</v>
      </c>
      <c r="O104" s="21">
        <v>4</v>
      </c>
      <c r="P104" s="26">
        <f t="shared" si="10"/>
        <v>1</v>
      </c>
      <c r="Q104" s="1">
        <f t="shared" si="11"/>
        <v>0</v>
      </c>
    </row>
    <row r="105" spans="1:22" ht="12.75" customHeight="1">
      <c r="A105" s="31" t="s">
        <v>43</v>
      </c>
      <c r="I105" s="25">
        <v>2</v>
      </c>
      <c r="J105" s="165">
        <v>1</v>
      </c>
      <c r="N105" s="1"/>
      <c r="O105" s="21">
        <v>3</v>
      </c>
      <c r="P105" s="26"/>
      <c r="Q105" s="1"/>
    </row>
    <row r="106" spans="1:22" ht="12.75" customHeight="1">
      <c r="A106" s="31" t="s">
        <v>44</v>
      </c>
      <c r="I106" s="25">
        <v>2</v>
      </c>
      <c r="J106" s="165">
        <v>1</v>
      </c>
      <c r="N106" s="1"/>
      <c r="O106" s="21">
        <v>2</v>
      </c>
      <c r="P106" s="26"/>
      <c r="Q106" s="1"/>
    </row>
    <row r="107" spans="1:22" ht="12.75" customHeight="1">
      <c r="A107" s="31" t="s">
        <v>45</v>
      </c>
      <c r="I107" s="25">
        <v>1</v>
      </c>
      <c r="J107" s="165"/>
      <c r="N107" s="1"/>
      <c r="O107" s="21">
        <v>1</v>
      </c>
      <c r="P107" s="26"/>
      <c r="Q107" s="1"/>
    </row>
    <row r="108" spans="1:22" ht="12.75" customHeight="1">
      <c r="A108" s="31" t="s">
        <v>52</v>
      </c>
      <c r="J108" s="165"/>
      <c r="N108" s="1"/>
      <c r="O108" s="21"/>
      <c r="P108" s="26"/>
      <c r="Q108" s="1"/>
    </row>
    <row r="109" spans="1:22" ht="12.75" customHeight="1">
      <c r="A109" s="31" t="s">
        <v>53</v>
      </c>
      <c r="I109" s="25">
        <v>1</v>
      </c>
      <c r="J109" s="165"/>
      <c r="N109" s="1"/>
      <c r="O109" s="21">
        <v>1</v>
      </c>
      <c r="P109" s="26"/>
      <c r="Q109" s="1"/>
    </row>
    <row r="110" spans="1:22" ht="12.75" customHeight="1">
      <c r="A110" s="31" t="s">
        <v>62</v>
      </c>
      <c r="I110" s="25">
        <v>1</v>
      </c>
      <c r="J110" s="165"/>
      <c r="N110" s="1"/>
      <c r="O110" s="21">
        <v>1</v>
      </c>
      <c r="P110" s="26"/>
      <c r="Q110" s="1"/>
    </row>
    <row r="111" spans="1:22" ht="12.75" customHeight="1">
      <c r="A111" s="31"/>
      <c r="J111" s="166">
        <f>SUM(J104:J106)</f>
        <v>4</v>
      </c>
      <c r="K111" s="3">
        <f>J104/B97</f>
        <v>0.2857142857142857</v>
      </c>
      <c r="L111" s="3">
        <f>J111/B97</f>
        <v>0.5714285714285714</v>
      </c>
      <c r="M111" s="3">
        <f>L111-K111</f>
        <v>0.2857142857142857</v>
      </c>
      <c r="N111" s="1"/>
      <c r="O111" s="21"/>
      <c r="P111" s="26"/>
      <c r="Q111" s="1"/>
    </row>
    <row r="112" spans="1:22" ht="12.75" customHeight="1"/>
    <row r="113" spans="1:17" ht="12.75" customHeight="1">
      <c r="A113" s="4" t="s">
        <v>51</v>
      </c>
      <c r="F113" s="34" t="s">
        <v>118</v>
      </c>
      <c r="K113" s="1"/>
      <c r="L113" s="1"/>
      <c r="N113" s="1"/>
      <c r="O113" s="2"/>
      <c r="P113" s="2"/>
      <c r="Q113" s="1"/>
    </row>
    <row r="114" spans="1:17" ht="25.5" customHeight="1">
      <c r="B114" s="6" t="s">
        <v>1</v>
      </c>
      <c r="C114" s="6"/>
      <c r="D114" s="6"/>
      <c r="E114" s="6"/>
      <c r="F114" s="6"/>
      <c r="G114" s="6"/>
      <c r="H114" s="6"/>
      <c r="I114" s="6"/>
      <c r="K114" s="7" t="s">
        <v>2</v>
      </c>
      <c r="L114" s="7" t="s">
        <v>3</v>
      </c>
      <c r="M114" s="8" t="s">
        <v>4</v>
      </c>
      <c r="N114" s="7" t="s">
        <v>5</v>
      </c>
      <c r="O114" s="9" t="s">
        <v>6</v>
      </c>
      <c r="P114" s="9" t="s">
        <v>7</v>
      </c>
      <c r="Q114" s="10" t="s">
        <v>8</v>
      </c>
    </row>
    <row r="115" spans="1:17" ht="12.75" customHeight="1">
      <c r="A115" s="12" t="s">
        <v>9</v>
      </c>
      <c r="B115" s="13">
        <v>1</v>
      </c>
      <c r="C115" s="13">
        <v>2</v>
      </c>
      <c r="D115" s="13">
        <v>3</v>
      </c>
      <c r="E115" s="13">
        <v>4</v>
      </c>
      <c r="F115" s="13">
        <v>5</v>
      </c>
      <c r="G115" s="13">
        <v>6</v>
      </c>
      <c r="H115" s="13">
        <v>7</v>
      </c>
      <c r="I115" s="13">
        <v>8</v>
      </c>
      <c r="J115" s="163" t="s">
        <v>10</v>
      </c>
      <c r="K115" s="15"/>
      <c r="L115" s="16"/>
      <c r="M115" s="17"/>
      <c r="N115" s="18"/>
      <c r="O115" s="2"/>
      <c r="P115" s="2"/>
      <c r="Q115" s="1"/>
    </row>
    <row r="116" spans="1:17" ht="12.75" customHeight="1">
      <c r="A116" s="20" t="s">
        <v>25</v>
      </c>
      <c r="B116" s="25">
        <v>5</v>
      </c>
      <c r="J116" s="165"/>
      <c r="K116" s="1"/>
      <c r="L116" s="1"/>
      <c r="N116" s="1"/>
      <c r="O116" s="21">
        <f>B116</f>
        <v>5</v>
      </c>
      <c r="P116" s="2"/>
      <c r="Q116" s="1"/>
    </row>
    <row r="117" spans="1:17" ht="12.75" customHeight="1">
      <c r="A117" s="20" t="s">
        <v>26</v>
      </c>
      <c r="C117" s="25">
        <v>5</v>
      </c>
      <c r="J117" s="165"/>
      <c r="K117" s="1"/>
      <c r="L117" s="1"/>
      <c r="N117" s="3">
        <f>C117/B116</f>
        <v>1</v>
      </c>
      <c r="O117" s="21">
        <v>5</v>
      </c>
      <c r="P117" s="26">
        <f t="shared" ref="P117:P123" si="12">O117/O116</f>
        <v>1</v>
      </c>
      <c r="Q117" s="1">
        <f t="shared" ref="Q117:Q123" si="13">100%-P117</f>
        <v>0</v>
      </c>
    </row>
    <row r="118" spans="1:17" ht="12.75" customHeight="1">
      <c r="A118" s="20" t="s">
        <v>27</v>
      </c>
      <c r="D118" s="25">
        <v>3</v>
      </c>
      <c r="J118" s="165"/>
      <c r="K118" s="1"/>
      <c r="L118" s="1"/>
      <c r="N118" s="3">
        <f>D118/C117</f>
        <v>0.6</v>
      </c>
      <c r="O118" s="21">
        <v>5</v>
      </c>
      <c r="P118" s="26">
        <f t="shared" si="12"/>
        <v>1</v>
      </c>
      <c r="Q118" s="1">
        <f t="shared" si="13"/>
        <v>0</v>
      </c>
    </row>
    <row r="119" spans="1:17" ht="12.75" customHeight="1">
      <c r="A119" s="20" t="s">
        <v>28</v>
      </c>
      <c r="E119" s="25">
        <v>3</v>
      </c>
      <c r="J119" s="165"/>
      <c r="N119" s="3">
        <f>E119/D118</f>
        <v>1</v>
      </c>
      <c r="O119" s="21">
        <v>5</v>
      </c>
      <c r="P119" s="26">
        <f t="shared" si="12"/>
        <v>1</v>
      </c>
      <c r="Q119" s="1">
        <f t="shared" si="13"/>
        <v>0</v>
      </c>
    </row>
    <row r="120" spans="1:17" ht="12.75" customHeight="1">
      <c r="A120" s="20" t="s">
        <v>29</v>
      </c>
      <c r="F120" s="25">
        <v>3</v>
      </c>
      <c r="J120" s="165"/>
      <c r="N120" s="3">
        <f>F120/E119</f>
        <v>1</v>
      </c>
      <c r="O120" s="21">
        <v>4</v>
      </c>
      <c r="P120" s="26">
        <f t="shared" si="12"/>
        <v>0.8</v>
      </c>
      <c r="Q120" s="1">
        <f t="shared" si="13"/>
        <v>0.19999999999999996</v>
      </c>
    </row>
    <row r="121" spans="1:17" ht="12.75" customHeight="1">
      <c r="A121" s="20" t="s">
        <v>39</v>
      </c>
      <c r="G121" s="25">
        <v>3</v>
      </c>
      <c r="J121" s="165"/>
      <c r="N121" s="3">
        <f>G121/F120</f>
        <v>1</v>
      </c>
      <c r="O121" s="21">
        <v>5</v>
      </c>
      <c r="P121" s="26">
        <f t="shared" si="12"/>
        <v>1.25</v>
      </c>
      <c r="Q121" s="1">
        <f t="shared" si="13"/>
        <v>-0.25</v>
      </c>
    </row>
    <row r="122" spans="1:17" ht="12.75" customHeight="1">
      <c r="A122" s="20" t="s">
        <v>42</v>
      </c>
      <c r="H122" s="25">
        <v>3</v>
      </c>
      <c r="J122" s="165"/>
      <c r="N122" s="3">
        <f>H122/G121</f>
        <v>1</v>
      </c>
      <c r="O122" s="21">
        <v>5</v>
      </c>
      <c r="P122" s="26">
        <f t="shared" si="12"/>
        <v>1</v>
      </c>
      <c r="Q122" s="1">
        <f t="shared" si="13"/>
        <v>0</v>
      </c>
    </row>
    <row r="123" spans="1:17" ht="12.75" customHeight="1">
      <c r="A123" s="97" t="s">
        <v>43</v>
      </c>
      <c r="B123" s="28"/>
      <c r="C123" s="28"/>
      <c r="D123" s="28"/>
      <c r="E123" s="28"/>
      <c r="F123" s="28"/>
      <c r="G123" s="28"/>
      <c r="H123" s="28"/>
      <c r="I123" s="28">
        <v>3</v>
      </c>
      <c r="J123" s="165">
        <v>2</v>
      </c>
      <c r="N123" s="3">
        <f>I123/H122</f>
        <v>1</v>
      </c>
      <c r="O123" s="21">
        <v>5</v>
      </c>
      <c r="P123" s="26">
        <f t="shared" si="12"/>
        <v>1</v>
      </c>
      <c r="Q123" s="1">
        <f t="shared" si="13"/>
        <v>0</v>
      </c>
    </row>
    <row r="124" spans="1:17" ht="12.75" customHeight="1">
      <c r="A124" s="31" t="s">
        <v>44</v>
      </c>
      <c r="I124" s="25">
        <v>2</v>
      </c>
      <c r="J124" s="165">
        <v>2</v>
      </c>
      <c r="N124" s="3"/>
      <c r="O124" s="21">
        <v>3</v>
      </c>
      <c r="P124" s="26"/>
      <c r="Q124" s="1"/>
    </row>
    <row r="125" spans="1:17" ht="12.75" customHeight="1">
      <c r="A125" s="31" t="s">
        <v>45</v>
      </c>
      <c r="I125" s="25">
        <v>1</v>
      </c>
      <c r="J125" s="165"/>
      <c r="N125" s="3"/>
      <c r="O125" s="21">
        <v>1</v>
      </c>
      <c r="P125" s="26"/>
      <c r="Q125" s="1"/>
    </row>
    <row r="126" spans="1:17" ht="12.75" customHeight="1">
      <c r="A126" s="31" t="s">
        <v>52</v>
      </c>
      <c r="I126" s="25">
        <v>1</v>
      </c>
      <c r="J126" s="165"/>
      <c r="N126" s="3"/>
      <c r="O126" s="21">
        <v>1</v>
      </c>
      <c r="P126" s="26"/>
      <c r="Q126" s="1"/>
    </row>
    <row r="127" spans="1:17" ht="12.75" customHeight="1">
      <c r="A127" s="31"/>
      <c r="J127" s="165"/>
      <c r="N127" s="3"/>
      <c r="O127" s="21"/>
      <c r="P127" s="26"/>
      <c r="Q127" s="1"/>
    </row>
    <row r="128" spans="1:17" ht="12.75" customHeight="1">
      <c r="A128" s="31"/>
      <c r="J128" s="166">
        <f>SUM(J123:J124)</f>
        <v>4</v>
      </c>
      <c r="K128" s="3">
        <f>J123/B116</f>
        <v>0.4</v>
      </c>
      <c r="L128" s="3">
        <f>J128/B116</f>
        <v>0.8</v>
      </c>
      <c r="M128" s="3">
        <f>L128-K128</f>
        <v>0.4</v>
      </c>
    </row>
    <row r="129" spans="1:21" ht="12.75" customHeight="1">
      <c r="A129" s="4" t="s">
        <v>54</v>
      </c>
      <c r="F129" s="34" t="s">
        <v>119</v>
      </c>
      <c r="K129" s="1"/>
      <c r="L129" s="1"/>
      <c r="N129" s="1"/>
      <c r="O129" s="2"/>
      <c r="P129" s="2"/>
      <c r="Q129" s="1"/>
    </row>
    <row r="130" spans="1:21" ht="25.5" customHeight="1">
      <c r="B130" s="6" t="s">
        <v>1</v>
      </c>
      <c r="C130" s="6"/>
      <c r="D130" s="6"/>
      <c r="E130" s="6"/>
      <c r="F130" s="6"/>
      <c r="G130" s="6"/>
      <c r="H130" s="6"/>
      <c r="I130" s="6"/>
      <c r="K130" s="7" t="s">
        <v>2</v>
      </c>
      <c r="L130" s="7" t="s">
        <v>3</v>
      </c>
      <c r="M130" s="8" t="s">
        <v>4</v>
      </c>
      <c r="N130" s="7" t="s">
        <v>5</v>
      </c>
      <c r="O130" s="9" t="s">
        <v>6</v>
      </c>
      <c r="P130" s="9" t="s">
        <v>7</v>
      </c>
      <c r="Q130" s="10" t="s">
        <v>8</v>
      </c>
    </row>
    <row r="131" spans="1:21" ht="12.75" customHeight="1">
      <c r="A131" s="12" t="s">
        <v>9</v>
      </c>
      <c r="B131" s="13">
        <v>1</v>
      </c>
      <c r="C131" s="13">
        <v>2</v>
      </c>
      <c r="D131" s="13">
        <v>3</v>
      </c>
      <c r="E131" s="13">
        <v>4</v>
      </c>
      <c r="F131" s="13">
        <v>5</v>
      </c>
      <c r="G131" s="13">
        <v>6</v>
      </c>
      <c r="H131" s="13">
        <v>7</v>
      </c>
      <c r="I131" s="13">
        <v>8</v>
      </c>
      <c r="J131" s="163" t="s">
        <v>10</v>
      </c>
      <c r="K131" s="15"/>
      <c r="L131" s="16"/>
      <c r="M131" s="17"/>
      <c r="N131" s="18"/>
      <c r="O131" s="2"/>
      <c r="P131" s="2"/>
      <c r="Q131" s="1"/>
    </row>
    <row r="132" spans="1:21" ht="12.75" customHeight="1">
      <c r="A132" s="20" t="s">
        <v>26</v>
      </c>
      <c r="B132" s="25">
        <v>13</v>
      </c>
      <c r="J132" s="165"/>
      <c r="K132" s="1"/>
      <c r="L132" s="1"/>
      <c r="N132" s="1"/>
      <c r="O132" s="21">
        <f>B132</f>
        <v>13</v>
      </c>
      <c r="P132" s="2"/>
      <c r="Q132" s="1"/>
    </row>
    <row r="133" spans="1:21" ht="12.75" customHeight="1">
      <c r="A133" s="20" t="s">
        <v>27</v>
      </c>
      <c r="C133" s="25">
        <v>12</v>
      </c>
      <c r="J133" s="165"/>
      <c r="K133" s="1"/>
      <c r="L133" s="1"/>
      <c r="N133" s="1">
        <f>C133/B132</f>
        <v>0.92307692307692313</v>
      </c>
      <c r="O133" s="21">
        <v>12</v>
      </c>
      <c r="P133" s="26">
        <f t="shared" ref="P133:P139" si="14">O133/O132</f>
        <v>0.92307692307692313</v>
      </c>
      <c r="Q133" s="1">
        <f t="shared" ref="Q133:Q139" si="15">100%-P133</f>
        <v>7.6923076923076872E-2</v>
      </c>
    </row>
    <row r="134" spans="1:21" ht="12.75" customHeight="1">
      <c r="A134" s="20" t="s">
        <v>28</v>
      </c>
      <c r="D134" s="25">
        <v>11</v>
      </c>
      <c r="J134" s="165"/>
      <c r="N134" s="1">
        <f>D134/C133</f>
        <v>0.91666666666666663</v>
      </c>
      <c r="O134" s="21">
        <v>11</v>
      </c>
      <c r="P134" s="26">
        <f t="shared" si="14"/>
        <v>0.91666666666666663</v>
      </c>
      <c r="Q134" s="1">
        <f t="shared" si="15"/>
        <v>8.333333333333337E-2</v>
      </c>
    </row>
    <row r="135" spans="1:21" ht="12.75" customHeight="1">
      <c r="A135" s="20" t="s">
        <v>29</v>
      </c>
      <c r="E135" s="25">
        <v>6</v>
      </c>
      <c r="J135" s="165"/>
      <c r="N135" s="1">
        <f>E135/D134</f>
        <v>0.54545454545454541</v>
      </c>
      <c r="O135" s="21">
        <v>7</v>
      </c>
      <c r="P135" s="26">
        <f t="shared" si="14"/>
        <v>0.63636363636363635</v>
      </c>
      <c r="Q135" s="1">
        <f t="shared" si="15"/>
        <v>0.36363636363636365</v>
      </c>
    </row>
    <row r="136" spans="1:21" ht="12.75" customHeight="1">
      <c r="A136" s="20" t="s">
        <v>39</v>
      </c>
      <c r="F136" s="25">
        <v>6</v>
      </c>
      <c r="J136" s="165"/>
      <c r="N136" s="1">
        <f>F136/E135</f>
        <v>1</v>
      </c>
      <c r="O136" s="21">
        <v>6</v>
      </c>
      <c r="P136" s="26">
        <f t="shared" si="14"/>
        <v>0.8571428571428571</v>
      </c>
      <c r="Q136" s="1">
        <f t="shared" si="15"/>
        <v>0.1428571428571429</v>
      </c>
    </row>
    <row r="137" spans="1:21" ht="12.75" customHeight="1">
      <c r="A137" s="20" t="s">
        <v>42</v>
      </c>
      <c r="G137" s="25">
        <v>6</v>
      </c>
      <c r="J137" s="165"/>
      <c r="N137" s="1">
        <f>G137/F136</f>
        <v>1</v>
      </c>
      <c r="O137" s="21">
        <v>6</v>
      </c>
      <c r="P137" s="26">
        <f t="shared" si="14"/>
        <v>1</v>
      </c>
      <c r="Q137" s="1">
        <f t="shared" si="15"/>
        <v>0</v>
      </c>
    </row>
    <row r="138" spans="1:21" ht="12.75" customHeight="1">
      <c r="A138" s="31" t="s">
        <v>43</v>
      </c>
      <c r="H138" s="25">
        <v>5</v>
      </c>
      <c r="J138" s="165"/>
      <c r="N138" s="1">
        <f>H138/G137</f>
        <v>0.83333333333333337</v>
      </c>
      <c r="O138" s="21">
        <v>6</v>
      </c>
      <c r="P138" s="26">
        <f t="shared" si="14"/>
        <v>1</v>
      </c>
      <c r="Q138" s="1">
        <f t="shared" si="15"/>
        <v>0</v>
      </c>
    </row>
    <row r="139" spans="1:21" ht="12.75" customHeight="1">
      <c r="A139" s="97" t="s">
        <v>44</v>
      </c>
      <c r="B139" s="28"/>
      <c r="C139" s="28"/>
      <c r="D139" s="28"/>
      <c r="E139" s="28"/>
      <c r="F139" s="28"/>
      <c r="G139" s="28"/>
      <c r="H139" s="28"/>
      <c r="I139" s="28">
        <v>5</v>
      </c>
      <c r="J139" s="165">
        <v>4</v>
      </c>
      <c r="N139" s="1">
        <f>I139/H138</f>
        <v>1</v>
      </c>
      <c r="O139" s="21">
        <v>5</v>
      </c>
      <c r="P139" s="26">
        <f t="shared" si="14"/>
        <v>0.83333333333333337</v>
      </c>
      <c r="Q139" s="1">
        <f t="shared" si="15"/>
        <v>0.16666666666666663</v>
      </c>
    </row>
    <row r="140" spans="1:21" ht="12.75" customHeight="1">
      <c r="A140" s="31" t="s">
        <v>45</v>
      </c>
      <c r="I140" s="25">
        <v>1</v>
      </c>
      <c r="J140" s="165"/>
      <c r="N140" s="1"/>
      <c r="O140" s="21">
        <v>1</v>
      </c>
      <c r="P140" s="26"/>
      <c r="Q140" s="1"/>
    </row>
    <row r="141" spans="1:21" ht="12.75" customHeight="1">
      <c r="A141" s="31" t="s">
        <v>52</v>
      </c>
      <c r="I141" s="25">
        <v>1</v>
      </c>
      <c r="J141" s="165"/>
      <c r="N141" s="1"/>
      <c r="O141" s="21">
        <v>1</v>
      </c>
      <c r="P141" s="26"/>
      <c r="Q141" s="1"/>
    </row>
    <row r="142" spans="1:21" ht="12.75" customHeight="1">
      <c r="A142" s="31" t="s">
        <v>53</v>
      </c>
      <c r="I142" s="25">
        <v>1</v>
      </c>
      <c r="J142" s="165">
        <v>1</v>
      </c>
      <c r="N142" s="1"/>
      <c r="O142" s="21">
        <v>1</v>
      </c>
      <c r="P142" s="26"/>
      <c r="Q142" s="1"/>
    </row>
    <row r="143" spans="1:21" ht="12.75" customHeight="1">
      <c r="A143" s="31"/>
      <c r="J143" s="166">
        <f>SUM(J139:J142)</f>
        <v>5</v>
      </c>
      <c r="K143" s="3">
        <f>J139/B132</f>
        <v>0.30769230769230771</v>
      </c>
      <c r="L143" s="3">
        <f>J143/B132</f>
        <v>0.38461538461538464</v>
      </c>
      <c r="M143" s="3">
        <f>L143-K143</f>
        <v>7.6923076923076927E-2</v>
      </c>
    </row>
    <row r="144" spans="1:21" ht="12.75" customHeight="1">
      <c r="A144" s="4" t="s">
        <v>55</v>
      </c>
      <c r="F144" s="109" t="s">
        <v>120</v>
      </c>
      <c r="K144" s="1"/>
      <c r="L144" s="1"/>
      <c r="N144" s="1"/>
      <c r="O144" s="2"/>
      <c r="P144" s="2"/>
      <c r="Q144" s="1"/>
      <c r="R144" s="43" t="s">
        <v>56</v>
      </c>
      <c r="S144" s="43">
        <v>4</v>
      </c>
      <c r="T144" s="43">
        <f>J143</f>
        <v>5</v>
      </c>
      <c r="U144" s="43" t="s">
        <v>10</v>
      </c>
    </row>
    <row r="145" spans="1:21" ht="12.75" customHeight="1">
      <c r="R145" s="43" t="s">
        <v>57</v>
      </c>
      <c r="S145" s="44">
        <f>S144/B132</f>
        <v>0.30769230769230771</v>
      </c>
      <c r="T145" s="44">
        <f>S144/T144</f>
        <v>0.8</v>
      </c>
      <c r="U145" s="43" t="s">
        <v>58</v>
      </c>
    </row>
    <row r="146" spans="1:21" ht="12.75" customHeight="1">
      <c r="A146" s="4" t="s">
        <v>59</v>
      </c>
      <c r="G146" s="34" t="s">
        <v>121</v>
      </c>
      <c r="K146" s="1"/>
      <c r="L146" s="1"/>
      <c r="N146" s="1"/>
      <c r="O146" s="2"/>
      <c r="P146" s="2"/>
      <c r="Q146" s="1"/>
    </row>
    <row r="147" spans="1:21" ht="25.5" customHeight="1">
      <c r="B147" s="6" t="s">
        <v>1</v>
      </c>
      <c r="C147" s="6"/>
      <c r="D147" s="6"/>
      <c r="E147" s="6"/>
      <c r="F147" s="6"/>
      <c r="G147" s="6"/>
      <c r="H147" s="6"/>
      <c r="I147" s="6"/>
      <c r="K147" s="7" t="s">
        <v>2</v>
      </c>
      <c r="L147" s="7" t="s">
        <v>3</v>
      </c>
      <c r="M147" s="8" t="s">
        <v>4</v>
      </c>
      <c r="N147" s="7" t="s">
        <v>5</v>
      </c>
      <c r="O147" s="9" t="s">
        <v>6</v>
      </c>
      <c r="P147" s="9" t="s">
        <v>7</v>
      </c>
      <c r="Q147" s="10" t="s">
        <v>8</v>
      </c>
    </row>
    <row r="148" spans="1:21" ht="12.75" customHeight="1">
      <c r="A148" s="12" t="s">
        <v>9</v>
      </c>
      <c r="B148" s="13">
        <v>1</v>
      </c>
      <c r="C148" s="13">
        <v>2</v>
      </c>
      <c r="D148" s="13">
        <v>3</v>
      </c>
      <c r="E148" s="13">
        <v>4</v>
      </c>
      <c r="F148" s="13">
        <v>5</v>
      </c>
      <c r="G148" s="13">
        <v>6</v>
      </c>
      <c r="H148" s="13">
        <v>7</v>
      </c>
      <c r="I148" s="13">
        <v>8</v>
      </c>
      <c r="J148" s="163" t="s">
        <v>10</v>
      </c>
      <c r="K148" s="15"/>
      <c r="L148" s="16"/>
      <c r="M148" s="17"/>
      <c r="N148" s="18"/>
      <c r="O148" s="2"/>
      <c r="P148" s="2"/>
      <c r="Q148" s="1"/>
    </row>
    <row r="149" spans="1:21" ht="12.75" customHeight="1">
      <c r="A149" s="20" t="s">
        <v>28</v>
      </c>
      <c r="B149" s="25">
        <v>16</v>
      </c>
      <c r="J149" s="165"/>
      <c r="K149" s="1"/>
      <c r="L149" s="1"/>
      <c r="N149" s="1"/>
      <c r="O149" s="21">
        <f>B149</f>
        <v>16</v>
      </c>
      <c r="P149" s="2"/>
      <c r="Q149" s="1"/>
    </row>
    <row r="150" spans="1:21" ht="12.75" customHeight="1">
      <c r="A150" s="20" t="s">
        <v>29</v>
      </c>
      <c r="C150" s="25">
        <v>12</v>
      </c>
      <c r="J150" s="165"/>
      <c r="K150" s="1"/>
      <c r="L150" s="1"/>
      <c r="N150" s="1">
        <f>C150/B149</f>
        <v>0.75</v>
      </c>
      <c r="O150" s="21">
        <v>12</v>
      </c>
      <c r="P150" s="26">
        <f t="shared" ref="P150:P156" si="16">O150/O149</f>
        <v>0.75</v>
      </c>
      <c r="Q150" s="1">
        <f t="shared" ref="Q150:Q156" si="17">100%-P150</f>
        <v>0.25</v>
      </c>
    </row>
    <row r="151" spans="1:21" ht="12.75" customHeight="1">
      <c r="A151" s="20" t="s">
        <v>39</v>
      </c>
      <c r="D151" s="25">
        <v>11</v>
      </c>
      <c r="J151" s="165"/>
      <c r="N151" s="1">
        <f>D151/C150</f>
        <v>0.91666666666666663</v>
      </c>
      <c r="O151" s="21">
        <v>12</v>
      </c>
      <c r="P151" s="26">
        <f t="shared" si="16"/>
        <v>1</v>
      </c>
      <c r="Q151" s="1">
        <f t="shared" si="17"/>
        <v>0</v>
      </c>
    </row>
    <row r="152" spans="1:21" ht="12.75" customHeight="1">
      <c r="A152" s="20" t="s">
        <v>42</v>
      </c>
      <c r="E152" s="25">
        <v>10</v>
      </c>
      <c r="J152" s="165"/>
      <c r="N152" s="1">
        <f>E152/D151</f>
        <v>0.90909090909090906</v>
      </c>
      <c r="O152" s="21">
        <v>11</v>
      </c>
      <c r="P152" s="26">
        <f t="shared" si="16"/>
        <v>0.91666666666666663</v>
      </c>
      <c r="Q152" s="1">
        <f t="shared" si="17"/>
        <v>8.333333333333337E-2</v>
      </c>
    </row>
    <row r="153" spans="1:21" ht="12.75" customHeight="1">
      <c r="A153" s="31" t="s">
        <v>43</v>
      </c>
      <c r="F153" s="25">
        <v>9</v>
      </c>
      <c r="J153" s="165"/>
      <c r="N153" s="1">
        <f>F153/E152</f>
        <v>0.9</v>
      </c>
      <c r="O153" s="21">
        <v>11</v>
      </c>
      <c r="P153" s="26">
        <f t="shared" si="16"/>
        <v>1</v>
      </c>
      <c r="Q153" s="1">
        <f t="shared" si="17"/>
        <v>0</v>
      </c>
    </row>
    <row r="154" spans="1:21" ht="12.75" customHeight="1">
      <c r="A154" s="31" t="s">
        <v>44</v>
      </c>
      <c r="G154" s="25">
        <v>8</v>
      </c>
      <c r="J154" s="165"/>
      <c r="N154" s="1">
        <f>G154/F153</f>
        <v>0.88888888888888884</v>
      </c>
      <c r="O154" s="21">
        <v>10</v>
      </c>
      <c r="P154" s="26">
        <f t="shared" si="16"/>
        <v>0.90909090909090906</v>
      </c>
      <c r="Q154" s="1">
        <f t="shared" si="17"/>
        <v>9.0909090909090939E-2</v>
      </c>
    </row>
    <row r="155" spans="1:21" ht="12.75" customHeight="1">
      <c r="A155" s="31" t="s">
        <v>45</v>
      </c>
      <c r="H155" s="25">
        <v>7</v>
      </c>
      <c r="J155" s="165"/>
      <c r="N155" s="1">
        <f>H155/G154</f>
        <v>0.875</v>
      </c>
      <c r="O155" s="21">
        <v>10</v>
      </c>
      <c r="P155" s="26">
        <f t="shared" si="16"/>
        <v>1</v>
      </c>
      <c r="Q155" s="1">
        <f t="shared" si="17"/>
        <v>0</v>
      </c>
    </row>
    <row r="156" spans="1:21" ht="12.75" customHeight="1">
      <c r="A156" s="97" t="s">
        <v>52</v>
      </c>
      <c r="B156" s="28"/>
      <c r="C156" s="28"/>
      <c r="D156" s="28"/>
      <c r="E156" s="28"/>
      <c r="F156" s="28"/>
      <c r="G156" s="28"/>
      <c r="H156" s="28"/>
      <c r="I156" s="28">
        <v>7</v>
      </c>
      <c r="J156" s="165">
        <v>7</v>
      </c>
      <c r="N156" s="1">
        <f>I156/H155</f>
        <v>1</v>
      </c>
      <c r="O156" s="21">
        <v>10</v>
      </c>
      <c r="P156" s="26">
        <f t="shared" si="16"/>
        <v>1</v>
      </c>
      <c r="Q156" s="1">
        <f t="shared" si="17"/>
        <v>0</v>
      </c>
    </row>
    <row r="157" spans="1:21" ht="12.75" customHeight="1">
      <c r="A157" s="31" t="s">
        <v>53</v>
      </c>
      <c r="I157" s="25">
        <v>1</v>
      </c>
      <c r="J157" s="165">
        <v>2</v>
      </c>
      <c r="N157" s="1"/>
      <c r="O157" s="21">
        <v>1</v>
      </c>
      <c r="P157" s="26"/>
      <c r="Q157" s="1"/>
    </row>
    <row r="158" spans="1:21" ht="12.75" customHeight="1">
      <c r="A158" s="31" t="s">
        <v>63</v>
      </c>
      <c r="I158" s="25">
        <v>1</v>
      </c>
      <c r="J158" s="165">
        <v>1</v>
      </c>
      <c r="N158" s="1"/>
      <c r="O158" s="21">
        <v>1</v>
      </c>
      <c r="P158" s="26"/>
      <c r="Q158" s="1"/>
      <c r="R158" s="43" t="s">
        <v>56</v>
      </c>
      <c r="S158" s="43">
        <v>8</v>
      </c>
      <c r="T158" s="43">
        <f>SUM(J156:J158)</f>
        <v>10</v>
      </c>
      <c r="U158" s="43" t="s">
        <v>10</v>
      </c>
    </row>
    <row r="159" spans="1:21" ht="12.75" customHeight="1">
      <c r="J159" s="166">
        <f>SUM(J156:J158)</f>
        <v>10</v>
      </c>
      <c r="K159" s="1">
        <f>J156/B149</f>
        <v>0.4375</v>
      </c>
      <c r="L159" s="3">
        <f>J159/B149</f>
        <v>0.625</v>
      </c>
      <c r="M159" s="3">
        <f>L159-K159</f>
        <v>0.1875</v>
      </c>
      <c r="R159" s="43" t="s">
        <v>57</v>
      </c>
      <c r="S159" s="44">
        <f>S158/B149</f>
        <v>0.5</v>
      </c>
      <c r="T159" s="44">
        <f>S158/T158</f>
        <v>0.8</v>
      </c>
      <c r="U159" s="43" t="s">
        <v>58</v>
      </c>
    </row>
    <row r="160" spans="1:21" ht="12.75" customHeight="1">
      <c r="A160" s="4" t="s">
        <v>66</v>
      </c>
      <c r="G160" s="34" t="s">
        <v>122</v>
      </c>
      <c r="K160" s="1"/>
      <c r="L160" s="1"/>
      <c r="N160" s="1"/>
      <c r="O160" s="2"/>
      <c r="P160" s="2"/>
      <c r="Q160" s="1"/>
    </row>
    <row r="161" spans="1:21" ht="25.5" customHeight="1">
      <c r="B161" s="6" t="s">
        <v>1</v>
      </c>
      <c r="C161" s="6"/>
      <c r="D161" s="6"/>
      <c r="E161" s="6"/>
      <c r="F161" s="6"/>
      <c r="G161" s="6"/>
      <c r="H161" s="6"/>
      <c r="I161" s="6"/>
      <c r="K161" s="7" t="s">
        <v>2</v>
      </c>
      <c r="L161" s="7" t="s">
        <v>3</v>
      </c>
      <c r="M161" s="8" t="s">
        <v>4</v>
      </c>
      <c r="N161" s="7" t="s">
        <v>5</v>
      </c>
      <c r="O161" s="9" t="s">
        <v>6</v>
      </c>
      <c r="P161" s="9" t="s">
        <v>7</v>
      </c>
      <c r="Q161" s="10" t="s">
        <v>8</v>
      </c>
    </row>
    <row r="162" spans="1:21" ht="12.75" customHeight="1">
      <c r="A162" s="12" t="s">
        <v>9</v>
      </c>
      <c r="B162" s="13">
        <v>1</v>
      </c>
      <c r="C162" s="13">
        <v>2</v>
      </c>
      <c r="D162" s="13">
        <v>3</v>
      </c>
      <c r="E162" s="13">
        <v>4</v>
      </c>
      <c r="F162" s="13">
        <v>5</v>
      </c>
      <c r="G162" s="13">
        <v>6</v>
      </c>
      <c r="H162" s="13">
        <v>7</v>
      </c>
      <c r="I162" s="13">
        <v>8</v>
      </c>
      <c r="J162" s="163" t="s">
        <v>10</v>
      </c>
      <c r="K162" s="15"/>
      <c r="L162" s="16"/>
      <c r="M162" s="17"/>
      <c r="N162" s="18"/>
      <c r="O162" s="2"/>
      <c r="P162" s="2"/>
      <c r="Q162" s="1"/>
    </row>
    <row r="163" spans="1:21" ht="12.75" customHeight="1">
      <c r="A163" s="20" t="s">
        <v>29</v>
      </c>
      <c r="B163" s="25">
        <v>9</v>
      </c>
      <c r="J163" s="165"/>
      <c r="K163" s="1"/>
      <c r="L163" s="1"/>
      <c r="N163" s="1"/>
      <c r="O163" s="21">
        <f>B163</f>
        <v>9</v>
      </c>
      <c r="P163" s="2"/>
      <c r="Q163" s="1"/>
    </row>
    <row r="164" spans="1:21" ht="12.75" customHeight="1">
      <c r="A164" s="20" t="s">
        <v>39</v>
      </c>
      <c r="C164" s="25">
        <v>7</v>
      </c>
      <c r="J164" s="165"/>
      <c r="K164" s="1"/>
      <c r="L164" s="1"/>
      <c r="N164" s="1">
        <f>C164/B163</f>
        <v>0.77777777777777779</v>
      </c>
      <c r="O164" s="21">
        <v>7</v>
      </c>
      <c r="P164" s="26">
        <f t="shared" ref="P164:P170" si="18">O164/O163</f>
        <v>0.77777777777777779</v>
      </c>
      <c r="Q164" s="1">
        <f t="shared" ref="Q164:Q170" si="19">100%-P164</f>
        <v>0.22222222222222221</v>
      </c>
    </row>
    <row r="165" spans="1:21" ht="12.75" customHeight="1">
      <c r="A165" s="20" t="s">
        <v>42</v>
      </c>
      <c r="D165" s="25">
        <v>7</v>
      </c>
      <c r="J165" s="165"/>
      <c r="N165" s="1">
        <f>D165/C164</f>
        <v>1</v>
      </c>
      <c r="O165" s="21">
        <v>7</v>
      </c>
      <c r="P165" s="26">
        <f t="shared" si="18"/>
        <v>1</v>
      </c>
      <c r="Q165" s="1">
        <f t="shared" si="19"/>
        <v>0</v>
      </c>
    </row>
    <row r="166" spans="1:21" ht="12.75" customHeight="1">
      <c r="A166" s="31" t="s">
        <v>43</v>
      </c>
      <c r="E166" s="25">
        <v>4</v>
      </c>
      <c r="J166" s="165"/>
      <c r="N166" s="1">
        <f>E166/D165</f>
        <v>0.5714285714285714</v>
      </c>
      <c r="O166" s="21">
        <v>6</v>
      </c>
      <c r="P166" s="26">
        <f t="shared" si="18"/>
        <v>0.8571428571428571</v>
      </c>
      <c r="Q166" s="1">
        <f t="shared" si="19"/>
        <v>0.1428571428571429</v>
      </c>
    </row>
    <row r="167" spans="1:21" ht="12.75" customHeight="1">
      <c r="A167" s="25">
        <v>1002</v>
      </c>
      <c r="F167" s="25">
        <v>4</v>
      </c>
      <c r="J167" s="165"/>
      <c r="N167" s="1">
        <f>F167/E166</f>
        <v>1</v>
      </c>
      <c r="O167" s="21">
        <v>5</v>
      </c>
      <c r="P167" s="26">
        <f t="shared" si="18"/>
        <v>0.83333333333333337</v>
      </c>
      <c r="Q167" s="1">
        <f t="shared" si="19"/>
        <v>0.16666666666666663</v>
      </c>
    </row>
    <row r="168" spans="1:21" ht="12.75" customHeight="1">
      <c r="A168" s="25">
        <v>1101</v>
      </c>
      <c r="G168" s="25">
        <v>3</v>
      </c>
      <c r="J168" s="165"/>
      <c r="N168" s="1">
        <f>G168/F167</f>
        <v>0.75</v>
      </c>
      <c r="O168" s="21">
        <v>4</v>
      </c>
      <c r="P168" s="26">
        <f t="shared" si="18"/>
        <v>0.8</v>
      </c>
      <c r="Q168" s="1">
        <f t="shared" si="19"/>
        <v>0.19999999999999996</v>
      </c>
    </row>
    <row r="169" spans="1:21" ht="12.75" customHeight="1">
      <c r="A169" s="97" t="s">
        <v>52</v>
      </c>
      <c r="B169" s="28"/>
      <c r="C169" s="28"/>
      <c r="D169" s="28"/>
      <c r="E169" s="28"/>
      <c r="F169" s="28"/>
      <c r="G169" s="28"/>
      <c r="H169" s="28">
        <v>3</v>
      </c>
      <c r="J169" s="165"/>
      <c r="N169" s="1">
        <f>H169/G168</f>
        <v>1</v>
      </c>
      <c r="O169" s="21">
        <v>6</v>
      </c>
      <c r="P169" s="26">
        <f t="shared" si="18"/>
        <v>1.5</v>
      </c>
      <c r="Q169" s="1">
        <f t="shared" si="19"/>
        <v>-0.5</v>
      </c>
    </row>
    <row r="170" spans="1:21" ht="12.75" customHeight="1">
      <c r="A170" s="25">
        <v>1201</v>
      </c>
      <c r="I170" s="25">
        <v>3</v>
      </c>
      <c r="J170" s="165">
        <v>1</v>
      </c>
      <c r="N170" s="1">
        <f>I170/H169</f>
        <v>1</v>
      </c>
      <c r="O170" s="21">
        <v>6</v>
      </c>
      <c r="P170" s="26">
        <f t="shared" si="18"/>
        <v>1</v>
      </c>
      <c r="Q170" s="1">
        <f t="shared" si="19"/>
        <v>0</v>
      </c>
    </row>
    <row r="171" spans="1:21" ht="12.75" customHeight="1">
      <c r="A171" s="25">
        <v>1202</v>
      </c>
      <c r="I171" s="25">
        <v>2</v>
      </c>
      <c r="J171" s="165">
        <v>1</v>
      </c>
      <c r="N171" s="1"/>
      <c r="O171" s="21">
        <v>4</v>
      </c>
      <c r="P171" s="26"/>
      <c r="Q171" s="1"/>
    </row>
    <row r="172" spans="1:21" ht="12.75" customHeight="1">
      <c r="A172" s="25">
        <v>1301</v>
      </c>
      <c r="I172" s="25">
        <v>1</v>
      </c>
      <c r="J172" s="165">
        <v>1</v>
      </c>
      <c r="N172" s="1"/>
      <c r="O172" s="21">
        <v>2</v>
      </c>
      <c r="P172" s="26"/>
      <c r="Q172" s="1"/>
    </row>
    <row r="173" spans="1:21" ht="12.75" customHeight="1">
      <c r="A173" s="25">
        <v>1302</v>
      </c>
      <c r="I173" s="25">
        <v>1</v>
      </c>
      <c r="J173" s="165"/>
      <c r="N173" s="1"/>
      <c r="O173" s="21">
        <v>1</v>
      </c>
      <c r="P173" s="26"/>
      <c r="Q173" s="1"/>
    </row>
    <row r="174" spans="1:21" ht="12.75" customHeight="1">
      <c r="A174" s="25">
        <v>1401</v>
      </c>
      <c r="I174" s="25">
        <v>1</v>
      </c>
      <c r="J174" s="165"/>
      <c r="N174" s="1"/>
      <c r="O174" s="21">
        <v>1</v>
      </c>
      <c r="P174" s="26"/>
      <c r="Q174" s="1"/>
    </row>
    <row r="175" spans="1:21" ht="12.75" customHeight="1">
      <c r="A175" s="25">
        <v>1402</v>
      </c>
      <c r="I175" s="25">
        <v>1</v>
      </c>
      <c r="J175" s="165"/>
      <c r="N175" s="1"/>
      <c r="O175" s="21">
        <v>1</v>
      </c>
      <c r="P175" s="26"/>
      <c r="Q175" s="1"/>
      <c r="R175" s="43" t="s">
        <v>56</v>
      </c>
      <c r="S175" s="43">
        <v>4</v>
      </c>
      <c r="T175" s="43">
        <f>J177</f>
        <v>4</v>
      </c>
      <c r="U175" s="43" t="s">
        <v>10</v>
      </c>
    </row>
    <row r="176" spans="1:21" ht="12.75" customHeight="1">
      <c r="A176" s="25">
        <v>1501</v>
      </c>
      <c r="I176" s="25">
        <v>1</v>
      </c>
      <c r="J176" s="165">
        <v>1</v>
      </c>
      <c r="N176" s="1"/>
      <c r="O176" s="21">
        <v>1</v>
      </c>
      <c r="P176" s="26"/>
      <c r="Q176" s="1"/>
      <c r="R176" s="43" t="s">
        <v>57</v>
      </c>
      <c r="S176" s="44">
        <f>S175/B163</f>
        <v>0.44444444444444442</v>
      </c>
      <c r="T176" s="44">
        <f>S175/T175</f>
        <v>1</v>
      </c>
      <c r="U176" s="43" t="s">
        <v>58</v>
      </c>
    </row>
    <row r="177" spans="1:30" ht="12.75" customHeight="1">
      <c r="J177" s="166">
        <f>SUM(J170:J176)</f>
        <v>4</v>
      </c>
      <c r="K177" s="3">
        <f>J170/B163</f>
        <v>0.1111111111111111</v>
      </c>
      <c r="L177" s="3">
        <f>J177/B163</f>
        <v>0.44444444444444442</v>
      </c>
      <c r="M177" s="3">
        <f>L177-K177</f>
        <v>0.33333333333333331</v>
      </c>
    </row>
    <row r="178" spans="1:30" ht="12.75" customHeight="1">
      <c r="A178" s="4" t="s">
        <v>67</v>
      </c>
      <c r="G178" s="34" t="s">
        <v>123</v>
      </c>
      <c r="K178" s="1"/>
      <c r="L178" s="1"/>
      <c r="N178" s="1"/>
      <c r="O178" s="2"/>
      <c r="P178" s="2"/>
      <c r="Q178" s="1"/>
    </row>
    <row r="179" spans="1:30" ht="25.5" customHeight="1">
      <c r="B179" s="6" t="s">
        <v>1</v>
      </c>
      <c r="C179" s="6"/>
      <c r="D179" s="6"/>
      <c r="E179" s="6"/>
      <c r="F179" s="6"/>
      <c r="G179" s="6"/>
      <c r="H179" s="6"/>
      <c r="I179" s="6"/>
      <c r="K179" s="7" t="s">
        <v>2</v>
      </c>
      <c r="L179" s="7" t="s">
        <v>3</v>
      </c>
      <c r="M179" s="8" t="s">
        <v>4</v>
      </c>
      <c r="N179" s="7" t="s">
        <v>5</v>
      </c>
      <c r="O179" s="9" t="s">
        <v>6</v>
      </c>
      <c r="P179" s="9" t="s">
        <v>7</v>
      </c>
      <c r="Q179" s="10" t="s">
        <v>8</v>
      </c>
    </row>
    <row r="180" spans="1:30" ht="12.75" customHeight="1">
      <c r="A180" s="12" t="s">
        <v>9</v>
      </c>
      <c r="B180" s="13">
        <v>1</v>
      </c>
      <c r="C180" s="13">
        <v>2</v>
      </c>
      <c r="D180" s="13">
        <v>3</v>
      </c>
      <c r="E180" s="13">
        <v>4</v>
      </c>
      <c r="F180" s="13">
        <v>5</v>
      </c>
      <c r="G180" s="13">
        <v>6</v>
      </c>
      <c r="H180" s="13">
        <v>7</v>
      </c>
      <c r="I180" s="13">
        <v>8</v>
      </c>
      <c r="J180" s="163" t="s">
        <v>10</v>
      </c>
      <c r="K180" s="15"/>
      <c r="L180" s="16"/>
      <c r="M180" s="17"/>
      <c r="N180" s="18"/>
      <c r="O180" s="2"/>
      <c r="P180" s="2"/>
      <c r="Q180" s="1"/>
    </row>
    <row r="181" spans="1:30" ht="12.75" customHeight="1">
      <c r="A181" s="20" t="s">
        <v>39</v>
      </c>
      <c r="B181" s="25">
        <v>23</v>
      </c>
      <c r="J181" s="165"/>
      <c r="K181" s="1"/>
      <c r="L181" s="1"/>
      <c r="N181" s="1"/>
      <c r="O181" s="21">
        <f>B181</f>
        <v>23</v>
      </c>
      <c r="P181" s="2"/>
      <c r="Q181" s="1"/>
    </row>
    <row r="182" spans="1:30" ht="12.75" customHeight="1">
      <c r="A182" s="20" t="s">
        <v>42</v>
      </c>
      <c r="C182" s="25">
        <v>20</v>
      </c>
      <c r="J182" s="165"/>
      <c r="K182" s="1"/>
      <c r="L182" s="1"/>
      <c r="N182" s="1">
        <f>C182/B181</f>
        <v>0.86956521739130432</v>
      </c>
      <c r="O182" s="21">
        <v>20</v>
      </c>
      <c r="P182" s="26">
        <f t="shared" ref="P182:P188" si="20">O182/O181</f>
        <v>0.86956521739130432</v>
      </c>
      <c r="Q182" s="1">
        <f t="shared" ref="Q182:Q188" si="21">100%-P182</f>
        <v>0.13043478260869568</v>
      </c>
    </row>
    <row r="183" spans="1:30" ht="12.75" customHeight="1">
      <c r="A183" s="31" t="s">
        <v>43</v>
      </c>
      <c r="D183" s="25">
        <v>17</v>
      </c>
      <c r="J183" s="165"/>
      <c r="K183" s="1"/>
      <c r="L183" s="1"/>
      <c r="N183" s="1">
        <f>D183/C182</f>
        <v>0.85</v>
      </c>
      <c r="O183" s="21">
        <v>18</v>
      </c>
      <c r="P183" s="26">
        <f t="shared" si="20"/>
        <v>0.9</v>
      </c>
      <c r="Q183" s="1">
        <f t="shared" si="21"/>
        <v>9.9999999999999978E-2</v>
      </c>
    </row>
    <row r="184" spans="1:30" ht="12.75" customHeight="1">
      <c r="A184" s="25">
        <v>1002</v>
      </c>
      <c r="E184" s="25">
        <v>12</v>
      </c>
      <c r="J184" s="165"/>
      <c r="N184" s="1">
        <f>E184/D183</f>
        <v>0.70588235294117652</v>
      </c>
      <c r="O184" s="21">
        <v>16</v>
      </c>
      <c r="P184" s="26">
        <f t="shared" si="20"/>
        <v>0.88888888888888884</v>
      </c>
      <c r="Q184" s="1">
        <f t="shared" si="21"/>
        <v>0.11111111111111116</v>
      </c>
    </row>
    <row r="185" spans="1:30" ht="12.75" customHeight="1">
      <c r="A185" s="25">
        <v>1101</v>
      </c>
      <c r="F185" s="25">
        <v>12</v>
      </c>
      <c r="J185" s="165"/>
      <c r="N185" s="1">
        <f>F185/E184</f>
        <v>1</v>
      </c>
      <c r="O185" s="21">
        <v>15</v>
      </c>
      <c r="P185" s="26">
        <f t="shared" si="20"/>
        <v>0.9375</v>
      </c>
      <c r="Q185" s="1">
        <f t="shared" si="21"/>
        <v>6.25E-2</v>
      </c>
    </row>
    <row r="186" spans="1:30" ht="12.75" customHeight="1">
      <c r="A186" s="97" t="s">
        <v>52</v>
      </c>
      <c r="B186" s="28"/>
      <c r="C186" s="28"/>
      <c r="D186" s="28"/>
      <c r="E186" s="28"/>
      <c r="F186" s="28"/>
      <c r="G186" s="28">
        <v>11</v>
      </c>
      <c r="H186" s="28"/>
      <c r="J186" s="165"/>
      <c r="N186" s="1">
        <f>G186/F185</f>
        <v>0.91666666666666663</v>
      </c>
      <c r="O186" s="21">
        <v>16</v>
      </c>
      <c r="P186" s="26">
        <f t="shared" si="20"/>
        <v>1.0666666666666667</v>
      </c>
      <c r="Q186" s="1">
        <f t="shared" si="21"/>
        <v>-6.6666666666666652E-2</v>
      </c>
    </row>
    <row r="187" spans="1:30" ht="12.75" customHeight="1">
      <c r="A187" s="25">
        <v>1201</v>
      </c>
      <c r="H187" s="25">
        <v>11</v>
      </c>
      <c r="J187" s="165"/>
      <c r="N187" s="1">
        <f>H187/G186</f>
        <v>1</v>
      </c>
      <c r="O187" s="21">
        <v>16</v>
      </c>
      <c r="P187" s="26">
        <f t="shared" si="20"/>
        <v>1</v>
      </c>
      <c r="Q187" s="1">
        <f t="shared" si="21"/>
        <v>0</v>
      </c>
    </row>
    <row r="188" spans="1:30" ht="12.75" customHeight="1">
      <c r="A188" s="25">
        <v>1202</v>
      </c>
      <c r="I188" s="25">
        <v>10</v>
      </c>
      <c r="J188" s="165">
        <v>8</v>
      </c>
      <c r="N188" s="1">
        <f>I188/H187</f>
        <v>0.90909090909090906</v>
      </c>
      <c r="O188" s="21">
        <v>16</v>
      </c>
      <c r="P188" s="26">
        <f t="shared" si="20"/>
        <v>1</v>
      </c>
      <c r="Q188" s="1">
        <f t="shared" si="21"/>
        <v>0</v>
      </c>
    </row>
    <row r="189" spans="1:30" ht="12.75" customHeight="1">
      <c r="A189" s="25">
        <v>1301</v>
      </c>
      <c r="I189" s="25">
        <v>1</v>
      </c>
      <c r="J189" s="165"/>
      <c r="N189" s="1"/>
      <c r="O189" s="21">
        <v>3</v>
      </c>
      <c r="P189" s="26"/>
      <c r="Q189" s="1"/>
    </row>
    <row r="190" spans="1:30" ht="12.75" customHeight="1">
      <c r="A190" s="25">
        <v>1302</v>
      </c>
      <c r="I190" s="25">
        <v>1</v>
      </c>
      <c r="J190" s="165">
        <v>1</v>
      </c>
      <c r="N190" s="1"/>
      <c r="O190" s="21">
        <v>3</v>
      </c>
      <c r="P190" s="26"/>
      <c r="Q190" s="1"/>
      <c r="R190" s="43" t="s">
        <v>56</v>
      </c>
      <c r="S190" s="43">
        <v>11</v>
      </c>
      <c r="T190" s="43">
        <f>J194</f>
        <v>11</v>
      </c>
      <c r="U190" s="43" t="s">
        <v>10</v>
      </c>
    </row>
    <row r="191" spans="1:30" ht="12.75" customHeight="1">
      <c r="A191" s="25">
        <v>1401</v>
      </c>
      <c r="I191" s="25">
        <v>1</v>
      </c>
      <c r="J191" s="165">
        <v>1</v>
      </c>
      <c r="N191" s="1"/>
      <c r="O191" s="21">
        <v>2</v>
      </c>
      <c r="P191" s="26"/>
      <c r="Q191" s="1"/>
      <c r="R191" s="43" t="s">
        <v>57</v>
      </c>
      <c r="S191" s="44">
        <f>S190/B181</f>
        <v>0.47826086956521741</v>
      </c>
      <c r="T191" s="44">
        <f>S190/T190</f>
        <v>1</v>
      </c>
      <c r="U191" s="43" t="s">
        <v>58</v>
      </c>
    </row>
    <row r="192" spans="1:30" ht="12.75" customHeight="1">
      <c r="A192" s="25">
        <v>1402</v>
      </c>
      <c r="I192" s="25">
        <v>1</v>
      </c>
      <c r="J192" s="165">
        <v>1</v>
      </c>
      <c r="N192" s="1"/>
      <c r="O192" s="21">
        <v>1</v>
      </c>
      <c r="P192" s="26"/>
      <c r="Q192" s="1"/>
      <c r="AC192" s="48" t="s">
        <v>29</v>
      </c>
      <c r="AD192" s="25">
        <v>1</v>
      </c>
    </row>
    <row r="193" spans="1:30" ht="12.75" customHeight="1">
      <c r="A193" s="25">
        <v>1501</v>
      </c>
      <c r="J193" s="165"/>
      <c r="N193" s="1"/>
      <c r="O193" s="21"/>
      <c r="P193" s="26"/>
      <c r="Q193" s="1"/>
      <c r="AC193" s="48"/>
      <c r="AD193" s="25"/>
    </row>
    <row r="194" spans="1:30" ht="12.75" customHeight="1">
      <c r="J194" s="166">
        <f>SUM(J188:J192)</f>
        <v>11</v>
      </c>
      <c r="K194" s="3">
        <f>J188/B181</f>
        <v>0.34782608695652173</v>
      </c>
      <c r="L194" s="3">
        <f>J194/B181</f>
        <v>0.47826086956521741</v>
      </c>
      <c r="M194" s="3">
        <f>L194-K194</f>
        <v>0.13043478260869568</v>
      </c>
      <c r="AC194" s="48" t="s">
        <v>39</v>
      </c>
      <c r="AD194" s="25">
        <v>4</v>
      </c>
    </row>
    <row r="195" spans="1:30" ht="12.75" customHeight="1">
      <c r="K195" s="3"/>
      <c r="L195" s="3"/>
      <c r="M195" s="3"/>
      <c r="AC195" s="48"/>
      <c r="AD195" s="25"/>
    </row>
    <row r="196" spans="1:30" ht="12.75" customHeight="1">
      <c r="A196" s="29" t="s">
        <v>68</v>
      </c>
      <c r="G196" s="34" t="s">
        <v>124</v>
      </c>
      <c r="K196" s="1"/>
      <c r="L196" s="1"/>
      <c r="N196" s="1"/>
      <c r="O196" s="2"/>
      <c r="P196" s="2"/>
      <c r="Q196" s="1"/>
    </row>
    <row r="197" spans="1:30" ht="25.5" customHeight="1">
      <c r="B197" s="6" t="s">
        <v>1</v>
      </c>
      <c r="C197" s="6"/>
      <c r="D197" s="6"/>
      <c r="E197" s="6"/>
      <c r="F197" s="6"/>
      <c r="G197" s="6"/>
      <c r="H197" s="6"/>
      <c r="I197" s="6"/>
      <c r="K197" s="7" t="s">
        <v>2</v>
      </c>
      <c r="L197" s="7" t="s">
        <v>3</v>
      </c>
      <c r="M197" s="8" t="s">
        <v>4</v>
      </c>
      <c r="N197" s="7" t="s">
        <v>5</v>
      </c>
      <c r="O197" s="9" t="s">
        <v>6</v>
      </c>
      <c r="P197" s="9" t="s">
        <v>7</v>
      </c>
      <c r="Q197" s="10" t="s">
        <v>8</v>
      </c>
    </row>
    <row r="198" spans="1:30" ht="12.75" customHeight="1">
      <c r="A198" s="12" t="s">
        <v>9</v>
      </c>
      <c r="B198" s="13">
        <v>1</v>
      </c>
      <c r="C198" s="13">
        <v>2</v>
      </c>
      <c r="D198" s="13">
        <v>3</v>
      </c>
      <c r="E198" s="13">
        <v>4</v>
      </c>
      <c r="F198" s="13">
        <v>5</v>
      </c>
      <c r="G198" s="13">
        <v>6</v>
      </c>
      <c r="H198" s="13">
        <v>7</v>
      </c>
      <c r="I198" s="13">
        <v>8</v>
      </c>
      <c r="J198" s="163" t="s">
        <v>10</v>
      </c>
      <c r="K198" s="15"/>
      <c r="L198" s="16"/>
      <c r="M198" s="17"/>
      <c r="N198" s="18"/>
      <c r="O198" s="2"/>
      <c r="P198" s="2"/>
      <c r="Q198" s="1"/>
    </row>
    <row r="199" spans="1:30" ht="12.75" customHeight="1">
      <c r="A199" s="20" t="s">
        <v>42</v>
      </c>
      <c r="B199" s="25">
        <v>6</v>
      </c>
      <c r="J199" s="165"/>
      <c r="K199" s="1"/>
      <c r="L199" s="1"/>
      <c r="N199" s="1"/>
      <c r="O199" s="21">
        <f>B199</f>
        <v>6</v>
      </c>
      <c r="P199" s="2"/>
      <c r="Q199" s="1"/>
    </row>
    <row r="200" spans="1:30" ht="12.75" customHeight="1">
      <c r="A200" s="25">
        <v>1001</v>
      </c>
      <c r="C200" s="25">
        <v>6</v>
      </c>
      <c r="J200" s="165"/>
      <c r="K200" s="1"/>
      <c r="L200" s="1"/>
      <c r="N200" s="1">
        <f>C200/B199</f>
        <v>1</v>
      </c>
      <c r="O200" s="21">
        <v>6</v>
      </c>
      <c r="P200" s="26">
        <f t="shared" ref="P200:P206" si="22">O200/O199</f>
        <v>1</v>
      </c>
      <c r="Q200" s="1">
        <f t="shared" ref="Q200:Q206" si="23">100%-P200</f>
        <v>0</v>
      </c>
    </row>
    <row r="201" spans="1:30" ht="12.75" customHeight="1">
      <c r="A201" s="25">
        <v>1002</v>
      </c>
      <c r="D201" s="25">
        <v>5</v>
      </c>
      <c r="J201" s="165"/>
      <c r="N201" s="1">
        <f>D201/C200</f>
        <v>0.83333333333333337</v>
      </c>
      <c r="O201" s="21">
        <v>5</v>
      </c>
      <c r="P201" s="26">
        <f t="shared" si="22"/>
        <v>0.83333333333333337</v>
      </c>
      <c r="Q201" s="1">
        <f t="shared" si="23"/>
        <v>0.16666666666666663</v>
      </c>
    </row>
    <row r="202" spans="1:30" ht="12.75" customHeight="1">
      <c r="A202" s="25">
        <v>1101</v>
      </c>
      <c r="E202" s="25">
        <v>1</v>
      </c>
      <c r="J202" s="165"/>
      <c r="N202" s="1">
        <f>E202/D201</f>
        <v>0.2</v>
      </c>
      <c r="O202" s="21">
        <v>2</v>
      </c>
      <c r="P202" s="26">
        <f t="shared" si="22"/>
        <v>0.4</v>
      </c>
      <c r="Q202" s="1">
        <f t="shared" si="23"/>
        <v>0.6</v>
      </c>
    </row>
    <row r="203" spans="1:30" ht="12.75" customHeight="1">
      <c r="A203" s="20" t="s">
        <v>52</v>
      </c>
      <c r="F203" s="25">
        <v>1</v>
      </c>
      <c r="J203" s="165"/>
      <c r="N203" s="1">
        <f>F203/E202</f>
        <v>1</v>
      </c>
      <c r="O203" s="21">
        <v>2</v>
      </c>
      <c r="P203" s="26">
        <f t="shared" si="22"/>
        <v>1</v>
      </c>
      <c r="Q203" s="1">
        <f t="shared" si="23"/>
        <v>0</v>
      </c>
    </row>
    <row r="204" spans="1:30" ht="12.75" customHeight="1">
      <c r="A204" s="31" t="s">
        <v>53</v>
      </c>
      <c r="G204" s="25">
        <v>1</v>
      </c>
      <c r="J204" s="165"/>
      <c r="N204" s="1">
        <f>G204/F203</f>
        <v>1</v>
      </c>
      <c r="O204" s="21">
        <v>2</v>
      </c>
      <c r="P204" s="26">
        <f t="shared" si="22"/>
        <v>1</v>
      </c>
      <c r="Q204" s="1">
        <f t="shared" si="23"/>
        <v>0</v>
      </c>
    </row>
    <row r="205" spans="1:30" ht="12.75" customHeight="1">
      <c r="A205" s="31" t="s">
        <v>62</v>
      </c>
      <c r="H205" s="25">
        <v>1</v>
      </c>
      <c r="J205" s="165"/>
      <c r="N205" s="1">
        <f>H205/G204</f>
        <v>1</v>
      </c>
      <c r="O205" s="21">
        <v>2</v>
      </c>
      <c r="P205" s="26">
        <f t="shared" si="22"/>
        <v>1</v>
      </c>
      <c r="Q205" s="1">
        <f t="shared" si="23"/>
        <v>0</v>
      </c>
    </row>
    <row r="206" spans="1:30" ht="12.75" customHeight="1">
      <c r="A206" s="31" t="s">
        <v>63</v>
      </c>
      <c r="I206" s="25">
        <v>1</v>
      </c>
      <c r="J206" s="165">
        <v>1</v>
      </c>
      <c r="N206" s="1">
        <f>I206/H205</f>
        <v>1</v>
      </c>
      <c r="O206" s="21">
        <v>2</v>
      </c>
      <c r="P206" s="26">
        <f t="shared" si="22"/>
        <v>1</v>
      </c>
      <c r="Q206" s="1">
        <f t="shared" si="23"/>
        <v>0</v>
      </c>
    </row>
    <row r="207" spans="1:30" ht="12.75" customHeight="1">
      <c r="A207" s="31" t="s">
        <v>64</v>
      </c>
      <c r="I207" s="25">
        <v>1</v>
      </c>
      <c r="J207" s="165"/>
      <c r="N207" s="1"/>
      <c r="O207" s="21">
        <v>1</v>
      </c>
      <c r="P207" s="26"/>
      <c r="Q207" s="1"/>
    </row>
    <row r="208" spans="1:30" ht="12.75" customHeight="1">
      <c r="A208" s="31" t="s">
        <v>65</v>
      </c>
      <c r="I208" s="25">
        <v>1</v>
      </c>
      <c r="J208" s="165"/>
      <c r="N208" s="1"/>
      <c r="O208" s="21">
        <v>1</v>
      </c>
      <c r="P208" s="26"/>
      <c r="Q208" s="1"/>
      <c r="S208" s="25"/>
    </row>
    <row r="209" spans="1:21" ht="12.75" customHeight="1">
      <c r="A209" s="31" t="s">
        <v>80</v>
      </c>
      <c r="I209" s="25">
        <v>1</v>
      </c>
      <c r="J209" s="165"/>
      <c r="N209" s="1"/>
      <c r="O209" s="21">
        <v>1</v>
      </c>
      <c r="P209" s="26"/>
      <c r="Q209" s="1"/>
      <c r="R209" s="43" t="s">
        <v>56</v>
      </c>
      <c r="S209" s="43">
        <v>1</v>
      </c>
      <c r="T209" s="43">
        <f>SUM(J206:J208)</f>
        <v>1</v>
      </c>
      <c r="U209" s="43" t="s">
        <v>10</v>
      </c>
    </row>
    <row r="210" spans="1:21" ht="12.75" customHeight="1">
      <c r="A210" s="31"/>
      <c r="J210" s="166">
        <f>SUM(J206)</f>
        <v>1</v>
      </c>
      <c r="K210" s="3">
        <f>J206/B199</f>
        <v>0.16666666666666666</v>
      </c>
      <c r="L210" s="3">
        <f>J210/B199</f>
        <v>0.16666666666666666</v>
      </c>
      <c r="M210" s="3">
        <f>L210-K210</f>
        <v>0</v>
      </c>
      <c r="N210" s="1"/>
      <c r="O210" s="21"/>
      <c r="P210" s="26"/>
      <c r="Q210" s="1"/>
      <c r="R210" s="43" t="s">
        <v>57</v>
      </c>
      <c r="S210" s="44">
        <f>S209/B199</f>
        <v>0.16666666666666666</v>
      </c>
      <c r="T210" s="44">
        <f>S209/T209</f>
        <v>1</v>
      </c>
      <c r="U210" s="43" t="s">
        <v>58</v>
      </c>
    </row>
    <row r="211" spans="1:21" ht="12.75" customHeight="1"/>
    <row r="212" spans="1:21" ht="12.75" customHeight="1">
      <c r="S212" s="3"/>
    </row>
    <row r="213" spans="1:21" ht="26.25">
      <c r="A213" s="161"/>
      <c r="B213" s="191" t="s">
        <v>69</v>
      </c>
      <c r="C213" s="191"/>
      <c r="D213" s="191"/>
      <c r="E213" s="191"/>
      <c r="F213" s="191"/>
      <c r="G213" s="191"/>
      <c r="H213" s="191"/>
      <c r="I213" s="191"/>
      <c r="J213" s="156" t="s">
        <v>43</v>
      </c>
      <c r="K213" s="25"/>
      <c r="L213" s="1"/>
      <c r="M213" s="1"/>
      <c r="N213" s="25"/>
      <c r="O213" s="1"/>
      <c r="P213" s="25"/>
      <c r="Q213" s="25"/>
      <c r="R213" s="34" t="s">
        <v>125</v>
      </c>
      <c r="S213" s="3"/>
    </row>
    <row r="214" spans="1:21" ht="20.25">
      <c r="A214" s="192" t="s">
        <v>9</v>
      </c>
      <c r="B214" s="193" t="s">
        <v>70</v>
      </c>
      <c r="C214" s="194"/>
      <c r="D214" s="194"/>
      <c r="E214" s="194"/>
      <c r="F214" s="194"/>
      <c r="G214" s="194"/>
      <c r="H214" s="194"/>
      <c r="I214" s="195"/>
      <c r="J214" s="196" t="s">
        <v>10</v>
      </c>
      <c r="K214" s="189" t="s">
        <v>2</v>
      </c>
      <c r="L214" s="189" t="s">
        <v>3</v>
      </c>
      <c r="M214" s="198" t="s">
        <v>4</v>
      </c>
      <c r="N214" s="189" t="s">
        <v>5</v>
      </c>
      <c r="O214" s="187" t="s">
        <v>6</v>
      </c>
      <c r="P214" s="187" t="s">
        <v>7</v>
      </c>
      <c r="Q214" s="189" t="s">
        <v>8</v>
      </c>
      <c r="S214" s="3"/>
    </row>
    <row r="215" spans="1:21" ht="15.75">
      <c r="A215" s="188"/>
      <c r="B215" s="49" t="s">
        <v>71</v>
      </c>
      <c r="C215" s="49" t="s">
        <v>72</v>
      </c>
      <c r="D215" s="49" t="s">
        <v>73</v>
      </c>
      <c r="E215" s="49" t="s">
        <v>74</v>
      </c>
      <c r="F215" s="49" t="s">
        <v>75</v>
      </c>
      <c r="G215" s="49" t="s">
        <v>76</v>
      </c>
      <c r="H215" s="49" t="s">
        <v>77</v>
      </c>
      <c r="I215" s="49" t="s">
        <v>78</v>
      </c>
      <c r="J215" s="197"/>
      <c r="K215" s="188"/>
      <c r="L215" s="188"/>
      <c r="M215" s="188"/>
      <c r="N215" s="188"/>
      <c r="O215" s="188"/>
      <c r="P215" s="188"/>
      <c r="Q215" s="188"/>
      <c r="S215" s="3"/>
    </row>
    <row r="216" spans="1:21" ht="15.75">
      <c r="A216" s="49">
        <v>1001</v>
      </c>
      <c r="B216" s="50">
        <v>11</v>
      </c>
      <c r="C216" s="50"/>
      <c r="D216" s="50"/>
      <c r="E216" s="50"/>
      <c r="F216" s="50"/>
      <c r="G216" s="50"/>
      <c r="H216" s="50"/>
      <c r="I216" s="50"/>
      <c r="J216" s="87"/>
      <c r="K216" s="51"/>
      <c r="L216" s="52"/>
      <c r="M216" s="53"/>
      <c r="N216" s="54"/>
      <c r="O216" s="55">
        <f>B216</f>
        <v>11</v>
      </c>
      <c r="P216" s="56"/>
      <c r="Q216" s="54"/>
      <c r="S216" s="3"/>
    </row>
    <row r="217" spans="1:21" ht="15.75" customHeight="1">
      <c r="A217" s="49">
        <v>1002</v>
      </c>
      <c r="B217" s="50"/>
      <c r="C217" s="50">
        <v>11</v>
      </c>
      <c r="D217" s="50"/>
      <c r="E217" s="50"/>
      <c r="F217" s="50"/>
      <c r="G217" s="50"/>
      <c r="H217" s="50"/>
      <c r="I217" s="50"/>
      <c r="J217" s="87"/>
      <c r="K217" s="57"/>
      <c r="L217" s="58"/>
      <c r="M217" s="59"/>
      <c r="N217" s="60">
        <f>IF(C217=0,"",C217/B216)</f>
        <v>1</v>
      </c>
      <c r="O217" s="61">
        <v>11</v>
      </c>
      <c r="P217" s="62">
        <f t="shared" ref="P217:P223" si="24">IF(O217=0,"",O217/O216)</f>
        <v>1</v>
      </c>
      <c r="Q217" s="62">
        <f t="shared" ref="Q217:Q223" si="25">IF(O217=0,"",100%-P217)</f>
        <v>0</v>
      </c>
      <c r="S217" s="3"/>
    </row>
    <row r="218" spans="1:21" ht="15.75" customHeight="1">
      <c r="A218" s="49">
        <v>1101</v>
      </c>
      <c r="B218" s="50"/>
      <c r="C218" s="50"/>
      <c r="D218" s="50">
        <v>11</v>
      </c>
      <c r="E218" s="50"/>
      <c r="F218" s="50"/>
      <c r="G218" s="50"/>
      <c r="H218" s="50"/>
      <c r="I218" s="50"/>
      <c r="J218" s="87"/>
      <c r="K218" s="57"/>
      <c r="L218" s="58"/>
      <c r="M218" s="59"/>
      <c r="N218" s="60">
        <f>IF(D218=0,"",D218/C217)</f>
        <v>1</v>
      </c>
      <c r="O218" s="61">
        <v>11</v>
      </c>
      <c r="P218" s="62">
        <f t="shared" si="24"/>
        <v>1</v>
      </c>
      <c r="Q218" s="62">
        <f t="shared" si="25"/>
        <v>0</v>
      </c>
      <c r="R218" s="63">
        <f>O218/O216</f>
        <v>1</v>
      </c>
      <c r="S218" s="3"/>
    </row>
    <row r="219" spans="1:21" ht="15.75" customHeight="1">
      <c r="A219" s="49">
        <v>1102</v>
      </c>
      <c r="B219" s="50"/>
      <c r="C219" s="50"/>
      <c r="D219" s="50"/>
      <c r="E219" s="50">
        <v>10</v>
      </c>
      <c r="F219" s="50"/>
      <c r="G219" s="50"/>
      <c r="H219" s="50"/>
      <c r="I219" s="50"/>
      <c r="J219" s="87"/>
      <c r="K219" s="57"/>
      <c r="L219" s="58"/>
      <c r="M219" s="59"/>
      <c r="N219" s="60">
        <f>IF(E219=0,"",E219/D218)</f>
        <v>0.90909090909090906</v>
      </c>
      <c r="O219" s="61">
        <v>10</v>
      </c>
      <c r="P219" s="62">
        <f t="shared" si="24"/>
        <v>0.90909090909090906</v>
      </c>
      <c r="Q219" s="62">
        <f t="shared" si="25"/>
        <v>9.0909090909090939E-2</v>
      </c>
      <c r="S219" s="3"/>
    </row>
    <row r="220" spans="1:21" ht="15.75" customHeight="1">
      <c r="A220" s="49">
        <v>1201</v>
      </c>
      <c r="B220" s="50"/>
      <c r="C220" s="50"/>
      <c r="D220" s="50"/>
      <c r="E220" s="50"/>
      <c r="F220" s="50">
        <v>8</v>
      </c>
      <c r="G220" s="50"/>
      <c r="H220" s="50"/>
      <c r="I220" s="50"/>
      <c r="J220" s="87"/>
      <c r="K220" s="57"/>
      <c r="L220" s="58"/>
      <c r="M220" s="59"/>
      <c r="N220" s="60">
        <f>IF(F220=0,"",F220/E219)</f>
        <v>0.8</v>
      </c>
      <c r="O220" s="61">
        <v>10</v>
      </c>
      <c r="P220" s="62">
        <f t="shared" si="24"/>
        <v>1</v>
      </c>
      <c r="Q220" s="62">
        <f t="shared" si="25"/>
        <v>0</v>
      </c>
      <c r="S220" s="3"/>
    </row>
    <row r="221" spans="1:21" ht="15.75" customHeight="1">
      <c r="A221" s="49">
        <v>1202</v>
      </c>
      <c r="B221" s="50"/>
      <c r="C221" s="50"/>
      <c r="D221" s="50"/>
      <c r="E221" s="50"/>
      <c r="F221" s="50"/>
      <c r="G221" s="50">
        <v>7</v>
      </c>
      <c r="H221" s="50"/>
      <c r="I221" s="50"/>
      <c r="J221" s="87"/>
      <c r="K221" s="57"/>
      <c r="L221" s="58"/>
      <c r="M221" s="59"/>
      <c r="N221" s="60">
        <f>IF(G221=0,"",G221/F220)</f>
        <v>0.875</v>
      </c>
      <c r="O221" s="61">
        <v>10</v>
      </c>
      <c r="P221" s="62">
        <f t="shared" si="24"/>
        <v>1</v>
      </c>
      <c r="Q221" s="62">
        <f t="shared" si="25"/>
        <v>0</v>
      </c>
      <c r="S221" s="3"/>
    </row>
    <row r="222" spans="1:21" ht="15.75" customHeight="1">
      <c r="A222" s="49">
        <v>1301</v>
      </c>
      <c r="B222" s="50"/>
      <c r="C222" s="50"/>
      <c r="D222" s="50"/>
      <c r="E222" s="50"/>
      <c r="F222" s="50"/>
      <c r="G222" s="50"/>
      <c r="H222" s="50">
        <v>6</v>
      </c>
      <c r="I222" s="50"/>
      <c r="J222" s="87"/>
      <c r="K222" s="57"/>
      <c r="L222" s="58"/>
      <c r="M222" s="59"/>
      <c r="N222" s="60">
        <f>IF(H222=0,"",H222/G221)</f>
        <v>0.8571428571428571</v>
      </c>
      <c r="O222" s="61">
        <v>10</v>
      </c>
      <c r="P222" s="62">
        <f t="shared" si="24"/>
        <v>1</v>
      </c>
      <c r="Q222" s="62">
        <f t="shared" si="25"/>
        <v>0</v>
      </c>
      <c r="S222" s="3"/>
    </row>
    <row r="223" spans="1:21" ht="15.75" customHeight="1">
      <c r="A223" s="49">
        <v>1302</v>
      </c>
      <c r="B223" s="50"/>
      <c r="C223" s="50"/>
      <c r="D223" s="50"/>
      <c r="E223" s="50"/>
      <c r="F223" s="50"/>
      <c r="G223" s="50"/>
      <c r="H223" s="50"/>
      <c r="I223" s="50">
        <v>6</v>
      </c>
      <c r="J223" s="87">
        <v>1</v>
      </c>
      <c r="K223" s="57"/>
      <c r="L223" s="58"/>
      <c r="M223" s="59"/>
      <c r="N223" s="60">
        <f>IF(I223=0,"",I223/H222)</f>
        <v>1</v>
      </c>
      <c r="O223" s="61">
        <v>9</v>
      </c>
      <c r="P223" s="62">
        <f t="shared" si="24"/>
        <v>0.9</v>
      </c>
      <c r="Q223" s="62">
        <f t="shared" si="25"/>
        <v>9.9999999999999978E-2</v>
      </c>
      <c r="S223" s="3"/>
    </row>
    <row r="224" spans="1:21" ht="15.75" customHeight="1">
      <c r="A224" s="49">
        <v>1401</v>
      </c>
      <c r="B224" s="50"/>
      <c r="C224" s="50"/>
      <c r="D224" s="50"/>
      <c r="E224" s="50"/>
      <c r="F224" s="50"/>
      <c r="G224" s="50"/>
      <c r="H224" s="50"/>
      <c r="I224" s="50">
        <v>6</v>
      </c>
      <c r="J224" s="87">
        <v>3</v>
      </c>
      <c r="K224" s="57"/>
      <c r="L224" s="58"/>
      <c r="M224" s="58"/>
      <c r="N224" s="68"/>
      <c r="O224" s="61">
        <v>9</v>
      </c>
      <c r="P224" s="69"/>
      <c r="Q224" s="68"/>
      <c r="S224" s="3"/>
    </row>
    <row r="225" spans="1:19" ht="15.75" customHeight="1">
      <c r="A225" s="49">
        <v>1402</v>
      </c>
      <c r="B225" s="50"/>
      <c r="C225" s="50"/>
      <c r="D225" s="50"/>
      <c r="E225" s="50"/>
      <c r="F225" s="50"/>
      <c r="G225" s="50"/>
      <c r="H225" s="50"/>
      <c r="I225" s="50">
        <v>5</v>
      </c>
      <c r="J225" s="87">
        <v>4</v>
      </c>
      <c r="K225" s="57"/>
      <c r="L225" s="58"/>
      <c r="M225" s="58"/>
      <c r="N225" s="68"/>
      <c r="O225" s="61">
        <v>5</v>
      </c>
      <c r="P225" s="69"/>
      <c r="Q225" s="68"/>
      <c r="S225" s="3"/>
    </row>
    <row r="226" spans="1:19" ht="15.75" customHeight="1">
      <c r="A226" s="49">
        <v>1501</v>
      </c>
      <c r="B226" s="50"/>
      <c r="C226" s="50"/>
      <c r="D226" s="50"/>
      <c r="E226" s="50"/>
      <c r="F226" s="50"/>
      <c r="G226" s="50"/>
      <c r="H226" s="50"/>
      <c r="I226" s="50"/>
      <c r="J226" s="87"/>
      <c r="K226" s="57"/>
      <c r="L226" s="58"/>
      <c r="M226" s="58"/>
      <c r="N226" s="68"/>
      <c r="O226" s="66"/>
      <c r="P226" s="69"/>
      <c r="Q226" s="68"/>
      <c r="S226" s="3"/>
    </row>
    <row r="227" spans="1:19" ht="15.75" customHeight="1">
      <c r="A227" s="49">
        <v>1502</v>
      </c>
      <c r="B227" s="50"/>
      <c r="C227" s="50"/>
      <c r="D227" s="50"/>
      <c r="E227" s="50"/>
      <c r="F227" s="50"/>
      <c r="G227" s="50"/>
      <c r="H227" s="50"/>
      <c r="I227" s="50"/>
      <c r="J227" s="87"/>
      <c r="K227" s="57"/>
      <c r="L227" s="58"/>
      <c r="M227" s="64"/>
      <c r="N227" s="68"/>
      <c r="O227" s="66"/>
      <c r="P227" s="69"/>
      <c r="Q227" s="68"/>
      <c r="S227" s="3"/>
    </row>
    <row r="228" spans="1:19" ht="15.75" customHeight="1">
      <c r="A228" s="49">
        <v>1601</v>
      </c>
      <c r="B228" s="50"/>
      <c r="C228" s="50"/>
      <c r="D228" s="50"/>
      <c r="E228" s="50"/>
      <c r="F228" s="50"/>
      <c r="G228" s="50"/>
      <c r="H228" s="50"/>
      <c r="I228" s="50"/>
      <c r="J228" s="87">
        <v>1</v>
      </c>
      <c r="K228" s="57"/>
      <c r="L228" s="58"/>
      <c r="M228" s="64"/>
      <c r="N228" s="68"/>
      <c r="O228" s="66">
        <v>1</v>
      </c>
      <c r="P228" s="69"/>
      <c r="Q228" s="68"/>
      <c r="S228" s="3"/>
    </row>
    <row r="229" spans="1:19" ht="15.75" customHeight="1">
      <c r="A229" s="49">
        <v>1602</v>
      </c>
      <c r="B229" s="50"/>
      <c r="C229" s="50"/>
      <c r="D229" s="50"/>
      <c r="E229" s="50"/>
      <c r="F229" s="50"/>
      <c r="G229" s="50"/>
      <c r="H229" s="50"/>
      <c r="I229" s="50"/>
      <c r="J229" s="87"/>
      <c r="K229" s="57"/>
      <c r="L229" s="58"/>
      <c r="M229" s="64"/>
      <c r="N229" s="58"/>
      <c r="O229" s="64"/>
      <c r="P229" s="102"/>
      <c r="Q229" s="68"/>
      <c r="S229" s="3"/>
    </row>
    <row r="230" spans="1:19" ht="15.75" customHeight="1">
      <c r="A230" s="49">
        <v>1701</v>
      </c>
      <c r="B230" s="50"/>
      <c r="C230" s="50"/>
      <c r="D230" s="50"/>
      <c r="E230" s="50"/>
      <c r="F230" s="50"/>
      <c r="G230" s="50"/>
      <c r="H230" s="50"/>
      <c r="I230" s="50"/>
      <c r="J230" s="87"/>
      <c r="K230" s="57"/>
      <c r="L230" s="58"/>
      <c r="M230" s="64"/>
      <c r="N230" s="140" t="s">
        <v>56</v>
      </c>
      <c r="O230" s="71">
        <v>7</v>
      </c>
      <c r="P230" s="83">
        <f>J233</f>
        <v>9</v>
      </c>
      <c r="Q230" s="142" t="s">
        <v>10</v>
      </c>
      <c r="S230" s="3"/>
    </row>
    <row r="231" spans="1:19" ht="15.75" customHeight="1">
      <c r="A231" s="49">
        <v>1702</v>
      </c>
      <c r="B231" s="50"/>
      <c r="C231" s="50"/>
      <c r="D231" s="50"/>
      <c r="E231" s="50"/>
      <c r="F231" s="50"/>
      <c r="G231" s="50"/>
      <c r="H231" s="50"/>
      <c r="I231" s="50"/>
      <c r="J231" s="87"/>
      <c r="K231" s="57"/>
      <c r="L231" s="58"/>
      <c r="M231" s="64"/>
      <c r="N231" s="141" t="s">
        <v>57</v>
      </c>
      <c r="O231" s="73">
        <f>IF(O230/B216=0,"",O230/B216)</f>
        <v>0.63636363636363635</v>
      </c>
      <c r="P231" s="85">
        <f>IF(O230/P230=0,"0%",O230/P230)</f>
        <v>0.77777777777777779</v>
      </c>
      <c r="Q231" s="143" t="s">
        <v>58</v>
      </c>
      <c r="S231" s="3"/>
    </row>
    <row r="232" spans="1:19" ht="15.75">
      <c r="A232" s="49">
        <v>1801</v>
      </c>
      <c r="B232" s="145"/>
      <c r="C232" s="145"/>
      <c r="D232" s="145"/>
      <c r="E232" s="145"/>
      <c r="F232" s="145"/>
      <c r="G232" s="145"/>
      <c r="H232" s="145"/>
      <c r="I232" s="145"/>
      <c r="J232" s="87"/>
      <c r="K232" s="75"/>
      <c r="L232" s="76"/>
      <c r="M232" s="77"/>
      <c r="N232" s="78"/>
      <c r="O232" s="79"/>
      <c r="P232" s="79"/>
      <c r="Q232" s="80"/>
      <c r="S232" s="3"/>
    </row>
    <row r="233" spans="1:19" ht="18" customHeight="1">
      <c r="A233" s="31"/>
      <c r="B233" s="190" t="s">
        <v>79</v>
      </c>
      <c r="C233" s="190"/>
      <c r="D233" s="190"/>
      <c r="E233" s="190"/>
      <c r="F233" s="190"/>
      <c r="G233" s="190"/>
      <c r="H233" s="190"/>
      <c r="I233" s="190"/>
      <c r="J233" s="144">
        <f>SUM(J221:J229)</f>
        <v>9</v>
      </c>
      <c r="K233" s="82">
        <f>IF(J223=0,"",J223/B216)</f>
        <v>9.0909090909090912E-2</v>
      </c>
      <c r="L233" s="82">
        <f>IF(J233=0,"",J233/B216)</f>
        <v>0.81818181818181823</v>
      </c>
      <c r="M233" s="82">
        <f>IF(J225=0,"",L233-K233)</f>
        <v>0.72727272727272729</v>
      </c>
      <c r="N233" s="1"/>
      <c r="O233" s="25"/>
      <c r="P233" s="26"/>
      <c r="Q233" s="1"/>
      <c r="S233" s="3"/>
    </row>
    <row r="234" spans="1:19" ht="12.75" customHeight="1">
      <c r="S234" s="3"/>
    </row>
    <row r="235" spans="1:19" ht="12.75" customHeight="1">
      <c r="S235" s="3"/>
    </row>
    <row r="236" spans="1:19" ht="26.25" customHeight="1">
      <c r="A236" s="161"/>
      <c r="B236" s="191" t="s">
        <v>69</v>
      </c>
      <c r="C236" s="191"/>
      <c r="D236" s="191"/>
      <c r="E236" s="191"/>
      <c r="F236" s="191"/>
      <c r="G236" s="191"/>
      <c r="H236" s="191"/>
      <c r="I236" s="191"/>
      <c r="J236" s="156" t="s">
        <v>44</v>
      </c>
      <c r="K236" s="25"/>
      <c r="L236" s="1"/>
      <c r="M236" s="1"/>
      <c r="N236" s="25"/>
      <c r="O236" s="1"/>
      <c r="P236" s="25"/>
      <c r="Q236" s="25"/>
      <c r="R236" s="34" t="s">
        <v>126</v>
      </c>
      <c r="S236" s="3"/>
    </row>
    <row r="237" spans="1:19" ht="20.25" customHeight="1">
      <c r="A237" s="192" t="s">
        <v>9</v>
      </c>
      <c r="B237" s="193" t="s">
        <v>70</v>
      </c>
      <c r="C237" s="194"/>
      <c r="D237" s="194"/>
      <c r="E237" s="194"/>
      <c r="F237" s="194"/>
      <c r="G237" s="194"/>
      <c r="H237" s="194"/>
      <c r="I237" s="195"/>
      <c r="J237" s="196" t="s">
        <v>10</v>
      </c>
      <c r="K237" s="189" t="s">
        <v>2</v>
      </c>
      <c r="L237" s="189" t="s">
        <v>3</v>
      </c>
      <c r="M237" s="198" t="s">
        <v>4</v>
      </c>
      <c r="N237" s="189" t="s">
        <v>5</v>
      </c>
      <c r="O237" s="187" t="s">
        <v>6</v>
      </c>
      <c r="P237" s="187" t="s">
        <v>7</v>
      </c>
      <c r="Q237" s="189" t="s">
        <v>8</v>
      </c>
      <c r="S237" s="3"/>
    </row>
    <row r="238" spans="1:19" ht="15.75" customHeight="1">
      <c r="A238" s="188"/>
      <c r="B238" s="49" t="s">
        <v>71</v>
      </c>
      <c r="C238" s="49" t="s">
        <v>72</v>
      </c>
      <c r="D238" s="49" t="s">
        <v>73</v>
      </c>
      <c r="E238" s="49" t="s">
        <v>74</v>
      </c>
      <c r="F238" s="49" t="s">
        <v>75</v>
      </c>
      <c r="G238" s="49" t="s">
        <v>76</v>
      </c>
      <c r="H238" s="49" t="s">
        <v>77</v>
      </c>
      <c r="I238" s="49" t="s">
        <v>78</v>
      </c>
      <c r="J238" s="197"/>
      <c r="K238" s="188"/>
      <c r="L238" s="188"/>
      <c r="M238" s="188"/>
      <c r="N238" s="188"/>
      <c r="O238" s="188"/>
      <c r="P238" s="188"/>
      <c r="Q238" s="188"/>
      <c r="S238" s="3"/>
    </row>
    <row r="239" spans="1:19" ht="15.75" customHeight="1">
      <c r="A239" s="49">
        <v>1002</v>
      </c>
      <c r="B239" s="50">
        <v>10</v>
      </c>
      <c r="C239" s="50"/>
      <c r="D239" s="50"/>
      <c r="E239" s="50"/>
      <c r="F239" s="50"/>
      <c r="G239" s="50"/>
      <c r="H239" s="50"/>
      <c r="I239" s="50"/>
      <c r="J239" s="87"/>
      <c r="K239" s="51"/>
      <c r="L239" s="52"/>
      <c r="M239" s="53"/>
      <c r="N239" s="54"/>
      <c r="O239" s="55">
        <f>B239</f>
        <v>10</v>
      </c>
      <c r="P239" s="56"/>
      <c r="Q239" s="54"/>
      <c r="S239" s="3"/>
    </row>
    <row r="240" spans="1:19" ht="15.75" customHeight="1">
      <c r="A240" s="49">
        <v>1101</v>
      </c>
      <c r="B240" s="50"/>
      <c r="C240" s="50">
        <v>9</v>
      </c>
      <c r="D240" s="50"/>
      <c r="E240" s="50"/>
      <c r="F240" s="50"/>
      <c r="G240" s="50"/>
      <c r="H240" s="50"/>
      <c r="I240" s="50"/>
      <c r="J240" s="87"/>
      <c r="K240" s="57"/>
      <c r="L240" s="58"/>
      <c r="M240" s="59"/>
      <c r="N240" s="60">
        <f>IF(C240=0,"",C240/B239)</f>
        <v>0.9</v>
      </c>
      <c r="O240" s="61">
        <v>9</v>
      </c>
      <c r="P240" s="62">
        <f t="shared" ref="P240:P246" si="26">IF(O240=0,"",O240/O239)</f>
        <v>0.9</v>
      </c>
      <c r="Q240" s="62">
        <f t="shared" ref="Q240:Q246" si="27">IF(O240=0,"",100%-P240)</f>
        <v>9.9999999999999978E-2</v>
      </c>
      <c r="S240" s="3"/>
    </row>
    <row r="241" spans="1:19" ht="15.75" customHeight="1">
      <c r="A241" s="49">
        <v>1102</v>
      </c>
      <c r="B241" s="50"/>
      <c r="C241" s="50"/>
      <c r="D241" s="50">
        <v>8</v>
      </c>
      <c r="E241" s="50"/>
      <c r="F241" s="50"/>
      <c r="G241" s="50"/>
      <c r="H241" s="50"/>
      <c r="I241" s="50"/>
      <c r="J241" s="87"/>
      <c r="K241" s="57"/>
      <c r="L241" s="58"/>
      <c r="M241" s="59"/>
      <c r="N241" s="60">
        <f>IF(D241=0,"",D241/C240)</f>
        <v>0.88888888888888884</v>
      </c>
      <c r="O241" s="61">
        <v>9</v>
      </c>
      <c r="P241" s="62">
        <f t="shared" si="26"/>
        <v>1</v>
      </c>
      <c r="Q241" s="62">
        <f t="shared" si="27"/>
        <v>0</v>
      </c>
      <c r="R241" s="63">
        <f>O241/O239</f>
        <v>0.9</v>
      </c>
      <c r="S241" s="3"/>
    </row>
    <row r="242" spans="1:19" ht="15.75" customHeight="1">
      <c r="A242" s="49">
        <v>1201</v>
      </c>
      <c r="B242" s="50"/>
      <c r="C242" s="50"/>
      <c r="D242" s="50"/>
      <c r="E242" s="50">
        <v>7</v>
      </c>
      <c r="F242" s="50"/>
      <c r="G242" s="50"/>
      <c r="H242" s="50"/>
      <c r="I242" s="50"/>
      <c r="J242" s="87"/>
      <c r="K242" s="57"/>
      <c r="L242" s="58"/>
      <c r="M242" s="59"/>
      <c r="N242" s="60">
        <f>IF(E242=0,"",E242/D241)</f>
        <v>0.875</v>
      </c>
      <c r="O242" s="61">
        <v>8</v>
      </c>
      <c r="P242" s="62">
        <f t="shared" si="26"/>
        <v>0.88888888888888884</v>
      </c>
      <c r="Q242" s="62">
        <f t="shared" si="27"/>
        <v>0.11111111111111116</v>
      </c>
      <c r="S242" s="3"/>
    </row>
    <row r="243" spans="1:19" ht="15.75" customHeight="1">
      <c r="A243" s="49">
        <v>1202</v>
      </c>
      <c r="B243" s="50"/>
      <c r="C243" s="50"/>
      <c r="D243" s="50"/>
      <c r="E243" s="50"/>
      <c r="F243" s="50">
        <v>5</v>
      </c>
      <c r="G243" s="50"/>
      <c r="H243" s="50"/>
      <c r="I243" s="50"/>
      <c r="J243" s="87"/>
      <c r="K243" s="57"/>
      <c r="L243" s="58"/>
      <c r="M243" s="59"/>
      <c r="N243" s="60">
        <f>IF(F243=0,"",F243/E242)</f>
        <v>0.7142857142857143</v>
      </c>
      <c r="O243" s="61">
        <v>5</v>
      </c>
      <c r="P243" s="62">
        <f t="shared" si="26"/>
        <v>0.625</v>
      </c>
      <c r="Q243" s="62">
        <f t="shared" si="27"/>
        <v>0.375</v>
      </c>
      <c r="S243" s="3"/>
    </row>
    <row r="244" spans="1:19" ht="15.75" customHeight="1">
      <c r="A244" s="49">
        <v>1301</v>
      </c>
      <c r="B244" s="50"/>
      <c r="C244" s="50"/>
      <c r="D244" s="50"/>
      <c r="E244" s="50"/>
      <c r="F244" s="50"/>
      <c r="G244" s="50">
        <v>5</v>
      </c>
      <c r="H244" s="50"/>
      <c r="I244" s="50"/>
      <c r="J244" s="87"/>
      <c r="K244" s="57"/>
      <c r="L244" s="58"/>
      <c r="M244" s="59"/>
      <c r="N244" s="60">
        <f>IF(G244=0,"",G244/F243)</f>
        <v>1</v>
      </c>
      <c r="O244" s="61">
        <v>5</v>
      </c>
      <c r="P244" s="62">
        <f t="shared" si="26"/>
        <v>1</v>
      </c>
      <c r="Q244" s="62">
        <f t="shared" si="27"/>
        <v>0</v>
      </c>
      <c r="S244" s="3"/>
    </row>
    <row r="245" spans="1:19" ht="15.75" customHeight="1">
      <c r="A245" s="49">
        <v>1302</v>
      </c>
      <c r="B245" s="50"/>
      <c r="C245" s="50"/>
      <c r="D245" s="50"/>
      <c r="E245" s="50"/>
      <c r="F245" s="50"/>
      <c r="G245" s="50"/>
      <c r="H245" s="50">
        <v>4</v>
      </c>
      <c r="I245" s="50"/>
      <c r="J245" s="87"/>
      <c r="K245" s="57"/>
      <c r="L245" s="58"/>
      <c r="M245" s="59"/>
      <c r="N245" s="60">
        <f>IF(H245=0,"",H245/G244)</f>
        <v>0.8</v>
      </c>
      <c r="O245" s="61">
        <v>5</v>
      </c>
      <c r="P245" s="62">
        <f t="shared" si="26"/>
        <v>1</v>
      </c>
      <c r="Q245" s="62">
        <f t="shared" si="27"/>
        <v>0</v>
      </c>
      <c r="S245" s="3"/>
    </row>
    <row r="246" spans="1:19" ht="15.75" customHeight="1">
      <c r="A246" s="49">
        <v>1401</v>
      </c>
      <c r="B246" s="50"/>
      <c r="C246" s="50"/>
      <c r="D246" s="50"/>
      <c r="E246" s="50"/>
      <c r="F246" s="50"/>
      <c r="G246" s="50"/>
      <c r="H246" s="50"/>
      <c r="I246" s="50">
        <v>3</v>
      </c>
      <c r="J246" s="87">
        <v>3</v>
      </c>
      <c r="K246" s="57"/>
      <c r="L246" s="58"/>
      <c r="M246" s="59"/>
      <c r="N246" s="60">
        <f>IF(I246=0,"",I246/H245)</f>
        <v>0.75</v>
      </c>
      <c r="O246" s="61">
        <v>5</v>
      </c>
      <c r="P246" s="62">
        <f t="shared" si="26"/>
        <v>1</v>
      </c>
      <c r="Q246" s="62">
        <f t="shared" si="27"/>
        <v>0</v>
      </c>
      <c r="S246" s="3"/>
    </row>
    <row r="247" spans="1:19" ht="15.75" customHeight="1">
      <c r="A247" s="49">
        <v>1402</v>
      </c>
      <c r="B247" s="50"/>
      <c r="C247" s="50"/>
      <c r="D247" s="50"/>
      <c r="E247" s="50"/>
      <c r="F247" s="50"/>
      <c r="G247" s="50"/>
      <c r="H247" s="50"/>
      <c r="I247" s="50">
        <v>1</v>
      </c>
      <c r="J247" s="87"/>
      <c r="K247" s="57"/>
      <c r="L247" s="58"/>
      <c r="M247" s="58"/>
      <c r="N247" s="68"/>
      <c r="O247" s="61">
        <v>2</v>
      </c>
      <c r="P247" s="69"/>
      <c r="Q247" s="68"/>
      <c r="S247" s="3"/>
    </row>
    <row r="248" spans="1:19" ht="15.75" customHeight="1">
      <c r="A248" s="49">
        <v>1501</v>
      </c>
      <c r="B248" s="50"/>
      <c r="C248" s="50"/>
      <c r="D248" s="50"/>
      <c r="E248" s="50"/>
      <c r="F248" s="50"/>
      <c r="G248" s="50"/>
      <c r="H248" s="50"/>
      <c r="I248" s="50">
        <v>2</v>
      </c>
      <c r="J248" s="87">
        <v>1</v>
      </c>
      <c r="K248" s="57"/>
      <c r="L248" s="58"/>
      <c r="M248" s="58"/>
      <c r="N248" s="68"/>
      <c r="O248" s="61">
        <v>2</v>
      </c>
      <c r="P248" s="69"/>
      <c r="Q248" s="68"/>
      <c r="S248" s="3"/>
    </row>
    <row r="249" spans="1:19" ht="15.75" customHeight="1">
      <c r="A249" s="49">
        <v>1502</v>
      </c>
      <c r="B249" s="50"/>
      <c r="C249" s="50"/>
      <c r="D249" s="50"/>
      <c r="E249" s="50"/>
      <c r="F249" s="50"/>
      <c r="G249" s="50"/>
      <c r="H249" s="50"/>
      <c r="I249" s="50">
        <v>1</v>
      </c>
      <c r="J249" s="87"/>
      <c r="K249" s="57"/>
      <c r="L249" s="58"/>
      <c r="M249" s="58"/>
      <c r="N249" s="68"/>
      <c r="O249" s="66">
        <v>1</v>
      </c>
      <c r="P249" s="69"/>
      <c r="Q249" s="68"/>
      <c r="S249" s="3"/>
    </row>
    <row r="250" spans="1:19" ht="15.75" customHeight="1">
      <c r="A250" s="49">
        <v>1601</v>
      </c>
      <c r="B250" s="50"/>
      <c r="C250" s="50"/>
      <c r="D250" s="50"/>
      <c r="E250" s="50"/>
      <c r="F250" s="50"/>
      <c r="G250" s="50"/>
      <c r="H250" s="50"/>
      <c r="I250" s="50"/>
      <c r="J250" s="87">
        <v>1</v>
      </c>
      <c r="K250" s="57"/>
      <c r="L250" s="58"/>
      <c r="M250" s="64"/>
      <c r="N250" s="68"/>
      <c r="O250" s="66">
        <v>1</v>
      </c>
      <c r="P250" s="69"/>
      <c r="Q250" s="68"/>
      <c r="S250" s="3"/>
    </row>
    <row r="251" spans="1:19" ht="15.75" customHeight="1">
      <c r="A251" s="49">
        <v>1602</v>
      </c>
      <c r="B251" s="50"/>
      <c r="C251" s="50"/>
      <c r="D251" s="50"/>
      <c r="E251" s="50"/>
      <c r="F251" s="50"/>
      <c r="G251" s="50"/>
      <c r="H251" s="50"/>
      <c r="I251" s="50"/>
      <c r="J251" s="87"/>
      <c r="K251" s="57"/>
      <c r="L251" s="58"/>
      <c r="M251" s="64"/>
      <c r="N251" s="68"/>
      <c r="O251" s="66"/>
      <c r="P251" s="69"/>
      <c r="Q251" s="68"/>
      <c r="S251" s="3"/>
    </row>
    <row r="252" spans="1:19" ht="15.75" customHeight="1">
      <c r="A252" s="49">
        <v>1701</v>
      </c>
      <c r="B252" s="50"/>
      <c r="C252" s="50"/>
      <c r="D252" s="50"/>
      <c r="E252" s="50"/>
      <c r="F252" s="50"/>
      <c r="G252" s="50"/>
      <c r="H252" s="50"/>
      <c r="I252" s="50"/>
      <c r="J252" s="87"/>
      <c r="K252" s="57"/>
      <c r="L252" s="58"/>
      <c r="M252" s="64"/>
      <c r="N252" s="58"/>
      <c r="O252" s="64"/>
      <c r="P252" s="102"/>
      <c r="Q252" s="68"/>
      <c r="S252" s="3"/>
    </row>
    <row r="253" spans="1:19" ht="15.75" customHeight="1">
      <c r="A253" s="49">
        <v>1702</v>
      </c>
      <c r="B253" s="50"/>
      <c r="C253" s="50"/>
      <c r="D253" s="50"/>
      <c r="E253" s="50"/>
      <c r="F253" s="50"/>
      <c r="G253" s="50"/>
      <c r="H253" s="50"/>
      <c r="I253" s="50"/>
      <c r="J253" s="87"/>
      <c r="K253" s="57"/>
      <c r="L253" s="58"/>
      <c r="M253" s="64"/>
      <c r="N253" s="140" t="s">
        <v>56</v>
      </c>
      <c r="O253" s="71">
        <v>5</v>
      </c>
      <c r="P253" s="83">
        <f>J256</f>
        <v>5</v>
      </c>
      <c r="Q253" s="142" t="s">
        <v>10</v>
      </c>
      <c r="S253" s="3"/>
    </row>
    <row r="254" spans="1:19" ht="15.75" customHeight="1">
      <c r="A254" s="49">
        <v>1801</v>
      </c>
      <c r="B254" s="50"/>
      <c r="C254" s="50"/>
      <c r="D254" s="50"/>
      <c r="E254" s="50"/>
      <c r="F254" s="50"/>
      <c r="G254" s="50"/>
      <c r="H254" s="50"/>
      <c r="I254" s="50"/>
      <c r="J254" s="87"/>
      <c r="K254" s="57"/>
      <c r="L254" s="58"/>
      <c r="M254" s="64"/>
      <c r="N254" s="141" t="s">
        <v>57</v>
      </c>
      <c r="O254" s="73">
        <f>IF(O253/B239=0,"",O253/B239)</f>
        <v>0.5</v>
      </c>
      <c r="P254" s="85">
        <f>IF(O253/P253=0,"0%",O253/P253)</f>
        <v>1</v>
      </c>
      <c r="Q254" s="143" t="s">
        <v>58</v>
      </c>
      <c r="S254" s="3"/>
    </row>
    <row r="255" spans="1:19" ht="15.75" customHeight="1">
      <c r="A255" s="49">
        <v>1802</v>
      </c>
      <c r="B255" s="145"/>
      <c r="C255" s="145"/>
      <c r="D255" s="145"/>
      <c r="E255" s="145"/>
      <c r="F255" s="145"/>
      <c r="G255" s="145"/>
      <c r="H255" s="145"/>
      <c r="I255" s="145"/>
      <c r="J255" s="87"/>
      <c r="K255" s="75"/>
      <c r="L255" s="76"/>
      <c r="M255" s="77"/>
      <c r="N255" s="78"/>
      <c r="O255" s="79"/>
      <c r="P255" s="79"/>
      <c r="Q255" s="80"/>
      <c r="S255" s="3"/>
    </row>
    <row r="256" spans="1:19" ht="18" customHeight="1">
      <c r="A256" s="25"/>
      <c r="B256" s="190" t="s">
        <v>79</v>
      </c>
      <c r="C256" s="190"/>
      <c r="D256" s="190"/>
      <c r="E256" s="190"/>
      <c r="F256" s="190"/>
      <c r="G256" s="190"/>
      <c r="H256" s="190"/>
      <c r="I256" s="190"/>
      <c r="J256" s="144">
        <f>SUM(J246:J250)</f>
        <v>5</v>
      </c>
      <c r="K256" s="82">
        <f>IF(J246=0,"",J246/B239)</f>
        <v>0.3</v>
      </c>
      <c r="L256" s="82">
        <f>IF(J256=0,"",J256/B239)</f>
        <v>0.5</v>
      </c>
      <c r="M256" s="82">
        <f>IF(J248=0,"",L256-K256)</f>
        <v>0.2</v>
      </c>
      <c r="N256" s="1"/>
      <c r="O256" s="25"/>
      <c r="P256" s="26"/>
      <c r="Q256" s="1"/>
      <c r="S256" s="3"/>
    </row>
    <row r="257" spans="1:19" ht="12.75" customHeight="1">
      <c r="S257" s="3"/>
    </row>
    <row r="258" spans="1:19" ht="12.75" customHeight="1">
      <c r="S258" s="3"/>
    </row>
    <row r="259" spans="1:19" ht="26.25" customHeight="1">
      <c r="A259" s="161"/>
      <c r="B259" s="191" t="s">
        <v>69</v>
      </c>
      <c r="C259" s="191"/>
      <c r="D259" s="191"/>
      <c r="E259" s="191"/>
      <c r="F259" s="191"/>
      <c r="G259" s="191"/>
      <c r="H259" s="191"/>
      <c r="I259" s="191"/>
      <c r="J259" s="156" t="s">
        <v>45</v>
      </c>
      <c r="K259" s="25"/>
      <c r="L259" s="1"/>
      <c r="M259" s="1"/>
      <c r="N259" s="25"/>
      <c r="O259" s="1"/>
      <c r="P259" s="25"/>
      <c r="Q259" s="25"/>
      <c r="R259" s="34" t="s">
        <v>127</v>
      </c>
      <c r="S259" s="3"/>
    </row>
    <row r="260" spans="1:19" ht="20.25" customHeight="1">
      <c r="A260" s="192" t="s">
        <v>9</v>
      </c>
      <c r="B260" s="193" t="s">
        <v>70</v>
      </c>
      <c r="C260" s="194"/>
      <c r="D260" s="194"/>
      <c r="E260" s="194"/>
      <c r="F260" s="194"/>
      <c r="G260" s="194"/>
      <c r="H260" s="194"/>
      <c r="I260" s="195"/>
      <c r="J260" s="196" t="s">
        <v>10</v>
      </c>
      <c r="K260" s="189" t="s">
        <v>2</v>
      </c>
      <c r="L260" s="189" t="s">
        <v>3</v>
      </c>
      <c r="M260" s="198" t="s">
        <v>4</v>
      </c>
      <c r="N260" s="189" t="s">
        <v>5</v>
      </c>
      <c r="O260" s="187" t="s">
        <v>6</v>
      </c>
      <c r="P260" s="187" t="s">
        <v>7</v>
      </c>
      <c r="Q260" s="189" t="s">
        <v>8</v>
      </c>
      <c r="S260" s="3"/>
    </row>
    <row r="261" spans="1:19" ht="15.75" customHeight="1">
      <c r="A261" s="188"/>
      <c r="B261" s="49" t="s">
        <v>71</v>
      </c>
      <c r="C261" s="49" t="s">
        <v>72</v>
      </c>
      <c r="D261" s="49" t="s">
        <v>73</v>
      </c>
      <c r="E261" s="49" t="s">
        <v>74</v>
      </c>
      <c r="F261" s="49" t="s">
        <v>75</v>
      </c>
      <c r="G261" s="49" t="s">
        <v>76</v>
      </c>
      <c r="H261" s="49" t="s">
        <v>77</v>
      </c>
      <c r="I261" s="49" t="s">
        <v>78</v>
      </c>
      <c r="J261" s="197"/>
      <c r="K261" s="188"/>
      <c r="L261" s="188"/>
      <c r="M261" s="188"/>
      <c r="N261" s="188"/>
      <c r="O261" s="188"/>
      <c r="P261" s="188"/>
      <c r="Q261" s="188"/>
      <c r="S261" s="3"/>
    </row>
    <row r="262" spans="1:19" ht="15.75" customHeight="1">
      <c r="A262" s="49">
        <v>1101</v>
      </c>
      <c r="B262" s="50">
        <v>21</v>
      </c>
      <c r="C262" s="50"/>
      <c r="D262" s="50"/>
      <c r="E262" s="50"/>
      <c r="F262" s="50"/>
      <c r="G262" s="50"/>
      <c r="H262" s="50"/>
      <c r="I262" s="50"/>
      <c r="J262" s="87"/>
      <c r="K262" s="51"/>
      <c r="L262" s="52"/>
      <c r="M262" s="53"/>
      <c r="N262" s="54"/>
      <c r="O262" s="55">
        <f>B262</f>
        <v>21</v>
      </c>
      <c r="P262" s="56"/>
      <c r="Q262" s="54"/>
      <c r="S262" s="3"/>
    </row>
    <row r="263" spans="1:19" ht="15.75" customHeight="1">
      <c r="A263" s="49">
        <v>1102</v>
      </c>
      <c r="B263" s="50"/>
      <c r="C263" s="50">
        <v>18</v>
      </c>
      <c r="D263" s="50"/>
      <c r="E263" s="50"/>
      <c r="F263" s="50"/>
      <c r="G263" s="50"/>
      <c r="H263" s="50"/>
      <c r="I263" s="50"/>
      <c r="J263" s="87"/>
      <c r="K263" s="57"/>
      <c r="L263" s="58"/>
      <c r="M263" s="59"/>
      <c r="N263" s="60">
        <f>IF(C263=0,"",C263/B262)</f>
        <v>0.8571428571428571</v>
      </c>
      <c r="O263" s="61">
        <v>18</v>
      </c>
      <c r="P263" s="62">
        <f t="shared" ref="P263:P269" si="28">IF(O263=0,"",O263/O262)</f>
        <v>0.8571428571428571</v>
      </c>
      <c r="Q263" s="62">
        <f t="shared" ref="Q263:Q269" si="29">IF(O263=0,"",100%-P263)</f>
        <v>0.1428571428571429</v>
      </c>
      <c r="S263" s="3"/>
    </row>
    <row r="264" spans="1:19" ht="15.75" customHeight="1">
      <c r="A264" s="49">
        <v>1201</v>
      </c>
      <c r="B264" s="50"/>
      <c r="C264" s="50"/>
      <c r="D264" s="50">
        <v>15</v>
      </c>
      <c r="E264" s="50"/>
      <c r="F264" s="50"/>
      <c r="G264" s="50"/>
      <c r="H264" s="50"/>
      <c r="I264" s="50"/>
      <c r="J264" s="87"/>
      <c r="K264" s="57"/>
      <c r="L264" s="58"/>
      <c r="M264" s="59"/>
      <c r="N264" s="60">
        <f>IF(D264=0,"",D264/C263)</f>
        <v>0.83333333333333337</v>
      </c>
      <c r="O264" s="61">
        <v>17</v>
      </c>
      <c r="P264" s="62">
        <f t="shared" si="28"/>
        <v>0.94444444444444442</v>
      </c>
      <c r="Q264" s="62">
        <f t="shared" si="29"/>
        <v>5.555555555555558E-2</v>
      </c>
      <c r="R264" s="63">
        <f>O264/O262</f>
        <v>0.80952380952380953</v>
      </c>
      <c r="S264" s="3"/>
    </row>
    <row r="265" spans="1:19" ht="15.75" customHeight="1">
      <c r="A265" s="49">
        <v>1202</v>
      </c>
      <c r="B265" s="50"/>
      <c r="C265" s="50"/>
      <c r="D265" s="50"/>
      <c r="E265" s="50">
        <v>13</v>
      </c>
      <c r="F265" s="50"/>
      <c r="G265" s="50"/>
      <c r="H265" s="50"/>
      <c r="I265" s="50"/>
      <c r="J265" s="87"/>
      <c r="K265" s="57"/>
      <c r="L265" s="58"/>
      <c r="M265" s="59"/>
      <c r="N265" s="60">
        <f>IF(E265=0,"",E265/D264)</f>
        <v>0.8666666666666667</v>
      </c>
      <c r="O265" s="61">
        <v>14</v>
      </c>
      <c r="P265" s="62">
        <f t="shared" si="28"/>
        <v>0.82352941176470584</v>
      </c>
      <c r="Q265" s="62">
        <f t="shared" si="29"/>
        <v>0.17647058823529416</v>
      </c>
      <c r="S265" s="3"/>
    </row>
    <row r="266" spans="1:19" ht="15.75" customHeight="1">
      <c r="A266" s="49">
        <v>1301</v>
      </c>
      <c r="B266" s="50"/>
      <c r="C266" s="50"/>
      <c r="D266" s="50"/>
      <c r="E266" s="50"/>
      <c r="F266" s="50">
        <v>11</v>
      </c>
      <c r="G266" s="50"/>
      <c r="H266" s="50"/>
      <c r="I266" s="50"/>
      <c r="J266" s="87"/>
      <c r="K266" s="57"/>
      <c r="L266" s="58"/>
      <c r="M266" s="59"/>
      <c r="N266" s="60">
        <f>IF(F266=0,"",F266/E265)</f>
        <v>0.84615384615384615</v>
      </c>
      <c r="O266" s="61">
        <v>13</v>
      </c>
      <c r="P266" s="62">
        <f t="shared" si="28"/>
        <v>0.9285714285714286</v>
      </c>
      <c r="Q266" s="62">
        <f t="shared" si="29"/>
        <v>7.1428571428571397E-2</v>
      </c>
      <c r="S266" s="3"/>
    </row>
    <row r="267" spans="1:19" ht="15.75" customHeight="1">
      <c r="A267" s="49">
        <v>1302</v>
      </c>
      <c r="B267" s="50"/>
      <c r="C267" s="50"/>
      <c r="D267" s="50"/>
      <c r="E267" s="50"/>
      <c r="F267" s="50"/>
      <c r="G267" s="50">
        <v>9</v>
      </c>
      <c r="H267" s="50"/>
      <c r="I267" s="50"/>
      <c r="J267" s="87"/>
      <c r="K267" s="57"/>
      <c r="L267" s="58"/>
      <c r="M267" s="59"/>
      <c r="N267" s="60">
        <f>IF(G267=0,"",G267/F266)</f>
        <v>0.81818181818181823</v>
      </c>
      <c r="O267" s="61">
        <v>13</v>
      </c>
      <c r="P267" s="62">
        <f t="shared" si="28"/>
        <v>1</v>
      </c>
      <c r="Q267" s="62">
        <f t="shared" si="29"/>
        <v>0</v>
      </c>
      <c r="S267" s="3"/>
    </row>
    <row r="268" spans="1:19" ht="15.75" customHeight="1">
      <c r="A268" s="49">
        <v>1401</v>
      </c>
      <c r="B268" s="50"/>
      <c r="C268" s="50"/>
      <c r="D268" s="50"/>
      <c r="E268" s="50"/>
      <c r="F268" s="50"/>
      <c r="G268" s="50"/>
      <c r="H268" s="50">
        <v>8</v>
      </c>
      <c r="I268" s="50"/>
      <c r="J268" s="87"/>
      <c r="K268" s="57"/>
      <c r="L268" s="58"/>
      <c r="M268" s="59"/>
      <c r="N268" s="60">
        <f>IF(H268=0,"",H268/G267)</f>
        <v>0.88888888888888884</v>
      </c>
      <c r="O268" s="61">
        <v>13</v>
      </c>
      <c r="P268" s="62">
        <f t="shared" si="28"/>
        <v>1</v>
      </c>
      <c r="Q268" s="62">
        <f t="shared" si="29"/>
        <v>0</v>
      </c>
      <c r="S268" s="3"/>
    </row>
    <row r="269" spans="1:19" ht="15.75" customHeight="1">
      <c r="A269" s="49">
        <v>1402</v>
      </c>
      <c r="B269" s="50"/>
      <c r="C269" s="50"/>
      <c r="D269" s="50"/>
      <c r="E269" s="50"/>
      <c r="F269" s="50"/>
      <c r="G269" s="50"/>
      <c r="H269" s="50"/>
      <c r="I269" s="50">
        <v>8</v>
      </c>
      <c r="J269" s="87">
        <v>5</v>
      </c>
      <c r="K269" s="57"/>
      <c r="L269" s="58"/>
      <c r="M269" s="59"/>
      <c r="N269" s="60">
        <f>IF(I269=0,"",I269/H268)</f>
        <v>1</v>
      </c>
      <c r="O269" s="61">
        <v>13</v>
      </c>
      <c r="P269" s="62">
        <f t="shared" si="28"/>
        <v>1</v>
      </c>
      <c r="Q269" s="62">
        <f t="shared" si="29"/>
        <v>0</v>
      </c>
      <c r="S269" s="3"/>
    </row>
    <row r="270" spans="1:19" ht="15.75" customHeight="1">
      <c r="A270" s="49">
        <v>1501</v>
      </c>
      <c r="B270" s="50"/>
      <c r="C270" s="50"/>
      <c r="D270" s="50"/>
      <c r="E270" s="50"/>
      <c r="F270" s="50"/>
      <c r="G270" s="50"/>
      <c r="H270" s="50"/>
      <c r="I270" s="50">
        <v>4</v>
      </c>
      <c r="J270" s="87">
        <v>3</v>
      </c>
      <c r="K270" s="57"/>
      <c r="L270" s="58"/>
      <c r="M270" s="58"/>
      <c r="N270" s="68"/>
      <c r="O270" s="61">
        <v>7</v>
      </c>
      <c r="P270" s="69"/>
      <c r="Q270" s="68"/>
      <c r="S270" s="3"/>
    </row>
    <row r="271" spans="1:19" ht="15.75" customHeight="1">
      <c r="A271" s="49">
        <v>1502</v>
      </c>
      <c r="B271" s="50"/>
      <c r="C271" s="50"/>
      <c r="D271" s="50"/>
      <c r="E271" s="50"/>
      <c r="F271" s="50"/>
      <c r="G271" s="50"/>
      <c r="H271" s="50"/>
      <c r="I271" s="50">
        <v>2</v>
      </c>
      <c r="J271" s="87"/>
      <c r="K271" s="57"/>
      <c r="L271" s="58"/>
      <c r="M271" s="58"/>
      <c r="N271" s="68"/>
      <c r="O271" s="61">
        <v>4</v>
      </c>
      <c r="P271" s="69"/>
      <c r="Q271" s="68"/>
      <c r="S271" s="3"/>
    </row>
    <row r="272" spans="1:19" ht="15.75" customHeight="1">
      <c r="A272" s="49">
        <v>1601</v>
      </c>
      <c r="B272" s="50"/>
      <c r="C272" s="50"/>
      <c r="D272" s="50"/>
      <c r="E272" s="50"/>
      <c r="F272" s="50"/>
      <c r="G272" s="50"/>
      <c r="H272" s="50"/>
      <c r="I272" s="50">
        <v>1</v>
      </c>
      <c r="J272" s="87">
        <v>1</v>
      </c>
      <c r="K272" s="57"/>
      <c r="L272" s="58"/>
      <c r="M272" s="58"/>
      <c r="N272" s="68"/>
      <c r="O272" s="66">
        <v>3</v>
      </c>
      <c r="P272" s="69"/>
      <c r="Q272" s="68"/>
      <c r="S272" s="3"/>
    </row>
    <row r="273" spans="1:19" ht="15.75" customHeight="1">
      <c r="A273" s="49">
        <v>1602</v>
      </c>
      <c r="B273" s="50"/>
      <c r="C273" s="50"/>
      <c r="D273" s="50"/>
      <c r="E273" s="50"/>
      <c r="F273" s="50"/>
      <c r="G273" s="50"/>
      <c r="H273" s="50"/>
      <c r="I273" s="50">
        <v>1</v>
      </c>
      <c r="J273" s="87">
        <v>2</v>
      </c>
      <c r="K273" s="57"/>
      <c r="L273" s="58"/>
      <c r="M273" s="58"/>
      <c r="N273" s="68"/>
      <c r="O273" s="66">
        <v>3</v>
      </c>
      <c r="P273" s="69"/>
      <c r="Q273" s="68"/>
      <c r="S273" s="3"/>
    </row>
    <row r="274" spans="1:19" ht="15.75" customHeight="1">
      <c r="A274" s="49">
        <v>1701</v>
      </c>
      <c r="B274" s="50"/>
      <c r="C274" s="50"/>
      <c r="D274" s="50"/>
      <c r="E274" s="50"/>
      <c r="F274" s="50"/>
      <c r="G274" s="50"/>
      <c r="H274" s="50"/>
      <c r="I274" s="50">
        <v>1</v>
      </c>
      <c r="J274" s="87"/>
      <c r="K274" s="57"/>
      <c r="L274" s="58"/>
      <c r="M274" s="64"/>
      <c r="N274" s="68"/>
      <c r="O274" s="66">
        <v>1</v>
      </c>
      <c r="P274" s="69"/>
      <c r="Q274" s="68"/>
      <c r="S274" s="3"/>
    </row>
    <row r="275" spans="1:19" ht="15.75" customHeight="1">
      <c r="A275" s="49">
        <v>1702</v>
      </c>
      <c r="B275" s="50"/>
      <c r="C275" s="50"/>
      <c r="D275" s="50"/>
      <c r="E275" s="50"/>
      <c r="F275" s="50"/>
      <c r="G275" s="50"/>
      <c r="H275" s="50"/>
      <c r="I275" s="50">
        <v>1</v>
      </c>
      <c r="J275" s="87"/>
      <c r="K275" s="57"/>
      <c r="L275" s="58"/>
      <c r="M275" s="64"/>
      <c r="N275" s="58"/>
      <c r="O275" s="61">
        <v>1</v>
      </c>
      <c r="P275" s="102"/>
      <c r="Q275" s="68"/>
      <c r="S275" s="3"/>
    </row>
    <row r="276" spans="1:19" ht="15.75" customHeight="1">
      <c r="A276" s="49">
        <v>1801</v>
      </c>
      <c r="B276" s="50"/>
      <c r="C276" s="50"/>
      <c r="D276" s="50"/>
      <c r="E276" s="50"/>
      <c r="F276" s="50"/>
      <c r="G276" s="50"/>
      <c r="H276" s="50"/>
      <c r="I276" s="50"/>
      <c r="J276" s="87"/>
      <c r="K276" s="57"/>
      <c r="L276" s="58"/>
      <c r="M276" s="64"/>
      <c r="N276" s="140" t="s">
        <v>56</v>
      </c>
      <c r="O276" s="71">
        <v>11</v>
      </c>
      <c r="P276" s="83">
        <f>J279</f>
        <v>11</v>
      </c>
      <c r="Q276" s="142" t="s">
        <v>10</v>
      </c>
      <c r="S276" s="3"/>
    </row>
    <row r="277" spans="1:19" ht="15.75">
      <c r="A277" s="49">
        <v>1802</v>
      </c>
      <c r="B277" s="50"/>
      <c r="C277" s="50"/>
      <c r="D277" s="50"/>
      <c r="E277" s="50"/>
      <c r="F277" s="50"/>
      <c r="G277" s="50"/>
      <c r="H277" s="50"/>
      <c r="I277" s="50"/>
      <c r="J277" s="87"/>
      <c r="K277" s="57"/>
      <c r="L277" s="58"/>
      <c r="M277" s="64"/>
      <c r="N277" s="141" t="s">
        <v>57</v>
      </c>
      <c r="O277" s="73">
        <f>IF(O276/B262=0,"",O276/B262)</f>
        <v>0.52380952380952384</v>
      </c>
      <c r="P277" s="85">
        <f>IF(O276/P276=0,"0%",O276/P276)</f>
        <v>1</v>
      </c>
      <c r="Q277" s="143" t="s">
        <v>58</v>
      </c>
      <c r="S277" s="3"/>
    </row>
    <row r="278" spans="1:19" ht="15.75">
      <c r="A278" s="49">
        <v>1901</v>
      </c>
      <c r="B278" s="145"/>
      <c r="C278" s="145"/>
      <c r="D278" s="145"/>
      <c r="E278" s="145"/>
      <c r="F278" s="145"/>
      <c r="G278" s="145"/>
      <c r="H278" s="145"/>
      <c r="I278" s="145"/>
      <c r="J278" s="87"/>
      <c r="K278" s="75"/>
      <c r="L278" s="76"/>
      <c r="M278" s="77"/>
      <c r="N278" s="78"/>
      <c r="O278" s="79"/>
      <c r="P278" s="79"/>
      <c r="Q278" s="80"/>
      <c r="S278" s="3"/>
    </row>
    <row r="279" spans="1:19" ht="18">
      <c r="A279" s="31"/>
      <c r="B279" s="190" t="s">
        <v>79</v>
      </c>
      <c r="C279" s="190"/>
      <c r="D279" s="190"/>
      <c r="E279" s="190"/>
      <c r="F279" s="190"/>
      <c r="G279" s="190"/>
      <c r="H279" s="190"/>
      <c r="I279" s="190"/>
      <c r="J279" s="144">
        <f>SUM(J269:J273)</f>
        <v>11</v>
      </c>
      <c r="K279" s="82">
        <f>IF(J269=0,"",J269/B262)</f>
        <v>0.23809523809523808</v>
      </c>
      <c r="L279" s="82">
        <f>IF(J279=0,"",J279/B262)</f>
        <v>0.52380952380952384</v>
      </c>
      <c r="M279" s="82">
        <f>IF(J269=0,"",L279-K279)</f>
        <v>0.28571428571428575</v>
      </c>
      <c r="N279" s="1"/>
      <c r="O279" s="25"/>
      <c r="P279" s="26"/>
      <c r="Q279" s="1"/>
      <c r="S279" s="3"/>
    </row>
    <row r="280" spans="1:19" ht="12.75" customHeight="1">
      <c r="S280" s="3"/>
    </row>
    <row r="281" spans="1:19" ht="12.75" customHeight="1"/>
    <row r="282" spans="1:19" ht="26.25">
      <c r="A282" s="161"/>
      <c r="B282" s="191" t="s">
        <v>69</v>
      </c>
      <c r="C282" s="191"/>
      <c r="D282" s="191"/>
      <c r="E282" s="191"/>
      <c r="F282" s="191"/>
      <c r="G282" s="191"/>
      <c r="H282" s="191"/>
      <c r="I282" s="191"/>
      <c r="J282" s="156" t="s">
        <v>52</v>
      </c>
      <c r="K282" s="25"/>
      <c r="L282" s="1"/>
      <c r="M282" s="1"/>
      <c r="N282" s="25"/>
      <c r="O282" s="1"/>
      <c r="P282" s="25"/>
      <c r="Q282" s="25"/>
      <c r="R282" s="34" t="s">
        <v>128</v>
      </c>
    </row>
    <row r="283" spans="1:19" ht="20.25">
      <c r="A283" s="192" t="s">
        <v>9</v>
      </c>
      <c r="B283" s="193" t="s">
        <v>70</v>
      </c>
      <c r="C283" s="194"/>
      <c r="D283" s="194"/>
      <c r="E283" s="194"/>
      <c r="F283" s="194"/>
      <c r="G283" s="194"/>
      <c r="H283" s="194"/>
      <c r="I283" s="195"/>
      <c r="J283" s="196" t="s">
        <v>10</v>
      </c>
      <c r="K283" s="189" t="s">
        <v>2</v>
      </c>
      <c r="L283" s="189" t="s">
        <v>3</v>
      </c>
      <c r="M283" s="198" t="s">
        <v>4</v>
      </c>
      <c r="N283" s="189" t="s">
        <v>5</v>
      </c>
      <c r="O283" s="187" t="s">
        <v>6</v>
      </c>
      <c r="P283" s="187" t="s">
        <v>7</v>
      </c>
      <c r="Q283" s="189" t="s">
        <v>8</v>
      </c>
    </row>
    <row r="284" spans="1:19" ht="15.75">
      <c r="A284" s="188"/>
      <c r="B284" s="49" t="s">
        <v>71</v>
      </c>
      <c r="C284" s="49" t="s">
        <v>72</v>
      </c>
      <c r="D284" s="49" t="s">
        <v>73</v>
      </c>
      <c r="E284" s="49" t="s">
        <v>74</v>
      </c>
      <c r="F284" s="49" t="s">
        <v>75</v>
      </c>
      <c r="G284" s="49" t="s">
        <v>76</v>
      </c>
      <c r="H284" s="49" t="s">
        <v>77</v>
      </c>
      <c r="I284" s="49" t="s">
        <v>78</v>
      </c>
      <c r="J284" s="197"/>
      <c r="K284" s="188"/>
      <c r="L284" s="188"/>
      <c r="M284" s="188"/>
      <c r="N284" s="188"/>
      <c r="O284" s="188"/>
      <c r="P284" s="188"/>
      <c r="Q284" s="188"/>
    </row>
    <row r="285" spans="1:19" ht="15.75" customHeight="1">
      <c r="A285" s="49">
        <v>1102</v>
      </c>
      <c r="B285" s="50">
        <v>14</v>
      </c>
      <c r="C285" s="50"/>
      <c r="D285" s="50"/>
      <c r="E285" s="50"/>
      <c r="F285" s="50"/>
      <c r="G285" s="50"/>
      <c r="H285" s="50"/>
      <c r="I285" s="50"/>
      <c r="J285" s="87"/>
      <c r="K285" s="51"/>
      <c r="L285" s="52"/>
      <c r="M285" s="53"/>
      <c r="N285" s="54"/>
      <c r="O285" s="55">
        <f>B285</f>
        <v>14</v>
      </c>
      <c r="P285" s="56"/>
      <c r="Q285" s="54"/>
    </row>
    <row r="286" spans="1:19" ht="15.75" customHeight="1">
      <c r="A286" s="49">
        <v>1201</v>
      </c>
      <c r="B286" s="50"/>
      <c r="C286" s="50">
        <v>13</v>
      </c>
      <c r="D286" s="50"/>
      <c r="E286" s="50"/>
      <c r="F286" s="50"/>
      <c r="G286" s="50"/>
      <c r="H286" s="50"/>
      <c r="I286" s="50"/>
      <c r="J286" s="87"/>
      <c r="K286" s="57"/>
      <c r="L286" s="58"/>
      <c r="M286" s="59"/>
      <c r="N286" s="60">
        <f>IF(C286=0,"",C286/B285)</f>
        <v>0.9285714285714286</v>
      </c>
      <c r="O286" s="61">
        <v>13</v>
      </c>
      <c r="P286" s="62">
        <f t="shared" ref="P286:P292" si="30">IF(O286=0,"",O286/O285)</f>
        <v>0.9285714285714286</v>
      </c>
      <c r="Q286" s="62">
        <f t="shared" ref="Q286:Q292" si="31">IF(O286=0,"",100%-P286)</f>
        <v>7.1428571428571397E-2</v>
      </c>
    </row>
    <row r="287" spans="1:19" ht="15.75" customHeight="1">
      <c r="A287" s="49">
        <v>1202</v>
      </c>
      <c r="B287" s="50"/>
      <c r="C287" s="50"/>
      <c r="D287" s="50">
        <v>12</v>
      </c>
      <c r="E287" s="50"/>
      <c r="F287" s="50"/>
      <c r="G287" s="50"/>
      <c r="H287" s="50"/>
      <c r="I287" s="50"/>
      <c r="J287" s="87"/>
      <c r="K287" s="57"/>
      <c r="L287" s="58"/>
      <c r="M287" s="59"/>
      <c r="N287" s="60">
        <f>IF(D287=0,"",D287/C286)</f>
        <v>0.92307692307692313</v>
      </c>
      <c r="O287" s="61">
        <v>13</v>
      </c>
      <c r="P287" s="62">
        <f t="shared" si="30"/>
        <v>1</v>
      </c>
      <c r="Q287" s="62">
        <f t="shared" si="31"/>
        <v>0</v>
      </c>
      <c r="R287" s="63">
        <f>O287/O285</f>
        <v>0.9285714285714286</v>
      </c>
    </row>
    <row r="288" spans="1:19" ht="15.75" customHeight="1">
      <c r="A288" s="49">
        <v>1301</v>
      </c>
      <c r="B288" s="50"/>
      <c r="C288" s="50"/>
      <c r="D288" s="50"/>
      <c r="E288" s="50">
        <v>9</v>
      </c>
      <c r="F288" s="50"/>
      <c r="G288" s="50"/>
      <c r="H288" s="50"/>
      <c r="I288" s="50"/>
      <c r="J288" s="87"/>
      <c r="K288" s="57"/>
      <c r="L288" s="58"/>
      <c r="M288" s="59"/>
      <c r="N288" s="60">
        <f>IF(E288=0,"",E288/D287)</f>
        <v>0.75</v>
      </c>
      <c r="O288" s="61">
        <v>11</v>
      </c>
      <c r="P288" s="62">
        <f t="shared" si="30"/>
        <v>0.84615384615384615</v>
      </c>
      <c r="Q288" s="62">
        <f t="shared" si="31"/>
        <v>0.15384615384615385</v>
      </c>
    </row>
    <row r="289" spans="1:17" ht="15.75" customHeight="1">
      <c r="A289" s="49">
        <v>1302</v>
      </c>
      <c r="B289" s="50"/>
      <c r="C289" s="50"/>
      <c r="D289" s="50"/>
      <c r="E289" s="50"/>
      <c r="F289" s="50">
        <v>6</v>
      </c>
      <c r="G289" s="50"/>
      <c r="H289" s="50"/>
      <c r="I289" s="50"/>
      <c r="J289" s="87"/>
      <c r="K289" s="57"/>
      <c r="L289" s="58"/>
      <c r="M289" s="59"/>
      <c r="N289" s="60">
        <f>IF(F289=0,"",F289/E288)</f>
        <v>0.66666666666666663</v>
      </c>
      <c r="O289" s="61">
        <v>10</v>
      </c>
      <c r="P289" s="62">
        <f t="shared" si="30"/>
        <v>0.90909090909090906</v>
      </c>
      <c r="Q289" s="62">
        <f t="shared" si="31"/>
        <v>9.0909090909090939E-2</v>
      </c>
    </row>
    <row r="290" spans="1:17" ht="15.75" customHeight="1">
      <c r="A290" s="49">
        <v>1401</v>
      </c>
      <c r="B290" s="50"/>
      <c r="C290" s="50"/>
      <c r="D290" s="50"/>
      <c r="E290" s="50"/>
      <c r="F290" s="50"/>
      <c r="G290" s="50">
        <v>5</v>
      </c>
      <c r="H290" s="50"/>
      <c r="I290" s="50"/>
      <c r="J290" s="87"/>
      <c r="K290" s="57"/>
      <c r="L290" s="58"/>
      <c r="M290" s="59"/>
      <c r="N290" s="60">
        <f>IF(G290=0,"",G290/F289)</f>
        <v>0.83333333333333337</v>
      </c>
      <c r="O290" s="61">
        <v>10</v>
      </c>
      <c r="P290" s="62">
        <f t="shared" si="30"/>
        <v>1</v>
      </c>
      <c r="Q290" s="62">
        <f t="shared" si="31"/>
        <v>0</v>
      </c>
    </row>
    <row r="291" spans="1:17" ht="15.75" customHeight="1">
      <c r="A291" s="49">
        <v>1402</v>
      </c>
      <c r="B291" s="50"/>
      <c r="C291" s="50"/>
      <c r="D291" s="50"/>
      <c r="E291" s="50"/>
      <c r="F291" s="50"/>
      <c r="G291" s="50"/>
      <c r="H291" s="50">
        <v>5</v>
      </c>
      <c r="I291" s="50"/>
      <c r="J291" s="87"/>
      <c r="K291" s="57"/>
      <c r="L291" s="58"/>
      <c r="M291" s="59"/>
      <c r="N291" s="60">
        <f>IF(H291=0,"",H291/G290)</f>
        <v>1</v>
      </c>
      <c r="O291" s="61">
        <v>10</v>
      </c>
      <c r="P291" s="62">
        <f t="shared" si="30"/>
        <v>1</v>
      </c>
      <c r="Q291" s="62">
        <f t="shared" si="31"/>
        <v>0</v>
      </c>
    </row>
    <row r="292" spans="1:17" ht="15.75" customHeight="1">
      <c r="A292" s="49">
        <v>1501</v>
      </c>
      <c r="B292" s="50"/>
      <c r="C292" s="50"/>
      <c r="D292" s="50"/>
      <c r="E292" s="50"/>
      <c r="F292" s="50"/>
      <c r="G292" s="50"/>
      <c r="H292" s="50"/>
      <c r="I292" s="50">
        <v>4</v>
      </c>
      <c r="J292" s="87">
        <v>1</v>
      </c>
      <c r="K292" s="57"/>
      <c r="L292" s="58"/>
      <c r="M292" s="59"/>
      <c r="N292" s="60">
        <f>IF(I292=0,"",I292/H291)</f>
        <v>0.8</v>
      </c>
      <c r="O292" s="61">
        <v>10</v>
      </c>
      <c r="P292" s="62">
        <f t="shared" si="30"/>
        <v>1</v>
      </c>
      <c r="Q292" s="62">
        <f t="shared" si="31"/>
        <v>0</v>
      </c>
    </row>
    <row r="293" spans="1:17" ht="15.75" customHeight="1">
      <c r="A293" s="49">
        <v>1502</v>
      </c>
      <c r="B293" s="50"/>
      <c r="C293" s="50"/>
      <c r="D293" s="50"/>
      <c r="E293" s="50"/>
      <c r="F293" s="50"/>
      <c r="G293" s="50"/>
      <c r="H293" s="50"/>
      <c r="I293" s="50">
        <v>7</v>
      </c>
      <c r="J293" s="87">
        <v>5</v>
      </c>
      <c r="K293" s="57"/>
      <c r="L293" s="58"/>
      <c r="M293" s="58"/>
      <c r="N293" s="68"/>
      <c r="O293" s="61">
        <v>8</v>
      </c>
      <c r="P293" s="69"/>
      <c r="Q293" s="68"/>
    </row>
    <row r="294" spans="1:17" ht="15.75" customHeight="1">
      <c r="A294" s="49">
        <v>1601</v>
      </c>
      <c r="B294" s="50"/>
      <c r="C294" s="50"/>
      <c r="D294" s="50"/>
      <c r="E294" s="50"/>
      <c r="F294" s="50"/>
      <c r="G294" s="50"/>
      <c r="H294" s="50"/>
      <c r="I294" s="50">
        <v>1</v>
      </c>
      <c r="J294" s="87">
        <v>1</v>
      </c>
      <c r="K294" s="57"/>
      <c r="L294" s="58"/>
      <c r="M294" s="58"/>
      <c r="N294" s="68"/>
      <c r="O294" s="61">
        <v>3</v>
      </c>
      <c r="P294" s="69"/>
      <c r="Q294" s="68"/>
    </row>
    <row r="295" spans="1:17" ht="15.75" customHeight="1">
      <c r="A295" s="49">
        <v>1602</v>
      </c>
      <c r="B295" s="50"/>
      <c r="C295" s="50"/>
      <c r="D295" s="50"/>
      <c r="E295" s="50"/>
      <c r="F295" s="50"/>
      <c r="G295" s="50"/>
      <c r="H295" s="50"/>
      <c r="I295" s="50">
        <v>1</v>
      </c>
      <c r="J295" s="87">
        <v>1</v>
      </c>
      <c r="K295" s="57"/>
      <c r="L295" s="58"/>
      <c r="M295" s="58"/>
      <c r="N295" s="68"/>
      <c r="O295" s="66">
        <v>2</v>
      </c>
      <c r="P295" s="69"/>
      <c r="Q295" s="68"/>
    </row>
    <row r="296" spans="1:17" ht="15.75" customHeight="1">
      <c r="A296" s="49">
        <v>1701</v>
      </c>
      <c r="B296" s="50"/>
      <c r="C296" s="50"/>
      <c r="D296" s="50"/>
      <c r="E296" s="50"/>
      <c r="F296" s="50"/>
      <c r="G296" s="50"/>
      <c r="H296" s="50"/>
      <c r="I296" s="50">
        <v>1</v>
      </c>
      <c r="J296" s="87"/>
      <c r="K296" s="57"/>
      <c r="L296" s="58"/>
      <c r="M296" s="58"/>
      <c r="N296" s="68"/>
      <c r="O296" s="66">
        <v>1</v>
      </c>
      <c r="P296" s="69"/>
      <c r="Q296" s="68"/>
    </row>
    <row r="297" spans="1:17" ht="15.75" customHeight="1">
      <c r="A297" s="49">
        <v>1702</v>
      </c>
      <c r="B297" s="50"/>
      <c r="C297" s="50"/>
      <c r="D297" s="50"/>
      <c r="E297" s="50"/>
      <c r="F297" s="50"/>
      <c r="G297" s="50"/>
      <c r="H297" s="50"/>
      <c r="I297" s="50">
        <v>0</v>
      </c>
      <c r="J297" s="87"/>
      <c r="K297" s="57"/>
      <c r="L297" s="58"/>
      <c r="M297" s="64"/>
      <c r="N297" s="68"/>
      <c r="O297" s="66">
        <v>1</v>
      </c>
      <c r="P297" s="69"/>
      <c r="Q297" s="68"/>
    </row>
    <row r="298" spans="1:17" ht="15.75" customHeight="1">
      <c r="A298" s="49">
        <v>1801</v>
      </c>
      <c r="B298" s="50"/>
      <c r="C298" s="50"/>
      <c r="D298" s="50"/>
      <c r="E298" s="50"/>
      <c r="F298" s="50"/>
      <c r="G298" s="50"/>
      <c r="H298" s="50"/>
      <c r="I298" s="50"/>
      <c r="J298" s="87"/>
      <c r="K298" s="57"/>
      <c r="L298" s="58"/>
      <c r="M298" s="64"/>
      <c r="N298" s="58"/>
      <c r="O298" s="64"/>
      <c r="P298" s="102"/>
      <c r="Q298" s="68"/>
    </row>
    <row r="299" spans="1:17" ht="15.75" customHeight="1">
      <c r="A299" s="49">
        <v>1802</v>
      </c>
      <c r="B299" s="50"/>
      <c r="C299" s="50"/>
      <c r="D299" s="50"/>
      <c r="E299" s="50"/>
      <c r="F299" s="50"/>
      <c r="G299" s="50"/>
      <c r="H299" s="50"/>
      <c r="I299" s="50"/>
      <c r="J299" s="87"/>
      <c r="K299" s="57"/>
      <c r="L299" s="58"/>
      <c r="M299" s="64"/>
      <c r="N299" s="140" t="s">
        <v>56</v>
      </c>
      <c r="O299" s="71">
        <v>8</v>
      </c>
      <c r="P299" s="83">
        <f>J302</f>
        <v>8</v>
      </c>
      <c r="Q299" s="142" t="s">
        <v>10</v>
      </c>
    </row>
    <row r="300" spans="1:17" ht="15.75" customHeight="1">
      <c r="A300" s="49">
        <v>1901</v>
      </c>
      <c r="B300" s="50"/>
      <c r="C300" s="50"/>
      <c r="D300" s="50"/>
      <c r="E300" s="50"/>
      <c r="F300" s="50"/>
      <c r="G300" s="50"/>
      <c r="H300" s="50"/>
      <c r="I300" s="50"/>
      <c r="J300" s="87"/>
      <c r="K300" s="57"/>
      <c r="L300" s="58"/>
      <c r="M300" s="64"/>
      <c r="N300" s="141" t="s">
        <v>57</v>
      </c>
      <c r="O300" s="73">
        <f>IF(O299/B285=0,"",O299/B285)</f>
        <v>0.5714285714285714</v>
      </c>
      <c r="P300" s="85">
        <f>IF(O299/P299=0,"0%",O299/P299)</f>
        <v>1</v>
      </c>
      <c r="Q300" s="143" t="s">
        <v>58</v>
      </c>
    </row>
    <row r="301" spans="1:17" ht="15.75" customHeight="1">
      <c r="A301" s="49">
        <v>1902</v>
      </c>
      <c r="B301" s="145"/>
      <c r="C301" s="145"/>
      <c r="D301" s="145"/>
      <c r="E301" s="145"/>
      <c r="F301" s="145"/>
      <c r="G301" s="145"/>
      <c r="H301" s="145"/>
      <c r="I301" s="145"/>
      <c r="J301" s="87"/>
      <c r="K301" s="75"/>
      <c r="L301" s="76"/>
      <c r="M301" s="77"/>
      <c r="N301" s="78"/>
      <c r="O301" s="79"/>
      <c r="P301" s="79"/>
      <c r="Q301" s="80"/>
    </row>
    <row r="302" spans="1:17" ht="18" customHeight="1">
      <c r="A302" s="31"/>
      <c r="B302" s="190" t="s">
        <v>79</v>
      </c>
      <c r="C302" s="190"/>
      <c r="D302" s="190"/>
      <c r="E302" s="190"/>
      <c r="F302" s="190"/>
      <c r="G302" s="190"/>
      <c r="H302" s="190"/>
      <c r="I302" s="190"/>
      <c r="J302" s="144">
        <f>SUM(J291:J298)</f>
        <v>8</v>
      </c>
      <c r="K302" s="82">
        <f>IF(J294=0,"",J294/B285)</f>
        <v>7.1428571428571425E-2</v>
      </c>
      <c r="L302" s="82">
        <f>IF(J302=0,"",J302/B285)</f>
        <v>0.5714285714285714</v>
      </c>
      <c r="M302" s="82">
        <f>IF(J294=0,"",L302-K302)</f>
        <v>0.5</v>
      </c>
      <c r="N302" s="1"/>
      <c r="O302" s="25"/>
      <c r="P302" s="26"/>
      <c r="Q302" s="1"/>
    </row>
    <row r="303" spans="1:17" ht="12.75" customHeight="1"/>
    <row r="304" spans="1:17" ht="12.75" customHeight="1"/>
    <row r="305" spans="1:18" ht="26.25" customHeight="1">
      <c r="A305" s="161"/>
      <c r="B305" s="191" t="s">
        <v>69</v>
      </c>
      <c r="C305" s="191"/>
      <c r="D305" s="191"/>
      <c r="E305" s="191"/>
      <c r="F305" s="191"/>
      <c r="G305" s="191"/>
      <c r="H305" s="191"/>
      <c r="I305" s="191"/>
      <c r="J305" s="156" t="s">
        <v>53</v>
      </c>
      <c r="K305" s="25"/>
      <c r="L305" s="1"/>
      <c r="M305" s="1"/>
      <c r="N305" s="25"/>
      <c r="O305" s="1"/>
      <c r="P305" s="25"/>
      <c r="Q305" s="25"/>
      <c r="R305" s="25"/>
    </row>
    <row r="306" spans="1:18" ht="20.25" customHeight="1">
      <c r="A306" s="192" t="s">
        <v>9</v>
      </c>
      <c r="B306" s="193" t="s">
        <v>70</v>
      </c>
      <c r="C306" s="194"/>
      <c r="D306" s="194"/>
      <c r="E306" s="194"/>
      <c r="F306" s="194"/>
      <c r="G306" s="194"/>
      <c r="H306" s="194"/>
      <c r="I306" s="195"/>
      <c r="J306" s="196" t="s">
        <v>10</v>
      </c>
      <c r="K306" s="189" t="s">
        <v>2</v>
      </c>
      <c r="L306" s="189" t="s">
        <v>3</v>
      </c>
      <c r="M306" s="198" t="s">
        <v>4</v>
      </c>
      <c r="N306" s="189" t="s">
        <v>5</v>
      </c>
      <c r="O306" s="187" t="s">
        <v>6</v>
      </c>
      <c r="P306" s="187" t="s">
        <v>7</v>
      </c>
      <c r="Q306" s="189" t="s">
        <v>8</v>
      </c>
    </row>
    <row r="307" spans="1:18" ht="15.75" customHeight="1">
      <c r="A307" s="188"/>
      <c r="B307" s="49" t="s">
        <v>71</v>
      </c>
      <c r="C307" s="49" t="s">
        <v>72</v>
      </c>
      <c r="D307" s="49" t="s">
        <v>73</v>
      </c>
      <c r="E307" s="49" t="s">
        <v>74</v>
      </c>
      <c r="F307" s="49" t="s">
        <v>75</v>
      </c>
      <c r="G307" s="49" t="s">
        <v>76</v>
      </c>
      <c r="H307" s="49" t="s">
        <v>77</v>
      </c>
      <c r="I307" s="49" t="s">
        <v>78</v>
      </c>
      <c r="J307" s="197"/>
      <c r="K307" s="188"/>
      <c r="L307" s="188"/>
      <c r="M307" s="188"/>
      <c r="N307" s="188"/>
      <c r="O307" s="188"/>
      <c r="P307" s="188"/>
      <c r="Q307" s="188"/>
    </row>
    <row r="308" spans="1:18" ht="15.75" customHeight="1">
      <c r="A308" s="49">
        <v>1201</v>
      </c>
      <c r="B308" s="50">
        <v>14</v>
      </c>
      <c r="C308" s="50"/>
      <c r="D308" s="50"/>
      <c r="E308" s="50"/>
      <c r="F308" s="50"/>
      <c r="G308" s="50"/>
      <c r="H308" s="50"/>
      <c r="I308" s="50"/>
      <c r="J308" s="87"/>
      <c r="K308" s="51"/>
      <c r="L308" s="52"/>
      <c r="M308" s="53"/>
      <c r="N308" s="54"/>
      <c r="O308" s="55">
        <f>B308</f>
        <v>14</v>
      </c>
      <c r="P308" s="56"/>
      <c r="Q308" s="54"/>
    </row>
    <row r="309" spans="1:18" ht="15.75" customHeight="1">
      <c r="A309" s="49" t="s">
        <v>62</v>
      </c>
      <c r="B309" s="50"/>
      <c r="C309" s="50">
        <v>9</v>
      </c>
      <c r="D309" s="50"/>
      <c r="E309" s="50"/>
      <c r="F309" s="50"/>
      <c r="G309" s="50"/>
      <c r="H309" s="50"/>
      <c r="I309" s="50"/>
      <c r="J309" s="87"/>
      <c r="K309" s="57"/>
      <c r="L309" s="58"/>
      <c r="M309" s="59"/>
      <c r="N309" s="60">
        <f>IF(C309=0,"",C309/B308)</f>
        <v>0.6428571428571429</v>
      </c>
      <c r="O309" s="61">
        <v>10</v>
      </c>
      <c r="P309" s="62">
        <f t="shared" ref="P309:P315" si="32">IF(O309=0,"",O309/O308)</f>
        <v>0.7142857142857143</v>
      </c>
      <c r="Q309" s="62">
        <f t="shared" ref="Q309:Q315" si="33">IF(O309=0,"",100%-P309)</f>
        <v>0.2857142857142857</v>
      </c>
    </row>
    <row r="310" spans="1:18" ht="15.75" customHeight="1">
      <c r="A310" s="49">
        <v>1301</v>
      </c>
      <c r="B310" s="50"/>
      <c r="C310" s="50"/>
      <c r="D310" s="50">
        <v>6</v>
      </c>
      <c r="E310" s="50"/>
      <c r="F310" s="50"/>
      <c r="G310" s="50"/>
      <c r="H310" s="50"/>
      <c r="I310" s="50"/>
      <c r="J310" s="87"/>
      <c r="K310" s="57"/>
      <c r="L310" s="58"/>
      <c r="M310" s="59"/>
      <c r="N310" s="60">
        <f>IF(D310=0,"",D310/C309)</f>
        <v>0.66666666666666663</v>
      </c>
      <c r="O310" s="61">
        <v>7</v>
      </c>
      <c r="P310" s="62">
        <f t="shared" si="32"/>
        <v>0.7</v>
      </c>
      <c r="Q310" s="62">
        <f t="shared" si="33"/>
        <v>0.30000000000000004</v>
      </c>
      <c r="R310" s="63">
        <f>O310/O308</f>
        <v>0.5</v>
      </c>
    </row>
    <row r="311" spans="1:18" ht="15.75" customHeight="1">
      <c r="A311" s="49">
        <v>1302</v>
      </c>
      <c r="B311" s="50"/>
      <c r="C311" s="50"/>
      <c r="D311" s="50"/>
      <c r="E311" s="50">
        <v>6</v>
      </c>
      <c r="F311" s="50"/>
      <c r="G311" s="50"/>
      <c r="H311" s="50"/>
      <c r="I311" s="50"/>
      <c r="J311" s="87"/>
      <c r="K311" s="57"/>
      <c r="L311" s="58"/>
      <c r="M311" s="59"/>
      <c r="N311" s="60">
        <f>IF(E311=0,"",E311/D310)</f>
        <v>1</v>
      </c>
      <c r="O311" s="61">
        <v>7</v>
      </c>
      <c r="P311" s="62">
        <f t="shared" si="32"/>
        <v>1</v>
      </c>
      <c r="Q311" s="62">
        <f t="shared" si="33"/>
        <v>0</v>
      </c>
    </row>
    <row r="312" spans="1:18" ht="15.75" customHeight="1">
      <c r="A312" s="49">
        <v>1401</v>
      </c>
      <c r="B312" s="50"/>
      <c r="C312" s="50"/>
      <c r="D312" s="50"/>
      <c r="E312" s="50"/>
      <c r="F312" s="50">
        <v>4</v>
      </c>
      <c r="G312" s="50"/>
      <c r="H312" s="50"/>
      <c r="I312" s="50"/>
      <c r="J312" s="87"/>
      <c r="K312" s="57"/>
      <c r="L312" s="58"/>
      <c r="M312" s="59"/>
      <c r="N312" s="60">
        <f>IF(F312=0,"",F312/E311)</f>
        <v>0.66666666666666663</v>
      </c>
      <c r="O312" s="61">
        <v>7</v>
      </c>
      <c r="P312" s="62">
        <f t="shared" si="32"/>
        <v>1</v>
      </c>
      <c r="Q312" s="62">
        <f t="shared" si="33"/>
        <v>0</v>
      </c>
    </row>
    <row r="313" spans="1:18" ht="15.75" customHeight="1">
      <c r="A313" s="49">
        <v>1402</v>
      </c>
      <c r="B313" s="50"/>
      <c r="C313" s="50"/>
      <c r="D313" s="50"/>
      <c r="E313" s="50"/>
      <c r="F313" s="50"/>
      <c r="G313" s="50">
        <v>3</v>
      </c>
      <c r="H313" s="50"/>
      <c r="I313" s="50"/>
      <c r="J313" s="87"/>
      <c r="K313" s="57"/>
      <c r="L313" s="58"/>
      <c r="M313" s="59"/>
      <c r="N313" s="60">
        <f>IF(G313=0,"",G313/F312)</f>
        <v>0.75</v>
      </c>
      <c r="O313" s="61">
        <v>7</v>
      </c>
      <c r="P313" s="62">
        <f t="shared" si="32"/>
        <v>1</v>
      </c>
      <c r="Q313" s="62">
        <f t="shared" si="33"/>
        <v>0</v>
      </c>
    </row>
    <row r="314" spans="1:18" ht="15.75" customHeight="1">
      <c r="A314" s="49">
        <v>1501</v>
      </c>
      <c r="B314" s="50"/>
      <c r="C314" s="50"/>
      <c r="D314" s="50"/>
      <c r="E314" s="50"/>
      <c r="F314" s="50"/>
      <c r="G314" s="50"/>
      <c r="H314" s="50">
        <v>3</v>
      </c>
      <c r="I314" s="50"/>
      <c r="J314" s="87"/>
      <c r="K314" s="57"/>
      <c r="L314" s="58"/>
      <c r="M314" s="59"/>
      <c r="N314" s="60">
        <f>IF(H314=0,"",H314/G313)</f>
        <v>1</v>
      </c>
      <c r="O314" s="61">
        <v>7</v>
      </c>
      <c r="P314" s="62">
        <f t="shared" si="32"/>
        <v>1</v>
      </c>
      <c r="Q314" s="62">
        <f t="shared" si="33"/>
        <v>0</v>
      </c>
    </row>
    <row r="315" spans="1:18" ht="15.75" customHeight="1">
      <c r="A315" s="49">
        <v>1502</v>
      </c>
      <c r="B315" s="50"/>
      <c r="C315" s="50"/>
      <c r="D315" s="50"/>
      <c r="E315" s="50"/>
      <c r="F315" s="50"/>
      <c r="G315" s="50"/>
      <c r="H315" s="50"/>
      <c r="I315" s="50">
        <v>3</v>
      </c>
      <c r="J315" s="87">
        <v>2</v>
      </c>
      <c r="K315" s="57"/>
      <c r="L315" s="58"/>
      <c r="M315" s="59"/>
      <c r="N315" s="60">
        <f>IF(I315=0,"",I315/H314)</f>
        <v>1</v>
      </c>
      <c r="O315" s="61">
        <v>7</v>
      </c>
      <c r="P315" s="62">
        <f t="shared" si="32"/>
        <v>1</v>
      </c>
      <c r="Q315" s="62">
        <f t="shared" si="33"/>
        <v>0</v>
      </c>
    </row>
    <row r="316" spans="1:18" ht="15.75" customHeight="1">
      <c r="A316" s="49">
        <v>1601</v>
      </c>
      <c r="B316" s="50"/>
      <c r="C316" s="50"/>
      <c r="D316" s="50"/>
      <c r="E316" s="50"/>
      <c r="F316" s="50"/>
      <c r="G316" s="50"/>
      <c r="H316" s="50"/>
      <c r="I316" s="50">
        <v>2</v>
      </c>
      <c r="J316" s="87"/>
      <c r="K316" s="57"/>
      <c r="L316" s="58"/>
      <c r="M316" s="58"/>
      <c r="N316" s="68"/>
      <c r="O316" s="61">
        <v>5</v>
      </c>
      <c r="P316" s="69"/>
      <c r="Q316" s="68"/>
    </row>
    <row r="317" spans="1:18" ht="15.75" customHeight="1">
      <c r="A317" s="49">
        <v>1602</v>
      </c>
      <c r="B317" s="50"/>
      <c r="C317" s="50"/>
      <c r="D317" s="50"/>
      <c r="E317" s="50"/>
      <c r="F317" s="50"/>
      <c r="G317" s="50"/>
      <c r="H317" s="50"/>
      <c r="I317" s="50">
        <v>2</v>
      </c>
      <c r="J317" s="87"/>
      <c r="K317" s="57"/>
      <c r="L317" s="58"/>
      <c r="M317" s="58"/>
      <c r="N317" s="68"/>
      <c r="O317" s="61">
        <v>4</v>
      </c>
      <c r="P317" s="69"/>
      <c r="Q317" s="68"/>
    </row>
    <row r="318" spans="1:18" ht="15.75" customHeight="1">
      <c r="A318" s="49">
        <v>1701</v>
      </c>
      <c r="B318" s="50"/>
      <c r="C318" s="50"/>
      <c r="D318" s="50"/>
      <c r="E318" s="50"/>
      <c r="F318" s="50"/>
      <c r="G318" s="50"/>
      <c r="H318" s="50"/>
      <c r="I318" s="50">
        <v>4</v>
      </c>
      <c r="J318" s="87">
        <v>2</v>
      </c>
      <c r="K318" s="57"/>
      <c r="L318" s="58"/>
      <c r="M318" s="58"/>
      <c r="N318" s="68"/>
      <c r="O318" s="66">
        <v>4</v>
      </c>
      <c r="P318" s="69"/>
      <c r="Q318" s="68"/>
    </row>
    <row r="319" spans="1:18" ht="15.75" customHeight="1">
      <c r="A319" s="49">
        <v>1702</v>
      </c>
      <c r="B319" s="50"/>
      <c r="C319" s="50"/>
      <c r="D319" s="50"/>
      <c r="E319" s="50"/>
      <c r="F319" s="50"/>
      <c r="G319" s="50"/>
      <c r="H319" s="50"/>
      <c r="I319" s="50">
        <v>2</v>
      </c>
      <c r="J319" s="87"/>
      <c r="K319" s="57"/>
      <c r="L319" s="58"/>
      <c r="M319" s="58"/>
      <c r="N319" s="68"/>
      <c r="O319" s="66">
        <v>3</v>
      </c>
      <c r="P319" s="69"/>
      <c r="Q319" s="68"/>
    </row>
    <row r="320" spans="1:18" ht="15.75" customHeight="1">
      <c r="A320" s="49">
        <v>1801</v>
      </c>
      <c r="B320" s="50"/>
      <c r="C320" s="50"/>
      <c r="D320" s="50"/>
      <c r="E320" s="50"/>
      <c r="F320" s="50"/>
      <c r="G320" s="50"/>
      <c r="H320" s="50"/>
      <c r="I320" s="50">
        <v>1</v>
      </c>
      <c r="J320" s="87">
        <v>1</v>
      </c>
      <c r="K320" s="57"/>
      <c r="L320" s="58"/>
      <c r="M320" s="58"/>
      <c r="N320" s="68"/>
      <c r="O320" s="66">
        <v>1</v>
      </c>
      <c r="P320" s="69"/>
      <c r="Q320" s="68"/>
    </row>
    <row r="321" spans="1:18" ht="15.75" customHeight="1">
      <c r="A321" s="49">
        <v>1802</v>
      </c>
      <c r="B321" s="50"/>
      <c r="C321" s="50"/>
      <c r="D321" s="50"/>
      <c r="E321" s="50"/>
      <c r="F321" s="50"/>
      <c r="G321" s="50"/>
      <c r="H321" s="50"/>
      <c r="I321" s="50"/>
      <c r="J321" s="87"/>
      <c r="K321" s="57"/>
      <c r="L321" s="58"/>
      <c r="M321" s="64"/>
      <c r="N321" s="58"/>
      <c r="O321" s="64"/>
      <c r="P321" s="102"/>
      <c r="Q321" s="68"/>
    </row>
    <row r="322" spans="1:18" ht="15.75" customHeight="1">
      <c r="A322" s="49">
        <v>1901</v>
      </c>
      <c r="B322" s="50"/>
      <c r="C322" s="50"/>
      <c r="D322" s="50"/>
      <c r="E322" s="50"/>
      <c r="F322" s="50"/>
      <c r="G322" s="50"/>
      <c r="H322" s="50"/>
      <c r="I322" s="50"/>
      <c r="J322" s="87"/>
      <c r="K322" s="57"/>
      <c r="L322" s="58"/>
      <c r="M322" s="64"/>
      <c r="N322" s="140" t="s">
        <v>56</v>
      </c>
      <c r="O322" s="71">
        <v>6</v>
      </c>
      <c r="P322" s="83">
        <f>J325</f>
        <v>5</v>
      </c>
      <c r="Q322" s="142" t="s">
        <v>10</v>
      </c>
    </row>
    <row r="323" spans="1:18" ht="15.75" customHeight="1">
      <c r="A323" s="49">
        <v>1902</v>
      </c>
      <c r="B323" s="50"/>
      <c r="C323" s="50"/>
      <c r="D323" s="50"/>
      <c r="E323" s="50"/>
      <c r="F323" s="50"/>
      <c r="G323" s="50"/>
      <c r="H323" s="50"/>
      <c r="I323" s="50"/>
      <c r="J323" s="87"/>
      <c r="K323" s="57"/>
      <c r="L323" s="58"/>
      <c r="M323" s="64"/>
      <c r="N323" s="141" t="s">
        <v>57</v>
      </c>
      <c r="O323" s="73">
        <f>IF(O322/B308=0,"",O322/B308)</f>
        <v>0.42857142857142855</v>
      </c>
      <c r="P323" s="85">
        <f>IF(O322/P322=0,"0%",O322/P322)</f>
        <v>1.2</v>
      </c>
      <c r="Q323" s="143" t="s">
        <v>58</v>
      </c>
    </row>
    <row r="324" spans="1:18" ht="15.75" customHeight="1">
      <c r="A324" s="49">
        <v>2001</v>
      </c>
      <c r="B324" s="145"/>
      <c r="C324" s="145"/>
      <c r="D324" s="145"/>
      <c r="E324" s="145"/>
      <c r="F324" s="145"/>
      <c r="G324" s="145"/>
      <c r="H324" s="145"/>
      <c r="I324" s="145"/>
      <c r="J324" s="87"/>
      <c r="K324" s="75"/>
      <c r="L324" s="76"/>
      <c r="M324" s="77"/>
      <c r="N324" s="78"/>
      <c r="O324" s="79"/>
      <c r="P324" s="79"/>
      <c r="Q324" s="80"/>
    </row>
    <row r="325" spans="1:18" ht="18" customHeight="1">
      <c r="A325" s="31"/>
      <c r="B325" s="190" t="s">
        <v>79</v>
      </c>
      <c r="C325" s="190"/>
      <c r="D325" s="190"/>
      <c r="E325" s="190"/>
      <c r="F325" s="190"/>
      <c r="G325" s="190"/>
      <c r="H325" s="190"/>
      <c r="I325" s="190"/>
      <c r="J325" s="144">
        <f>SUM(J313:J321)</f>
        <v>5</v>
      </c>
      <c r="K325" s="82">
        <f>IF(J315=0,"",J315/B308)</f>
        <v>0.14285714285714285</v>
      </c>
      <c r="L325" s="82">
        <f>IF(J325=0,"",J325/B308)</f>
        <v>0.35714285714285715</v>
      </c>
      <c r="M325" s="82">
        <f>IF(J315=0,"",L325-K325)</f>
        <v>0.2142857142857143</v>
      </c>
      <c r="N325" s="1"/>
      <c r="O325" s="25"/>
      <c r="P325" s="26"/>
      <c r="Q325" s="1"/>
    </row>
    <row r="326" spans="1:18" ht="12.75" customHeight="1"/>
    <row r="327" spans="1:18" ht="12.75" customHeight="1"/>
    <row r="328" spans="1:18" ht="26.25">
      <c r="A328" s="161"/>
      <c r="B328" s="191" t="s">
        <v>69</v>
      </c>
      <c r="C328" s="191"/>
      <c r="D328" s="191"/>
      <c r="E328" s="191"/>
      <c r="F328" s="191"/>
      <c r="G328" s="191"/>
      <c r="H328" s="191"/>
      <c r="I328" s="191"/>
      <c r="J328" s="156" t="s">
        <v>62</v>
      </c>
      <c r="K328" s="25"/>
      <c r="L328" s="1"/>
      <c r="M328" s="1"/>
      <c r="N328" s="25"/>
      <c r="O328" s="1"/>
      <c r="P328" s="25"/>
      <c r="Q328" s="25"/>
      <c r="R328" s="25"/>
    </row>
    <row r="329" spans="1:18" ht="20.25">
      <c r="A329" s="192" t="s">
        <v>9</v>
      </c>
      <c r="B329" s="193" t="s">
        <v>70</v>
      </c>
      <c r="C329" s="194"/>
      <c r="D329" s="194"/>
      <c r="E329" s="194"/>
      <c r="F329" s="194"/>
      <c r="G329" s="194"/>
      <c r="H329" s="194"/>
      <c r="I329" s="195"/>
      <c r="J329" s="196" t="s">
        <v>10</v>
      </c>
      <c r="K329" s="189" t="s">
        <v>2</v>
      </c>
      <c r="L329" s="189" t="s">
        <v>3</v>
      </c>
      <c r="M329" s="198" t="s">
        <v>4</v>
      </c>
      <c r="N329" s="189" t="s">
        <v>5</v>
      </c>
      <c r="O329" s="187" t="s">
        <v>6</v>
      </c>
      <c r="P329" s="187" t="s">
        <v>7</v>
      </c>
      <c r="Q329" s="189" t="s">
        <v>8</v>
      </c>
    </row>
    <row r="330" spans="1:18" ht="15.75">
      <c r="A330" s="188"/>
      <c r="B330" s="49" t="s">
        <v>71</v>
      </c>
      <c r="C330" s="49" t="s">
        <v>72</v>
      </c>
      <c r="D330" s="49" t="s">
        <v>73</v>
      </c>
      <c r="E330" s="49" t="s">
        <v>74</v>
      </c>
      <c r="F330" s="49" t="s">
        <v>75</v>
      </c>
      <c r="G330" s="49" t="s">
        <v>76</v>
      </c>
      <c r="H330" s="49" t="s">
        <v>77</v>
      </c>
      <c r="I330" s="49" t="s">
        <v>78</v>
      </c>
      <c r="J330" s="197"/>
      <c r="K330" s="188"/>
      <c r="L330" s="188"/>
      <c r="M330" s="188"/>
      <c r="N330" s="188"/>
      <c r="O330" s="188"/>
      <c r="P330" s="188"/>
      <c r="Q330" s="188"/>
    </row>
    <row r="331" spans="1:18" ht="15.75">
      <c r="A331" s="49" t="s">
        <v>62</v>
      </c>
      <c r="B331" s="50">
        <v>15</v>
      </c>
      <c r="C331" s="50"/>
      <c r="D331" s="50"/>
      <c r="E331" s="50"/>
      <c r="F331" s="50"/>
      <c r="G331" s="50"/>
      <c r="H331" s="50"/>
      <c r="I331" s="50"/>
      <c r="J331" s="87"/>
      <c r="K331" s="51"/>
      <c r="L331" s="52"/>
      <c r="M331" s="53"/>
      <c r="N331" s="54"/>
      <c r="O331" s="55">
        <f>B331</f>
        <v>15</v>
      </c>
      <c r="P331" s="56"/>
      <c r="Q331" s="54"/>
    </row>
    <row r="332" spans="1:18" ht="15.75" customHeight="1">
      <c r="A332" s="49">
        <v>1301</v>
      </c>
      <c r="B332" s="50"/>
      <c r="C332" s="50">
        <v>13</v>
      </c>
      <c r="D332" s="50"/>
      <c r="E332" s="50"/>
      <c r="F332" s="50"/>
      <c r="G332" s="50"/>
      <c r="H332" s="50"/>
      <c r="I332" s="50"/>
      <c r="J332" s="87"/>
      <c r="K332" s="57"/>
      <c r="L332" s="58"/>
      <c r="M332" s="59"/>
      <c r="N332" s="60">
        <f>IF(C332=0,"",C332/B331)</f>
        <v>0.8666666666666667</v>
      </c>
      <c r="O332" s="61">
        <v>14</v>
      </c>
      <c r="P332" s="62">
        <f t="shared" ref="P332:P338" si="34">IF(O332=0,"",O332/O331)</f>
        <v>0.93333333333333335</v>
      </c>
      <c r="Q332" s="62">
        <f t="shared" ref="Q332:Q338" si="35">IF(O332=0,"",100%-P332)</f>
        <v>6.6666666666666652E-2</v>
      </c>
    </row>
    <row r="333" spans="1:18" ht="15.75" customHeight="1">
      <c r="A333" s="49">
        <v>1302</v>
      </c>
      <c r="B333" s="50"/>
      <c r="C333" s="50"/>
      <c r="D333" s="50">
        <v>9</v>
      </c>
      <c r="E333" s="50"/>
      <c r="F333" s="50"/>
      <c r="G333" s="50"/>
      <c r="H333" s="50"/>
      <c r="I333" s="50"/>
      <c r="J333" s="87"/>
      <c r="K333" s="57"/>
      <c r="L333" s="58"/>
      <c r="M333" s="59"/>
      <c r="N333" s="60">
        <f>IF(D333=0,"",D333/C332)</f>
        <v>0.69230769230769229</v>
      </c>
      <c r="O333" s="61">
        <v>11</v>
      </c>
      <c r="P333" s="62">
        <f t="shared" si="34"/>
        <v>0.7857142857142857</v>
      </c>
      <c r="Q333" s="62">
        <f t="shared" si="35"/>
        <v>0.2142857142857143</v>
      </c>
      <c r="R333" s="63">
        <f>O333/O331</f>
        <v>0.73333333333333328</v>
      </c>
    </row>
    <row r="334" spans="1:18" ht="15.75" customHeight="1">
      <c r="A334" s="49">
        <v>1401</v>
      </c>
      <c r="B334" s="50"/>
      <c r="C334" s="50"/>
      <c r="D334" s="50"/>
      <c r="E334" s="50">
        <v>9</v>
      </c>
      <c r="F334" s="50"/>
      <c r="G334" s="50"/>
      <c r="H334" s="50"/>
      <c r="I334" s="50"/>
      <c r="J334" s="87"/>
      <c r="K334" s="57"/>
      <c r="L334" s="58"/>
      <c r="M334" s="59"/>
      <c r="N334" s="60">
        <f>IF(E334=0,"",E334/D333)</f>
        <v>1</v>
      </c>
      <c r="O334" s="61">
        <v>10</v>
      </c>
      <c r="P334" s="62">
        <f t="shared" si="34"/>
        <v>0.90909090909090906</v>
      </c>
      <c r="Q334" s="62">
        <f t="shared" si="35"/>
        <v>9.0909090909090939E-2</v>
      </c>
    </row>
    <row r="335" spans="1:18" ht="15.75" customHeight="1">
      <c r="A335" s="49">
        <v>1402</v>
      </c>
      <c r="B335" s="50"/>
      <c r="C335" s="50"/>
      <c r="D335" s="50"/>
      <c r="E335" s="50"/>
      <c r="F335" s="50">
        <v>6</v>
      </c>
      <c r="G335" s="50"/>
      <c r="H335" s="50"/>
      <c r="I335" s="50"/>
      <c r="J335" s="87"/>
      <c r="K335" s="57"/>
      <c r="L335" s="58"/>
      <c r="M335" s="59"/>
      <c r="N335" s="60">
        <f>IF(F335=0,"",F335/E334)</f>
        <v>0.66666666666666663</v>
      </c>
      <c r="O335" s="61">
        <v>9</v>
      </c>
      <c r="P335" s="62">
        <f t="shared" si="34"/>
        <v>0.9</v>
      </c>
      <c r="Q335" s="62">
        <f t="shared" si="35"/>
        <v>9.9999999999999978E-2</v>
      </c>
    </row>
    <row r="336" spans="1:18" ht="15.75" customHeight="1">
      <c r="A336" s="49">
        <v>1501</v>
      </c>
      <c r="B336" s="50"/>
      <c r="C336" s="50"/>
      <c r="D336" s="50"/>
      <c r="E336" s="50"/>
      <c r="F336" s="50"/>
      <c r="G336" s="50">
        <v>5</v>
      </c>
      <c r="H336" s="50"/>
      <c r="I336" s="50"/>
      <c r="J336" s="87"/>
      <c r="K336" s="57"/>
      <c r="L336" s="58"/>
      <c r="M336" s="59"/>
      <c r="N336" s="60">
        <f>IF(G336=0,"",G336/F335)</f>
        <v>0.83333333333333337</v>
      </c>
      <c r="O336" s="61">
        <v>9</v>
      </c>
      <c r="P336" s="62">
        <f t="shared" si="34"/>
        <v>1</v>
      </c>
      <c r="Q336" s="62">
        <f t="shared" si="35"/>
        <v>0</v>
      </c>
    </row>
    <row r="337" spans="1:18" ht="15.75" customHeight="1">
      <c r="A337" s="49">
        <v>1502</v>
      </c>
      <c r="B337" s="50"/>
      <c r="C337" s="50"/>
      <c r="D337" s="50"/>
      <c r="E337" s="50"/>
      <c r="F337" s="50"/>
      <c r="G337" s="50"/>
      <c r="H337" s="50">
        <v>5</v>
      </c>
      <c r="I337" s="50"/>
      <c r="J337" s="87"/>
      <c r="K337" s="57"/>
      <c r="L337" s="58"/>
      <c r="M337" s="59"/>
      <c r="N337" s="60">
        <f>IF(H337=0,"",H337/G336)</f>
        <v>1</v>
      </c>
      <c r="O337" s="61">
        <v>9</v>
      </c>
      <c r="P337" s="62">
        <f t="shared" si="34"/>
        <v>1</v>
      </c>
      <c r="Q337" s="62">
        <f t="shared" si="35"/>
        <v>0</v>
      </c>
    </row>
    <row r="338" spans="1:18" ht="15.75" customHeight="1">
      <c r="A338" s="49">
        <v>1601</v>
      </c>
      <c r="B338" s="50"/>
      <c r="C338" s="50"/>
      <c r="D338" s="50"/>
      <c r="E338" s="50"/>
      <c r="F338" s="50"/>
      <c r="G338" s="50"/>
      <c r="H338" s="50"/>
      <c r="I338" s="50">
        <v>5</v>
      </c>
      <c r="J338" s="87">
        <v>1</v>
      </c>
      <c r="K338" s="57"/>
      <c r="L338" s="58"/>
      <c r="M338" s="59"/>
      <c r="N338" s="60">
        <f>IF(I338=0,"",I338/H337)</f>
        <v>1</v>
      </c>
      <c r="O338" s="61">
        <v>9</v>
      </c>
      <c r="P338" s="62">
        <f t="shared" si="34"/>
        <v>1</v>
      </c>
      <c r="Q338" s="62">
        <f t="shared" si="35"/>
        <v>0</v>
      </c>
    </row>
    <row r="339" spans="1:18" ht="15.75" customHeight="1">
      <c r="A339" s="49">
        <v>1602</v>
      </c>
      <c r="B339" s="50"/>
      <c r="C339" s="50"/>
      <c r="D339" s="50"/>
      <c r="E339" s="50"/>
      <c r="F339" s="50"/>
      <c r="G339" s="50"/>
      <c r="H339" s="50"/>
      <c r="I339" s="50">
        <v>3</v>
      </c>
      <c r="J339" s="87">
        <v>2</v>
      </c>
      <c r="K339" s="57"/>
      <c r="L339" s="58"/>
      <c r="M339" s="58"/>
      <c r="N339" s="68"/>
      <c r="O339" s="61">
        <v>9</v>
      </c>
      <c r="P339" s="69"/>
      <c r="Q339" s="68"/>
    </row>
    <row r="340" spans="1:18" ht="15.75" customHeight="1">
      <c r="A340" s="49">
        <v>1701</v>
      </c>
      <c r="B340" s="50"/>
      <c r="C340" s="50"/>
      <c r="D340" s="50"/>
      <c r="E340" s="50"/>
      <c r="F340" s="50"/>
      <c r="G340" s="50"/>
      <c r="H340" s="50"/>
      <c r="I340" s="50">
        <v>1</v>
      </c>
      <c r="J340" s="87"/>
      <c r="K340" s="57"/>
      <c r="L340" s="58"/>
      <c r="M340" s="58"/>
      <c r="N340" s="68"/>
      <c r="O340" s="61">
        <v>4</v>
      </c>
      <c r="P340" s="69"/>
      <c r="Q340" s="68"/>
    </row>
    <row r="341" spans="1:18" ht="15.75" customHeight="1">
      <c r="A341" s="49">
        <v>1702</v>
      </c>
      <c r="B341" s="50"/>
      <c r="C341" s="50"/>
      <c r="D341" s="50"/>
      <c r="E341" s="50"/>
      <c r="F341" s="50"/>
      <c r="G341" s="50"/>
      <c r="H341" s="50"/>
      <c r="I341" s="50">
        <v>2</v>
      </c>
      <c r="J341" s="87"/>
      <c r="K341" s="57"/>
      <c r="L341" s="58"/>
      <c r="M341" s="58"/>
      <c r="N341" s="68"/>
      <c r="O341" s="66">
        <v>2</v>
      </c>
      <c r="P341" s="69"/>
      <c r="Q341" s="68"/>
    </row>
    <row r="342" spans="1:18" ht="15.75" customHeight="1">
      <c r="A342" s="49">
        <v>1801</v>
      </c>
      <c r="B342" s="50"/>
      <c r="C342" s="50"/>
      <c r="D342" s="50"/>
      <c r="E342" s="50"/>
      <c r="F342" s="50"/>
      <c r="G342" s="50"/>
      <c r="H342" s="50"/>
      <c r="I342" s="50">
        <v>2</v>
      </c>
      <c r="J342" s="87">
        <v>2</v>
      </c>
      <c r="K342" s="57"/>
      <c r="L342" s="58"/>
      <c r="M342" s="58"/>
      <c r="N342" s="68"/>
      <c r="O342" s="66">
        <v>3</v>
      </c>
      <c r="P342" s="69"/>
      <c r="Q342" s="68"/>
    </row>
    <row r="343" spans="1:18" ht="15.75" customHeight="1">
      <c r="A343" s="49">
        <v>1802</v>
      </c>
      <c r="B343" s="50"/>
      <c r="C343" s="50"/>
      <c r="D343" s="50"/>
      <c r="E343" s="50"/>
      <c r="F343" s="50"/>
      <c r="G343" s="50"/>
      <c r="H343" s="50"/>
      <c r="I343" s="50"/>
      <c r="J343" s="87"/>
      <c r="K343" s="57"/>
      <c r="L343" s="58"/>
      <c r="M343" s="64"/>
      <c r="N343" s="68"/>
      <c r="O343" s="66"/>
      <c r="P343" s="69"/>
      <c r="Q343" s="68"/>
    </row>
    <row r="344" spans="1:18" ht="15.75" customHeight="1">
      <c r="A344" s="49">
        <v>1901</v>
      </c>
      <c r="B344" s="50"/>
      <c r="C344" s="50"/>
      <c r="D344" s="50"/>
      <c r="E344" s="50"/>
      <c r="F344" s="50"/>
      <c r="G344" s="50"/>
      <c r="H344" s="50"/>
      <c r="I344" s="50"/>
      <c r="J344" s="87"/>
      <c r="K344" s="57"/>
      <c r="L344" s="58"/>
      <c r="M344" s="64"/>
      <c r="N344" s="58"/>
      <c r="O344" s="64"/>
      <c r="P344" s="102"/>
      <c r="Q344" s="68"/>
    </row>
    <row r="345" spans="1:18" ht="15.75" customHeight="1">
      <c r="A345" s="49">
        <v>1902</v>
      </c>
      <c r="B345" s="50"/>
      <c r="C345" s="50"/>
      <c r="D345" s="50"/>
      <c r="E345" s="50"/>
      <c r="F345" s="50"/>
      <c r="G345" s="50"/>
      <c r="H345" s="50"/>
      <c r="I345" s="50"/>
      <c r="J345" s="87"/>
      <c r="K345" s="57"/>
      <c r="L345" s="58"/>
      <c r="M345" s="64"/>
      <c r="N345" s="140" t="s">
        <v>56</v>
      </c>
      <c r="O345" s="71">
        <v>4</v>
      </c>
      <c r="P345" s="83">
        <f>J348</f>
        <v>5</v>
      </c>
      <c r="Q345" s="142" t="s">
        <v>10</v>
      </c>
    </row>
    <row r="346" spans="1:18" ht="15.75" customHeight="1">
      <c r="A346" s="49">
        <v>2001</v>
      </c>
      <c r="B346" s="50"/>
      <c r="C346" s="50"/>
      <c r="D346" s="50"/>
      <c r="E346" s="50"/>
      <c r="F346" s="50"/>
      <c r="G346" s="50"/>
      <c r="H346" s="50"/>
      <c r="I346" s="50"/>
      <c r="J346" s="87"/>
      <c r="K346" s="57"/>
      <c r="L346" s="58"/>
      <c r="M346" s="64"/>
      <c r="N346" s="141" t="s">
        <v>57</v>
      </c>
      <c r="O346" s="73">
        <f>IF(O345/B331=0,"0%",O345/B331)</f>
        <v>0.26666666666666666</v>
      </c>
      <c r="P346" s="85">
        <f>IF(O345/P345=0,"0%",O345/P345)</f>
        <v>0.8</v>
      </c>
      <c r="Q346" s="143" t="s">
        <v>58</v>
      </c>
    </row>
    <row r="347" spans="1:18" ht="15.75" customHeight="1">
      <c r="A347" s="49">
        <v>2002</v>
      </c>
      <c r="B347" s="145"/>
      <c r="C347" s="145"/>
      <c r="D347" s="145"/>
      <c r="E347" s="145"/>
      <c r="F347" s="145"/>
      <c r="G347" s="145"/>
      <c r="H347" s="145"/>
      <c r="I347" s="145"/>
      <c r="J347" s="87"/>
      <c r="K347" s="75"/>
      <c r="L347" s="76"/>
      <c r="M347" s="77"/>
      <c r="N347" s="78"/>
      <c r="O347" s="79"/>
      <c r="P347" s="79"/>
      <c r="Q347" s="80"/>
    </row>
    <row r="348" spans="1:18" ht="18" customHeight="1">
      <c r="A348" s="31"/>
      <c r="B348" s="190" t="s">
        <v>79</v>
      </c>
      <c r="C348" s="190"/>
      <c r="D348" s="190"/>
      <c r="E348" s="190"/>
      <c r="F348" s="190"/>
      <c r="G348" s="190"/>
      <c r="H348" s="190"/>
      <c r="I348" s="190"/>
      <c r="J348" s="144">
        <f>SUM(J335:J344)</f>
        <v>5</v>
      </c>
      <c r="K348" s="82">
        <f>IF(J338=0,"",J338/B331)</f>
        <v>6.6666666666666666E-2</v>
      </c>
      <c r="L348" s="82">
        <f>IF(J348=0,"",J348/B331)</f>
        <v>0.33333333333333331</v>
      </c>
      <c r="M348" s="82">
        <f>IF(J338=0,"",L348-K348)</f>
        <v>0.26666666666666666</v>
      </c>
      <c r="N348" s="1"/>
      <c r="O348" s="25"/>
      <c r="P348" s="26"/>
      <c r="Q348" s="1"/>
    </row>
    <row r="349" spans="1:18" ht="12.75" customHeight="1"/>
    <row r="350" spans="1:18" ht="12.75" customHeight="1"/>
    <row r="351" spans="1:18" ht="26.25" customHeight="1">
      <c r="A351" s="161"/>
      <c r="B351" s="191" t="s">
        <v>69</v>
      </c>
      <c r="C351" s="191"/>
      <c r="D351" s="191"/>
      <c r="E351" s="191"/>
      <c r="F351" s="191"/>
      <c r="G351" s="191"/>
      <c r="H351" s="191"/>
      <c r="I351" s="191"/>
      <c r="J351" s="156" t="s">
        <v>63</v>
      </c>
      <c r="K351" s="25"/>
      <c r="L351" s="1"/>
      <c r="M351" s="1"/>
      <c r="N351" s="25"/>
      <c r="O351" s="1"/>
      <c r="P351" s="25"/>
      <c r="Q351" s="25"/>
      <c r="R351" s="25"/>
    </row>
    <row r="352" spans="1:18" ht="20.25">
      <c r="A352" s="192" t="s">
        <v>9</v>
      </c>
      <c r="B352" s="193" t="s">
        <v>70</v>
      </c>
      <c r="C352" s="194"/>
      <c r="D352" s="194"/>
      <c r="E352" s="194"/>
      <c r="F352" s="194"/>
      <c r="G352" s="194"/>
      <c r="H352" s="194"/>
      <c r="I352" s="195"/>
      <c r="J352" s="196" t="s">
        <v>10</v>
      </c>
      <c r="K352" s="189" t="s">
        <v>2</v>
      </c>
      <c r="L352" s="189" t="s">
        <v>3</v>
      </c>
      <c r="M352" s="198" t="s">
        <v>4</v>
      </c>
      <c r="N352" s="189" t="s">
        <v>5</v>
      </c>
      <c r="O352" s="187" t="s">
        <v>6</v>
      </c>
      <c r="P352" s="187" t="s">
        <v>7</v>
      </c>
      <c r="Q352" s="189" t="s">
        <v>8</v>
      </c>
    </row>
    <row r="353" spans="1:18" ht="15.75">
      <c r="A353" s="188"/>
      <c r="B353" s="49" t="s">
        <v>71</v>
      </c>
      <c r="C353" s="49" t="s">
        <v>72</v>
      </c>
      <c r="D353" s="49" t="s">
        <v>73</v>
      </c>
      <c r="E353" s="49" t="s">
        <v>74</v>
      </c>
      <c r="F353" s="49" t="s">
        <v>75</v>
      </c>
      <c r="G353" s="49" t="s">
        <v>76</v>
      </c>
      <c r="H353" s="49" t="s">
        <v>77</v>
      </c>
      <c r="I353" s="49" t="s">
        <v>78</v>
      </c>
      <c r="J353" s="197"/>
      <c r="K353" s="188"/>
      <c r="L353" s="188"/>
      <c r="M353" s="188"/>
      <c r="N353" s="188"/>
      <c r="O353" s="188"/>
      <c r="P353" s="188"/>
      <c r="Q353" s="188"/>
    </row>
    <row r="354" spans="1:18" ht="15.75" customHeight="1">
      <c r="A354" s="49">
        <v>1301</v>
      </c>
      <c r="B354" s="50">
        <v>15</v>
      </c>
      <c r="C354" s="50"/>
      <c r="D354" s="50"/>
      <c r="E354" s="50"/>
      <c r="F354" s="50"/>
      <c r="G354" s="50"/>
      <c r="H354" s="50"/>
      <c r="I354" s="50"/>
      <c r="J354" s="87"/>
      <c r="K354" s="51"/>
      <c r="L354" s="52"/>
      <c r="M354" s="53"/>
      <c r="N354" s="54"/>
      <c r="O354" s="55">
        <f>B354</f>
        <v>15</v>
      </c>
      <c r="P354" s="56"/>
      <c r="Q354" s="54"/>
    </row>
    <row r="355" spans="1:18" ht="15.75" customHeight="1">
      <c r="A355" s="49">
        <v>1302</v>
      </c>
      <c r="B355" s="50"/>
      <c r="C355" s="50">
        <v>9</v>
      </c>
      <c r="D355" s="50"/>
      <c r="E355" s="50"/>
      <c r="F355" s="50"/>
      <c r="G355" s="50"/>
      <c r="H355" s="50"/>
      <c r="I355" s="50"/>
      <c r="J355" s="87"/>
      <c r="K355" s="57"/>
      <c r="L355" s="58"/>
      <c r="M355" s="59"/>
      <c r="N355" s="60">
        <f>IF(C355=0,"",C355/B354)</f>
        <v>0.6</v>
      </c>
      <c r="O355" s="61">
        <v>9</v>
      </c>
      <c r="P355" s="62">
        <f t="shared" ref="P355:P361" si="36">IF(O355=0,"",O355/O354)</f>
        <v>0.6</v>
      </c>
      <c r="Q355" s="62">
        <f t="shared" ref="Q355:Q361" si="37">IF(O355=0,"",100%-P355)</f>
        <v>0.4</v>
      </c>
    </row>
    <row r="356" spans="1:18" ht="15.75" customHeight="1">
      <c r="A356" s="49">
        <v>1401</v>
      </c>
      <c r="B356" s="50"/>
      <c r="C356" s="50"/>
      <c r="D356" s="50">
        <v>8</v>
      </c>
      <c r="E356" s="50"/>
      <c r="F356" s="50"/>
      <c r="G356" s="50"/>
      <c r="H356" s="50"/>
      <c r="I356" s="50"/>
      <c r="J356" s="87"/>
      <c r="K356" s="57"/>
      <c r="L356" s="58"/>
      <c r="M356" s="59"/>
      <c r="N356" s="60">
        <f>IF(D356=0,"",D356/C355)</f>
        <v>0.88888888888888884</v>
      </c>
      <c r="O356" s="61">
        <v>9</v>
      </c>
      <c r="P356" s="62">
        <f t="shared" si="36"/>
        <v>1</v>
      </c>
      <c r="Q356" s="62">
        <f t="shared" si="37"/>
        <v>0</v>
      </c>
      <c r="R356" s="63">
        <f>O356/O354</f>
        <v>0.6</v>
      </c>
    </row>
    <row r="357" spans="1:18" ht="15.75" customHeight="1">
      <c r="A357" s="49">
        <v>1402</v>
      </c>
      <c r="B357" s="50"/>
      <c r="C357" s="50"/>
      <c r="D357" s="50"/>
      <c r="E357" s="50">
        <v>8</v>
      </c>
      <c r="F357" s="50"/>
      <c r="G357" s="50"/>
      <c r="H357" s="50"/>
      <c r="I357" s="50"/>
      <c r="J357" s="87"/>
      <c r="K357" s="57"/>
      <c r="L357" s="58"/>
      <c r="M357" s="59"/>
      <c r="N357" s="60">
        <f>IF(E357=0,"",E357/D356)</f>
        <v>1</v>
      </c>
      <c r="O357" s="61">
        <v>9</v>
      </c>
      <c r="P357" s="62">
        <f t="shared" si="36"/>
        <v>1</v>
      </c>
      <c r="Q357" s="62">
        <f t="shared" si="37"/>
        <v>0</v>
      </c>
    </row>
    <row r="358" spans="1:18" ht="15.75" customHeight="1">
      <c r="A358" s="49">
        <v>1501</v>
      </c>
      <c r="B358" s="50"/>
      <c r="C358" s="50"/>
      <c r="D358" s="50"/>
      <c r="E358" s="50"/>
      <c r="F358" s="50">
        <v>7</v>
      </c>
      <c r="G358" s="50"/>
      <c r="H358" s="50"/>
      <c r="I358" s="50"/>
      <c r="J358" s="87"/>
      <c r="K358" s="57"/>
      <c r="L358" s="58"/>
      <c r="M358" s="59"/>
      <c r="N358" s="60">
        <f>IF(F358=0,"",F358/E357)</f>
        <v>0.875</v>
      </c>
      <c r="O358" s="61">
        <v>9</v>
      </c>
      <c r="P358" s="62">
        <f t="shared" si="36"/>
        <v>1</v>
      </c>
      <c r="Q358" s="62">
        <f t="shared" si="37"/>
        <v>0</v>
      </c>
    </row>
    <row r="359" spans="1:18" ht="15.75" customHeight="1">
      <c r="A359" s="49">
        <v>1502</v>
      </c>
      <c r="B359" s="50"/>
      <c r="C359" s="50"/>
      <c r="D359" s="50"/>
      <c r="E359" s="50"/>
      <c r="F359" s="50"/>
      <c r="G359" s="50">
        <v>7</v>
      </c>
      <c r="H359" s="50"/>
      <c r="I359" s="50"/>
      <c r="J359" s="87"/>
      <c r="K359" s="57"/>
      <c r="L359" s="58"/>
      <c r="M359" s="59"/>
      <c r="N359" s="60">
        <f>IF(G359=0,"",G359/F358)</f>
        <v>1</v>
      </c>
      <c r="O359" s="61">
        <v>8</v>
      </c>
      <c r="P359" s="62">
        <f t="shared" si="36"/>
        <v>0.88888888888888884</v>
      </c>
      <c r="Q359" s="62">
        <f t="shared" si="37"/>
        <v>0.11111111111111116</v>
      </c>
    </row>
    <row r="360" spans="1:18" ht="15.75" customHeight="1">
      <c r="A360" s="49">
        <v>1601</v>
      </c>
      <c r="B360" s="50"/>
      <c r="C360" s="50"/>
      <c r="D360" s="50"/>
      <c r="E360" s="50"/>
      <c r="F360" s="50"/>
      <c r="G360" s="50"/>
      <c r="H360" s="50">
        <v>7</v>
      </c>
      <c r="I360" s="50"/>
      <c r="J360" s="87"/>
      <c r="K360" s="57"/>
      <c r="L360" s="58"/>
      <c r="M360" s="59"/>
      <c r="N360" s="60">
        <f>IF(H360=0,"",H360/G359)</f>
        <v>1</v>
      </c>
      <c r="O360" s="61">
        <v>8</v>
      </c>
      <c r="P360" s="62">
        <f t="shared" si="36"/>
        <v>1</v>
      </c>
      <c r="Q360" s="62">
        <f t="shared" si="37"/>
        <v>0</v>
      </c>
    </row>
    <row r="361" spans="1:18" ht="15.75" customHeight="1">
      <c r="A361" s="49">
        <v>1602</v>
      </c>
      <c r="B361" s="50"/>
      <c r="C361" s="50"/>
      <c r="D361" s="50"/>
      <c r="E361" s="50"/>
      <c r="F361" s="50"/>
      <c r="G361" s="50"/>
      <c r="H361" s="50"/>
      <c r="I361" s="50">
        <v>6</v>
      </c>
      <c r="J361" s="87">
        <v>4</v>
      </c>
      <c r="K361" s="57"/>
      <c r="L361" s="58"/>
      <c r="M361" s="59"/>
      <c r="N361" s="60">
        <f>IF(I361=0,"",I361/H360)</f>
        <v>0.8571428571428571</v>
      </c>
      <c r="O361" s="61">
        <v>8</v>
      </c>
      <c r="P361" s="62">
        <f t="shared" si="36"/>
        <v>1</v>
      </c>
      <c r="Q361" s="62">
        <f t="shared" si="37"/>
        <v>0</v>
      </c>
    </row>
    <row r="362" spans="1:18" ht="15.75" customHeight="1">
      <c r="A362" s="49">
        <v>1701</v>
      </c>
      <c r="B362" s="50"/>
      <c r="C362" s="50"/>
      <c r="D362" s="50"/>
      <c r="E362" s="50"/>
      <c r="F362" s="50"/>
      <c r="G362" s="50"/>
      <c r="H362" s="50"/>
      <c r="I362" s="50">
        <v>4</v>
      </c>
      <c r="J362" s="87">
        <v>3</v>
      </c>
      <c r="K362" s="57"/>
      <c r="L362" s="58"/>
      <c r="M362" s="58"/>
      <c r="N362" s="68"/>
      <c r="O362" s="61">
        <v>5</v>
      </c>
      <c r="P362" s="69"/>
      <c r="Q362" s="68"/>
    </row>
    <row r="363" spans="1:18" ht="15.75" customHeight="1">
      <c r="A363" s="49">
        <v>1702</v>
      </c>
      <c r="B363" s="50"/>
      <c r="C363" s="50"/>
      <c r="D363" s="50"/>
      <c r="E363" s="50"/>
      <c r="F363" s="50"/>
      <c r="G363" s="50"/>
      <c r="H363" s="50"/>
      <c r="I363" s="50">
        <v>0</v>
      </c>
      <c r="J363" s="87">
        <v>1</v>
      </c>
      <c r="K363" s="57"/>
      <c r="L363" s="58"/>
      <c r="M363" s="58"/>
      <c r="N363" s="68"/>
      <c r="O363" s="61">
        <v>2</v>
      </c>
      <c r="P363" s="69"/>
      <c r="Q363" s="68"/>
    </row>
    <row r="364" spans="1:18" ht="15.75" customHeight="1">
      <c r="A364" s="49">
        <v>1801</v>
      </c>
      <c r="B364" s="50"/>
      <c r="C364" s="50"/>
      <c r="D364" s="50"/>
      <c r="E364" s="50"/>
      <c r="F364" s="50"/>
      <c r="G364" s="50"/>
      <c r="H364" s="50"/>
      <c r="I364" s="50"/>
      <c r="J364" s="87">
        <v>1</v>
      </c>
      <c r="K364" s="57"/>
      <c r="L364" s="58"/>
      <c r="M364" s="58"/>
      <c r="N364" s="68"/>
      <c r="O364" s="66"/>
      <c r="P364" s="69"/>
      <c r="Q364" s="68"/>
    </row>
    <row r="365" spans="1:18" ht="15.75" customHeight="1">
      <c r="A365" s="49">
        <v>1802</v>
      </c>
      <c r="B365" s="50"/>
      <c r="C365" s="50"/>
      <c r="D365" s="50"/>
      <c r="E365" s="50"/>
      <c r="F365" s="50"/>
      <c r="G365" s="50"/>
      <c r="H365" s="50"/>
      <c r="I365" s="50"/>
      <c r="J365" s="87"/>
      <c r="K365" s="57"/>
      <c r="L365" s="58"/>
      <c r="M365" s="58"/>
      <c r="N365" s="68"/>
      <c r="O365" s="66"/>
      <c r="P365" s="69"/>
      <c r="Q365" s="68"/>
    </row>
    <row r="366" spans="1:18" ht="15.75" customHeight="1">
      <c r="A366" s="49">
        <v>1901</v>
      </c>
      <c r="B366" s="50"/>
      <c r="C366" s="50"/>
      <c r="D366" s="50"/>
      <c r="E366" s="50"/>
      <c r="F366" s="50"/>
      <c r="G366" s="50"/>
      <c r="H366" s="50"/>
      <c r="I366" s="50"/>
      <c r="J366" s="87"/>
      <c r="K366" s="57"/>
      <c r="L366" s="58"/>
      <c r="M366" s="64"/>
      <c r="N366" s="68"/>
      <c r="O366" s="66"/>
      <c r="P366" s="69"/>
      <c r="Q366" s="68"/>
    </row>
    <row r="367" spans="1:18" ht="15.75" customHeight="1">
      <c r="A367" s="49">
        <v>1902</v>
      </c>
      <c r="B367" s="50"/>
      <c r="C367" s="50"/>
      <c r="D367" s="50"/>
      <c r="E367" s="50"/>
      <c r="F367" s="50"/>
      <c r="G367" s="50"/>
      <c r="H367" s="50"/>
      <c r="I367" s="50"/>
      <c r="J367" s="87"/>
      <c r="K367" s="57"/>
      <c r="L367" s="58"/>
      <c r="M367" s="64"/>
      <c r="N367" s="58"/>
      <c r="O367" s="64"/>
      <c r="P367" s="102"/>
      <c r="Q367" s="68"/>
    </row>
    <row r="368" spans="1:18" ht="15.75" customHeight="1">
      <c r="A368" s="49">
        <v>2001</v>
      </c>
      <c r="B368" s="50"/>
      <c r="C368" s="50"/>
      <c r="D368" s="50"/>
      <c r="E368" s="50"/>
      <c r="F368" s="50"/>
      <c r="G368" s="50"/>
      <c r="H368" s="50"/>
      <c r="I368" s="50"/>
      <c r="J368" s="87"/>
      <c r="K368" s="57"/>
      <c r="L368" s="58"/>
      <c r="M368" s="64"/>
      <c r="N368" s="140" t="s">
        <v>56</v>
      </c>
      <c r="O368" s="71">
        <v>8</v>
      </c>
      <c r="P368" s="83">
        <f>J371</f>
        <v>9</v>
      </c>
      <c r="Q368" s="142" t="s">
        <v>10</v>
      </c>
    </row>
    <row r="369" spans="1:18" ht="15.75" customHeight="1">
      <c r="A369" s="49">
        <v>2002</v>
      </c>
      <c r="B369" s="50"/>
      <c r="C369" s="50"/>
      <c r="D369" s="50"/>
      <c r="E369" s="50"/>
      <c r="F369" s="50"/>
      <c r="G369" s="50"/>
      <c r="H369" s="50"/>
      <c r="I369" s="50"/>
      <c r="J369" s="87"/>
      <c r="K369" s="57"/>
      <c r="L369" s="58"/>
      <c r="M369" s="64"/>
      <c r="N369" s="141" t="s">
        <v>57</v>
      </c>
      <c r="O369" s="73">
        <f>IF(O368/B354=0,"",O368/B354)</f>
        <v>0.53333333333333333</v>
      </c>
      <c r="P369" s="85">
        <f>IF(O368/P368=0,"0%",O368/P368)</f>
        <v>0.88888888888888884</v>
      </c>
      <c r="Q369" s="143" t="s">
        <v>58</v>
      </c>
    </row>
    <row r="370" spans="1:18" ht="15.75" customHeight="1">
      <c r="A370" s="49">
        <v>2101</v>
      </c>
      <c r="B370" s="145"/>
      <c r="C370" s="145"/>
      <c r="D370" s="145"/>
      <c r="E370" s="145"/>
      <c r="F370" s="145"/>
      <c r="G370" s="145"/>
      <c r="H370" s="145"/>
      <c r="I370" s="145"/>
      <c r="J370" s="87"/>
      <c r="K370" s="75"/>
      <c r="L370" s="76"/>
      <c r="M370" s="77"/>
      <c r="N370" s="78"/>
      <c r="O370" s="79"/>
      <c r="P370" s="79"/>
      <c r="Q370" s="80"/>
    </row>
    <row r="371" spans="1:18" ht="18" customHeight="1">
      <c r="A371" s="31"/>
      <c r="B371" s="190" t="s">
        <v>79</v>
      </c>
      <c r="C371" s="190"/>
      <c r="D371" s="190"/>
      <c r="E371" s="190"/>
      <c r="F371" s="190"/>
      <c r="G371" s="190"/>
      <c r="H371" s="190"/>
      <c r="I371" s="190"/>
      <c r="J371" s="144">
        <f>SUM(J356:J367)</f>
        <v>9</v>
      </c>
      <c r="K371" s="82">
        <f>IF(J361=0,"",J361/B354)</f>
        <v>0.26666666666666666</v>
      </c>
      <c r="L371" s="82">
        <f>IF(J371=0,"",J371/B354)</f>
        <v>0.6</v>
      </c>
      <c r="M371" s="82">
        <f>IF(J363=0,"",L371-K371)</f>
        <v>0.33333333333333331</v>
      </c>
      <c r="N371" s="1"/>
      <c r="O371" s="25"/>
      <c r="P371" s="26"/>
      <c r="Q371" s="1"/>
    </row>
    <row r="372" spans="1:18" ht="12.75" customHeight="1"/>
    <row r="373" spans="1:18" ht="12.75" customHeight="1"/>
    <row r="374" spans="1:18" ht="26.25">
      <c r="A374" s="161"/>
      <c r="B374" s="191" t="s">
        <v>69</v>
      </c>
      <c r="C374" s="191"/>
      <c r="D374" s="191"/>
      <c r="E374" s="191"/>
      <c r="F374" s="191"/>
      <c r="G374" s="191"/>
      <c r="H374" s="191"/>
      <c r="I374" s="191"/>
      <c r="J374" s="156" t="s">
        <v>64</v>
      </c>
      <c r="K374" s="25"/>
      <c r="L374" s="1"/>
      <c r="M374" s="1"/>
      <c r="N374" s="25"/>
      <c r="O374" s="1"/>
      <c r="P374" s="25"/>
      <c r="Q374" s="25"/>
      <c r="R374" s="25"/>
    </row>
    <row r="375" spans="1:18" ht="20.25">
      <c r="A375" s="192" t="s">
        <v>9</v>
      </c>
      <c r="B375" s="193" t="s">
        <v>70</v>
      </c>
      <c r="C375" s="194"/>
      <c r="D375" s="194"/>
      <c r="E375" s="194"/>
      <c r="F375" s="194"/>
      <c r="G375" s="194"/>
      <c r="H375" s="194"/>
      <c r="I375" s="195"/>
      <c r="J375" s="196" t="s">
        <v>10</v>
      </c>
      <c r="K375" s="189" t="s">
        <v>2</v>
      </c>
      <c r="L375" s="189" t="s">
        <v>3</v>
      </c>
      <c r="M375" s="198" t="s">
        <v>4</v>
      </c>
      <c r="N375" s="189" t="s">
        <v>5</v>
      </c>
      <c r="O375" s="187" t="s">
        <v>6</v>
      </c>
      <c r="P375" s="187" t="s">
        <v>7</v>
      </c>
      <c r="Q375" s="189" t="s">
        <v>8</v>
      </c>
    </row>
    <row r="376" spans="1:18" ht="15.75">
      <c r="A376" s="188"/>
      <c r="B376" s="49" t="s">
        <v>71</v>
      </c>
      <c r="C376" s="49" t="s">
        <v>72</v>
      </c>
      <c r="D376" s="49" t="s">
        <v>73</v>
      </c>
      <c r="E376" s="49" t="s">
        <v>74</v>
      </c>
      <c r="F376" s="49" t="s">
        <v>75</v>
      </c>
      <c r="G376" s="49" t="s">
        <v>76</v>
      </c>
      <c r="H376" s="49" t="s">
        <v>77</v>
      </c>
      <c r="I376" s="49" t="s">
        <v>78</v>
      </c>
      <c r="J376" s="197"/>
      <c r="K376" s="188"/>
      <c r="L376" s="188"/>
      <c r="M376" s="188"/>
      <c r="N376" s="188"/>
      <c r="O376" s="188"/>
      <c r="P376" s="188"/>
      <c r="Q376" s="188"/>
    </row>
    <row r="377" spans="1:18" ht="15.75" customHeight="1">
      <c r="A377" s="49">
        <v>1302</v>
      </c>
      <c r="B377" s="50">
        <v>10</v>
      </c>
      <c r="C377" s="50"/>
      <c r="D377" s="50"/>
      <c r="E377" s="50"/>
      <c r="F377" s="50"/>
      <c r="G377" s="50"/>
      <c r="H377" s="50"/>
      <c r="I377" s="50"/>
      <c r="J377" s="87"/>
      <c r="K377" s="51"/>
      <c r="L377" s="52"/>
      <c r="M377" s="53"/>
      <c r="N377" s="54"/>
      <c r="O377" s="55">
        <f>B377</f>
        <v>10</v>
      </c>
      <c r="P377" s="56"/>
      <c r="Q377" s="54"/>
    </row>
    <row r="378" spans="1:18" ht="15.75" customHeight="1">
      <c r="A378" s="49">
        <v>1401</v>
      </c>
      <c r="B378" s="50"/>
      <c r="C378" s="50">
        <v>6</v>
      </c>
      <c r="D378" s="50"/>
      <c r="E378" s="50"/>
      <c r="F378" s="50"/>
      <c r="G378" s="50"/>
      <c r="H378" s="50"/>
      <c r="I378" s="50"/>
      <c r="J378" s="87"/>
      <c r="K378" s="57"/>
      <c r="L378" s="58"/>
      <c r="M378" s="59"/>
      <c r="N378" s="60">
        <f>IF(C378=0,"",C378/B377)</f>
        <v>0.6</v>
      </c>
      <c r="O378" s="61">
        <v>7</v>
      </c>
      <c r="P378" s="62">
        <f t="shared" ref="P378:P384" si="38">IF(O378=0,"",O378/O377)</f>
        <v>0.7</v>
      </c>
      <c r="Q378" s="62">
        <f t="shared" ref="Q378:Q384" si="39">IF(O378=0,"",100%-P378)</f>
        <v>0.30000000000000004</v>
      </c>
    </row>
    <row r="379" spans="1:18" ht="15.75" customHeight="1">
      <c r="A379" s="49">
        <v>1402</v>
      </c>
      <c r="B379" s="50"/>
      <c r="C379" s="50"/>
      <c r="D379" s="50">
        <v>2</v>
      </c>
      <c r="E379" s="50"/>
      <c r="F379" s="50"/>
      <c r="G379" s="50"/>
      <c r="H379" s="50"/>
      <c r="I379" s="50"/>
      <c r="J379" s="87"/>
      <c r="K379" s="57"/>
      <c r="L379" s="58"/>
      <c r="M379" s="59"/>
      <c r="N379" s="60">
        <f>IF(D379=0,"",D379/C378)</f>
        <v>0.33333333333333331</v>
      </c>
      <c r="O379" s="61">
        <v>3</v>
      </c>
      <c r="P379" s="62">
        <f t="shared" si="38"/>
        <v>0.42857142857142855</v>
      </c>
      <c r="Q379" s="62">
        <f t="shared" si="39"/>
        <v>0.5714285714285714</v>
      </c>
      <c r="R379" s="63">
        <f>O379/O377</f>
        <v>0.3</v>
      </c>
    </row>
    <row r="380" spans="1:18" ht="15.75" customHeight="1">
      <c r="A380" s="49">
        <v>1501</v>
      </c>
      <c r="B380" s="50"/>
      <c r="C380" s="50"/>
      <c r="D380" s="50"/>
      <c r="E380" s="50">
        <v>2</v>
      </c>
      <c r="F380" s="50"/>
      <c r="G380" s="50"/>
      <c r="H380" s="50"/>
      <c r="I380" s="50"/>
      <c r="J380" s="87"/>
      <c r="K380" s="57"/>
      <c r="L380" s="58"/>
      <c r="M380" s="59"/>
      <c r="N380" s="60">
        <f>IF(E380=0,"",E380/D379)</f>
        <v>1</v>
      </c>
      <c r="O380" s="61">
        <v>3</v>
      </c>
      <c r="P380" s="62">
        <f t="shared" si="38"/>
        <v>1</v>
      </c>
      <c r="Q380" s="62">
        <f t="shared" si="39"/>
        <v>0</v>
      </c>
    </row>
    <row r="381" spans="1:18" ht="15.75" customHeight="1">
      <c r="A381" s="49">
        <v>1502</v>
      </c>
      <c r="B381" s="50"/>
      <c r="C381" s="50"/>
      <c r="D381" s="50"/>
      <c r="E381" s="50"/>
      <c r="F381" s="50">
        <v>3</v>
      </c>
      <c r="G381" s="50"/>
      <c r="H381" s="50"/>
      <c r="I381" s="50"/>
      <c r="J381" s="87"/>
      <c r="K381" s="57"/>
      <c r="L381" s="58"/>
      <c r="M381" s="59"/>
      <c r="N381" s="60">
        <f>IF(F381=0,"",F381/E380)</f>
        <v>1.5</v>
      </c>
      <c r="O381" s="61">
        <v>3</v>
      </c>
      <c r="P381" s="62">
        <f t="shared" si="38"/>
        <v>1</v>
      </c>
      <c r="Q381" s="62">
        <f t="shared" si="39"/>
        <v>0</v>
      </c>
    </row>
    <row r="382" spans="1:18" ht="15.75" customHeight="1">
      <c r="A382" s="49">
        <v>1601</v>
      </c>
      <c r="B382" s="50"/>
      <c r="C382" s="50"/>
      <c r="D382" s="50"/>
      <c r="E382" s="50"/>
      <c r="F382" s="50"/>
      <c r="G382" s="50">
        <v>2</v>
      </c>
      <c r="H382" s="50"/>
      <c r="I382" s="50"/>
      <c r="J382" s="87"/>
      <c r="K382" s="57"/>
      <c r="L382" s="58"/>
      <c r="M382" s="59"/>
      <c r="N382" s="60">
        <f>IF(G382=0,"",G382/F381)</f>
        <v>0.66666666666666663</v>
      </c>
      <c r="O382" s="61">
        <v>3</v>
      </c>
      <c r="P382" s="62">
        <f t="shared" si="38"/>
        <v>1</v>
      </c>
      <c r="Q382" s="62">
        <f t="shared" si="39"/>
        <v>0</v>
      </c>
    </row>
    <row r="383" spans="1:18" ht="15.75" customHeight="1">
      <c r="A383" s="49">
        <v>1602</v>
      </c>
      <c r="B383" s="50"/>
      <c r="C383" s="50"/>
      <c r="D383" s="50"/>
      <c r="E383" s="50"/>
      <c r="F383" s="50"/>
      <c r="G383" s="50"/>
      <c r="H383" s="50">
        <v>2</v>
      </c>
      <c r="I383" s="50"/>
      <c r="J383" s="87"/>
      <c r="K383" s="57"/>
      <c r="L383" s="58"/>
      <c r="M383" s="59"/>
      <c r="N383" s="60">
        <f>IF(H383=0,"",H383/G382)</f>
        <v>1</v>
      </c>
      <c r="O383" s="61">
        <v>3</v>
      </c>
      <c r="P383" s="62">
        <f t="shared" si="38"/>
        <v>1</v>
      </c>
      <c r="Q383" s="62">
        <f t="shared" si="39"/>
        <v>0</v>
      </c>
    </row>
    <row r="384" spans="1:18" ht="15.75" customHeight="1">
      <c r="A384" s="49">
        <v>1701</v>
      </c>
      <c r="B384" s="50"/>
      <c r="C384" s="50"/>
      <c r="D384" s="50"/>
      <c r="E384" s="50"/>
      <c r="F384" s="50"/>
      <c r="G384" s="50"/>
      <c r="H384" s="50"/>
      <c r="I384" s="50">
        <v>2</v>
      </c>
      <c r="J384" s="87"/>
      <c r="K384" s="57"/>
      <c r="L384" s="58"/>
      <c r="M384" s="59"/>
      <c r="N384" s="60">
        <f>IF(I384=0,"",I384/H383)</f>
        <v>1</v>
      </c>
      <c r="O384" s="61">
        <v>3</v>
      </c>
      <c r="P384" s="62">
        <f t="shared" si="38"/>
        <v>1</v>
      </c>
      <c r="Q384" s="62">
        <f t="shared" si="39"/>
        <v>0</v>
      </c>
    </row>
    <row r="385" spans="1:18" ht="15.75" customHeight="1">
      <c r="A385" s="49">
        <v>1702</v>
      </c>
      <c r="B385" s="50"/>
      <c r="C385" s="50"/>
      <c r="D385" s="50"/>
      <c r="E385" s="50"/>
      <c r="F385" s="50"/>
      <c r="G385" s="50"/>
      <c r="H385" s="50"/>
      <c r="I385" s="50">
        <v>1</v>
      </c>
      <c r="J385" s="87">
        <v>1</v>
      </c>
      <c r="K385" s="57"/>
      <c r="L385" s="58"/>
      <c r="M385" s="58"/>
      <c r="N385" s="68"/>
      <c r="O385" s="61">
        <v>3</v>
      </c>
      <c r="P385" s="69"/>
      <c r="Q385" s="68"/>
    </row>
    <row r="386" spans="1:18" ht="15.75" customHeight="1">
      <c r="A386" s="49">
        <v>1801</v>
      </c>
      <c r="B386" s="50"/>
      <c r="C386" s="50"/>
      <c r="D386" s="50"/>
      <c r="E386" s="50"/>
      <c r="F386" s="50"/>
      <c r="G386" s="50"/>
      <c r="H386" s="50"/>
      <c r="I386" s="50">
        <v>1</v>
      </c>
      <c r="J386" s="87">
        <v>1</v>
      </c>
      <c r="K386" s="57"/>
      <c r="L386" s="58"/>
      <c r="M386" s="58"/>
      <c r="N386" s="68"/>
      <c r="O386" s="61">
        <v>1</v>
      </c>
      <c r="P386" s="69"/>
      <c r="Q386" s="68"/>
    </row>
    <row r="387" spans="1:18" ht="15.75" customHeight="1">
      <c r="A387" s="49">
        <v>1802</v>
      </c>
      <c r="B387" s="50"/>
      <c r="C387" s="50"/>
      <c r="D387" s="50"/>
      <c r="E387" s="50"/>
      <c r="F387" s="50"/>
      <c r="G387" s="50"/>
      <c r="H387" s="50"/>
      <c r="I387" s="50"/>
      <c r="J387" s="87"/>
      <c r="K387" s="57"/>
      <c r="L387" s="58"/>
      <c r="M387" s="58"/>
      <c r="N387" s="68"/>
      <c r="O387" s="66"/>
      <c r="P387" s="69"/>
      <c r="Q387" s="68"/>
    </row>
    <row r="388" spans="1:18" ht="15.75" customHeight="1">
      <c r="A388" s="49">
        <v>1901</v>
      </c>
      <c r="B388" s="50"/>
      <c r="C388" s="50"/>
      <c r="D388" s="50"/>
      <c r="E388" s="50"/>
      <c r="F388" s="50"/>
      <c r="G388" s="50"/>
      <c r="H388" s="50"/>
      <c r="I388" s="50"/>
      <c r="J388" s="87"/>
      <c r="K388" s="57"/>
      <c r="L388" s="58"/>
      <c r="M388" s="58"/>
      <c r="N388" s="68"/>
      <c r="O388" s="66"/>
      <c r="P388" s="69"/>
      <c r="Q388" s="68"/>
    </row>
    <row r="389" spans="1:18" ht="15.75" customHeight="1">
      <c r="A389" s="49">
        <v>1902</v>
      </c>
      <c r="B389" s="50"/>
      <c r="C389" s="50"/>
      <c r="D389" s="50"/>
      <c r="E389" s="50"/>
      <c r="F389" s="50"/>
      <c r="G389" s="50"/>
      <c r="H389" s="50"/>
      <c r="I389" s="50"/>
      <c r="J389" s="87"/>
      <c r="K389" s="57"/>
      <c r="L389" s="58"/>
      <c r="M389" s="64"/>
      <c r="N389" s="68"/>
      <c r="O389" s="66"/>
      <c r="P389" s="69"/>
      <c r="Q389" s="68"/>
    </row>
    <row r="390" spans="1:18" ht="15.75" customHeight="1">
      <c r="A390" s="49">
        <v>2001</v>
      </c>
      <c r="B390" s="50"/>
      <c r="C390" s="50"/>
      <c r="D390" s="50"/>
      <c r="E390" s="50"/>
      <c r="F390" s="50"/>
      <c r="G390" s="50"/>
      <c r="H390" s="50"/>
      <c r="I390" s="50"/>
      <c r="J390" s="87"/>
      <c r="K390" s="57"/>
      <c r="L390" s="58"/>
      <c r="M390" s="64"/>
      <c r="N390" s="58"/>
      <c r="O390" s="64"/>
      <c r="P390" s="102"/>
      <c r="Q390" s="68"/>
    </row>
    <row r="391" spans="1:18" ht="15.75" customHeight="1">
      <c r="A391" s="49">
        <v>2002</v>
      </c>
      <c r="B391" s="50"/>
      <c r="C391" s="50"/>
      <c r="D391" s="50"/>
      <c r="E391" s="50"/>
      <c r="F391" s="50"/>
      <c r="G391" s="50"/>
      <c r="H391" s="50"/>
      <c r="I391" s="50"/>
      <c r="J391" s="87"/>
      <c r="K391" s="57"/>
      <c r="L391" s="58"/>
      <c r="M391" s="64"/>
      <c r="N391" s="140" t="s">
        <v>56</v>
      </c>
      <c r="O391" s="71">
        <v>2</v>
      </c>
      <c r="P391" s="83">
        <f>IF(SUM(J383:J386)=0,"",SUM(J383:J386))</f>
        <v>2</v>
      </c>
      <c r="Q391" s="142" t="s">
        <v>10</v>
      </c>
    </row>
    <row r="392" spans="1:18" ht="15.75">
      <c r="A392" s="49">
        <v>2101</v>
      </c>
      <c r="B392" s="50"/>
      <c r="C392" s="50"/>
      <c r="D392" s="50"/>
      <c r="E392" s="50"/>
      <c r="F392" s="50"/>
      <c r="G392" s="50"/>
      <c r="H392" s="50"/>
      <c r="I392" s="50"/>
      <c r="J392" s="87"/>
      <c r="K392" s="57"/>
      <c r="L392" s="58"/>
      <c r="M392" s="64"/>
      <c r="N392" s="141" t="s">
        <v>57</v>
      </c>
      <c r="O392" s="73">
        <f>IF(O391/B377=0,"",O391/B377)</f>
        <v>0.2</v>
      </c>
      <c r="P392" s="85">
        <f>IF(O391/P391=0,"",O391/P391)</f>
        <v>1</v>
      </c>
      <c r="Q392" s="143" t="s">
        <v>58</v>
      </c>
    </row>
    <row r="393" spans="1:18" ht="15.75">
      <c r="A393" s="49">
        <v>2102</v>
      </c>
      <c r="B393" s="145"/>
      <c r="C393" s="145"/>
      <c r="D393" s="145"/>
      <c r="E393" s="145"/>
      <c r="F393" s="145"/>
      <c r="G393" s="145"/>
      <c r="H393" s="145"/>
      <c r="I393" s="145"/>
      <c r="J393" s="87"/>
      <c r="K393" s="75"/>
      <c r="L393" s="76"/>
      <c r="M393" s="77"/>
      <c r="N393" s="78"/>
      <c r="O393" s="79"/>
      <c r="P393" s="79"/>
      <c r="Q393" s="80"/>
    </row>
    <row r="394" spans="1:18" ht="18" customHeight="1">
      <c r="A394" s="31"/>
      <c r="B394" s="190" t="s">
        <v>79</v>
      </c>
      <c r="C394" s="190"/>
      <c r="D394" s="190"/>
      <c r="E394" s="190"/>
      <c r="F394" s="190"/>
      <c r="G394" s="190"/>
      <c r="H394" s="190"/>
      <c r="I394" s="190"/>
      <c r="J394" s="144">
        <f>SUM(J381:J390)</f>
        <v>2</v>
      </c>
      <c r="K394" s="82" t="str">
        <f>IF(J384=0,"0%",J384/B377)</f>
        <v>0%</v>
      </c>
      <c r="L394" s="82">
        <f>IF(J394=0,"",J394/B377)</f>
        <v>0.2</v>
      </c>
      <c r="M394" s="82">
        <f>L394-K394</f>
        <v>0.2</v>
      </c>
      <c r="N394" s="1"/>
      <c r="O394" s="25"/>
      <c r="P394" s="26"/>
      <c r="Q394" s="1"/>
    </row>
    <row r="395" spans="1:18" ht="12.75" customHeight="1"/>
    <row r="396" spans="1:18" ht="12.75" customHeight="1"/>
    <row r="397" spans="1:18" ht="26.25" customHeight="1">
      <c r="A397" s="161"/>
      <c r="B397" s="191" t="s">
        <v>69</v>
      </c>
      <c r="C397" s="191"/>
      <c r="D397" s="191"/>
      <c r="E397" s="191"/>
      <c r="F397" s="191"/>
      <c r="G397" s="191"/>
      <c r="H397" s="191"/>
      <c r="I397" s="191"/>
      <c r="J397" s="156" t="s">
        <v>65</v>
      </c>
      <c r="K397" s="25"/>
      <c r="L397" s="1"/>
      <c r="M397" s="1"/>
      <c r="N397" s="25"/>
      <c r="O397" s="1"/>
      <c r="P397" s="25"/>
      <c r="Q397" s="25"/>
      <c r="R397" s="25"/>
    </row>
    <row r="398" spans="1:18" ht="20.25">
      <c r="A398" s="192" t="s">
        <v>9</v>
      </c>
      <c r="B398" s="193" t="s">
        <v>70</v>
      </c>
      <c r="C398" s="194"/>
      <c r="D398" s="194"/>
      <c r="E398" s="194"/>
      <c r="F398" s="194"/>
      <c r="G398" s="194"/>
      <c r="H398" s="194"/>
      <c r="I398" s="195"/>
      <c r="J398" s="196" t="s">
        <v>10</v>
      </c>
      <c r="K398" s="189" t="s">
        <v>2</v>
      </c>
      <c r="L398" s="189" t="s">
        <v>3</v>
      </c>
      <c r="M398" s="198" t="s">
        <v>4</v>
      </c>
      <c r="N398" s="189" t="s">
        <v>5</v>
      </c>
      <c r="O398" s="187" t="s">
        <v>6</v>
      </c>
      <c r="P398" s="187" t="s">
        <v>7</v>
      </c>
      <c r="Q398" s="189" t="s">
        <v>8</v>
      </c>
    </row>
    <row r="399" spans="1:18" ht="15.75">
      <c r="A399" s="188"/>
      <c r="B399" s="49" t="s">
        <v>71</v>
      </c>
      <c r="C399" s="49" t="s">
        <v>72</v>
      </c>
      <c r="D399" s="49" t="s">
        <v>73</v>
      </c>
      <c r="E399" s="49" t="s">
        <v>74</v>
      </c>
      <c r="F399" s="49" t="s">
        <v>75</v>
      </c>
      <c r="G399" s="49" t="s">
        <v>76</v>
      </c>
      <c r="H399" s="49" t="s">
        <v>77</v>
      </c>
      <c r="I399" s="49" t="s">
        <v>78</v>
      </c>
      <c r="J399" s="197"/>
      <c r="K399" s="188"/>
      <c r="L399" s="188"/>
      <c r="M399" s="188"/>
      <c r="N399" s="188"/>
      <c r="O399" s="188"/>
      <c r="P399" s="188"/>
      <c r="Q399" s="188"/>
    </row>
    <row r="400" spans="1:18" ht="15.75" customHeight="1">
      <c r="A400" s="49">
        <v>1401</v>
      </c>
      <c r="B400" s="50">
        <v>15</v>
      </c>
      <c r="C400" s="50"/>
      <c r="D400" s="50"/>
      <c r="E400" s="50"/>
      <c r="F400" s="50"/>
      <c r="G400" s="50"/>
      <c r="H400" s="50"/>
      <c r="I400" s="50"/>
      <c r="J400" s="87"/>
      <c r="K400" s="51"/>
      <c r="L400" s="52"/>
      <c r="M400" s="53"/>
      <c r="N400" s="54"/>
      <c r="O400" s="55">
        <f>B400</f>
        <v>15</v>
      </c>
      <c r="P400" s="56"/>
      <c r="Q400" s="54"/>
    </row>
    <row r="401" spans="1:18" ht="15.75" customHeight="1">
      <c r="A401" s="49">
        <v>1402</v>
      </c>
      <c r="B401" s="50"/>
      <c r="C401" s="50">
        <v>10</v>
      </c>
      <c r="D401" s="50"/>
      <c r="E401" s="50"/>
      <c r="F401" s="50"/>
      <c r="G401" s="50"/>
      <c r="H401" s="50"/>
      <c r="I401" s="50"/>
      <c r="J401" s="87"/>
      <c r="K401" s="57"/>
      <c r="L401" s="58"/>
      <c r="M401" s="59"/>
      <c r="N401" s="60">
        <f>IF(C401=0,"",C401/B400)</f>
        <v>0.66666666666666663</v>
      </c>
      <c r="O401" s="61">
        <v>10</v>
      </c>
      <c r="P401" s="62">
        <f t="shared" ref="P401:P407" si="40">IF(O401=0,"",O401/O400)</f>
        <v>0.66666666666666663</v>
      </c>
      <c r="Q401" s="62">
        <f t="shared" ref="Q401:Q407" si="41">IF(O401=0,"",100%-P401)</f>
        <v>0.33333333333333337</v>
      </c>
    </row>
    <row r="402" spans="1:18" ht="15.75" customHeight="1">
      <c r="A402" s="49">
        <v>1501</v>
      </c>
      <c r="B402" s="50"/>
      <c r="C402" s="50"/>
      <c r="D402" s="50">
        <v>9</v>
      </c>
      <c r="E402" s="50"/>
      <c r="F402" s="50"/>
      <c r="G402" s="50"/>
      <c r="H402" s="50"/>
      <c r="I402" s="50"/>
      <c r="J402" s="87"/>
      <c r="K402" s="57"/>
      <c r="L402" s="58"/>
      <c r="M402" s="59"/>
      <c r="N402" s="60">
        <f>IF(D402=0,"",D402/C401)</f>
        <v>0.9</v>
      </c>
      <c r="O402" s="61">
        <v>10</v>
      </c>
      <c r="P402" s="62">
        <f t="shared" si="40"/>
        <v>1</v>
      </c>
      <c r="Q402" s="62">
        <f t="shared" si="41"/>
        <v>0</v>
      </c>
      <c r="R402" s="63">
        <f>O402/O400</f>
        <v>0.66666666666666663</v>
      </c>
    </row>
    <row r="403" spans="1:18" ht="15.75" customHeight="1">
      <c r="A403" s="49">
        <v>1502</v>
      </c>
      <c r="B403" s="50"/>
      <c r="C403" s="50"/>
      <c r="D403" s="50"/>
      <c r="E403" s="50">
        <v>9</v>
      </c>
      <c r="F403" s="50"/>
      <c r="G403" s="50"/>
      <c r="H403" s="50"/>
      <c r="I403" s="50"/>
      <c r="J403" s="87"/>
      <c r="K403" s="57"/>
      <c r="L403" s="58"/>
      <c r="M403" s="59"/>
      <c r="N403" s="60">
        <f>IF(E403=0,"",E403/D402)</f>
        <v>1</v>
      </c>
      <c r="O403" s="61">
        <v>10</v>
      </c>
      <c r="P403" s="62">
        <f t="shared" si="40"/>
        <v>1</v>
      </c>
      <c r="Q403" s="62">
        <f t="shared" si="41"/>
        <v>0</v>
      </c>
    </row>
    <row r="404" spans="1:18" ht="15.75" customHeight="1">
      <c r="A404" s="49">
        <v>1601</v>
      </c>
      <c r="B404" s="50"/>
      <c r="C404" s="50"/>
      <c r="D404" s="50"/>
      <c r="E404" s="50"/>
      <c r="F404" s="50">
        <v>8</v>
      </c>
      <c r="G404" s="50"/>
      <c r="H404" s="50"/>
      <c r="I404" s="50"/>
      <c r="J404" s="87"/>
      <c r="K404" s="57"/>
      <c r="L404" s="58"/>
      <c r="M404" s="59"/>
      <c r="N404" s="60">
        <f>IF(F404=0,"",F404/E403)</f>
        <v>0.88888888888888884</v>
      </c>
      <c r="O404" s="61">
        <v>9</v>
      </c>
      <c r="P404" s="62">
        <f t="shared" si="40"/>
        <v>0.9</v>
      </c>
      <c r="Q404" s="62">
        <f t="shared" si="41"/>
        <v>9.9999999999999978E-2</v>
      </c>
    </row>
    <row r="405" spans="1:18" ht="15.75" customHeight="1">
      <c r="A405" s="49">
        <v>1602</v>
      </c>
      <c r="B405" s="50"/>
      <c r="C405" s="50"/>
      <c r="D405" s="50"/>
      <c r="E405" s="50"/>
      <c r="F405" s="50"/>
      <c r="G405" s="50">
        <v>6</v>
      </c>
      <c r="H405" s="50"/>
      <c r="I405" s="50"/>
      <c r="J405" s="87"/>
      <c r="K405" s="57"/>
      <c r="L405" s="58"/>
      <c r="M405" s="59"/>
      <c r="N405" s="60">
        <f>IF(G405=0,"",G405/F404)</f>
        <v>0.75</v>
      </c>
      <c r="O405" s="61">
        <v>7</v>
      </c>
      <c r="P405" s="62">
        <f t="shared" si="40"/>
        <v>0.77777777777777779</v>
      </c>
      <c r="Q405" s="62">
        <f t="shared" si="41"/>
        <v>0.22222222222222221</v>
      </c>
    </row>
    <row r="406" spans="1:18" ht="15.75" customHeight="1">
      <c r="A406" s="49">
        <v>1701</v>
      </c>
      <c r="B406" s="50"/>
      <c r="C406" s="50"/>
      <c r="D406" s="50"/>
      <c r="E406" s="50"/>
      <c r="F406" s="50"/>
      <c r="G406" s="50"/>
      <c r="H406" s="50">
        <v>3</v>
      </c>
      <c r="I406" s="50"/>
      <c r="J406" s="87"/>
      <c r="K406" s="57"/>
      <c r="L406" s="58"/>
      <c r="M406" s="59"/>
      <c r="N406" s="60">
        <f>IF(H406=0,"",H406/G405)</f>
        <v>0.5</v>
      </c>
      <c r="O406" s="61">
        <v>7</v>
      </c>
      <c r="P406" s="62">
        <f t="shared" si="40"/>
        <v>1</v>
      </c>
      <c r="Q406" s="62">
        <f t="shared" si="41"/>
        <v>0</v>
      </c>
    </row>
    <row r="407" spans="1:18" ht="15.75" customHeight="1">
      <c r="A407" s="49">
        <v>1702</v>
      </c>
      <c r="B407" s="50"/>
      <c r="C407" s="50"/>
      <c r="D407" s="50"/>
      <c r="E407" s="50"/>
      <c r="F407" s="50"/>
      <c r="G407" s="50"/>
      <c r="H407" s="50"/>
      <c r="I407" s="50">
        <v>3</v>
      </c>
      <c r="J407" s="87">
        <v>2</v>
      </c>
      <c r="K407" s="57"/>
      <c r="L407" s="58"/>
      <c r="M407" s="59"/>
      <c r="N407" s="60">
        <f>IF(I407=0,"",I407/H406)</f>
        <v>1</v>
      </c>
      <c r="O407" s="61">
        <v>7</v>
      </c>
      <c r="P407" s="62">
        <f t="shared" si="40"/>
        <v>1</v>
      </c>
      <c r="Q407" s="62">
        <f t="shared" si="41"/>
        <v>0</v>
      </c>
    </row>
    <row r="408" spans="1:18" ht="15.75" customHeight="1">
      <c r="A408" s="49">
        <v>1801</v>
      </c>
      <c r="B408" s="50"/>
      <c r="C408" s="50"/>
      <c r="D408" s="50"/>
      <c r="E408" s="50"/>
      <c r="F408" s="50"/>
      <c r="G408" s="50"/>
      <c r="H408" s="50"/>
      <c r="I408" s="50">
        <v>4</v>
      </c>
      <c r="J408" s="87">
        <v>2</v>
      </c>
      <c r="K408" s="57"/>
      <c r="L408" s="58"/>
      <c r="M408" s="58"/>
      <c r="N408" s="68"/>
      <c r="O408" s="61">
        <v>4</v>
      </c>
      <c r="P408" s="69"/>
      <c r="Q408" s="68"/>
    </row>
    <row r="409" spans="1:18" ht="15.75" customHeight="1">
      <c r="A409" s="49">
        <v>1802</v>
      </c>
      <c r="B409" s="50"/>
      <c r="C409" s="50"/>
      <c r="D409" s="50"/>
      <c r="E409" s="50"/>
      <c r="F409" s="50"/>
      <c r="G409" s="50"/>
      <c r="H409" s="50"/>
      <c r="I409" s="50">
        <v>2</v>
      </c>
      <c r="J409" s="87">
        <v>2</v>
      </c>
      <c r="K409" s="57"/>
      <c r="L409" s="58"/>
      <c r="M409" s="58"/>
      <c r="N409" s="68"/>
      <c r="O409" s="61">
        <v>4</v>
      </c>
      <c r="P409" s="69"/>
      <c r="Q409" s="68"/>
    </row>
    <row r="410" spans="1:18" ht="15.75" customHeight="1">
      <c r="A410" s="49">
        <v>1901</v>
      </c>
      <c r="B410" s="50"/>
      <c r="C410" s="50"/>
      <c r="D410" s="50"/>
      <c r="E410" s="50"/>
      <c r="F410" s="50"/>
      <c r="G410" s="50"/>
      <c r="H410" s="50"/>
      <c r="I410" s="50"/>
      <c r="J410" s="87"/>
      <c r="K410" s="57"/>
      <c r="L410" s="58"/>
      <c r="M410" s="58"/>
      <c r="N410" s="68"/>
      <c r="O410" s="66"/>
      <c r="P410" s="69"/>
      <c r="Q410" s="68"/>
    </row>
    <row r="411" spans="1:18" ht="15.75" customHeight="1">
      <c r="A411" s="49">
        <v>1902</v>
      </c>
      <c r="B411" s="50"/>
      <c r="C411" s="50"/>
      <c r="D411" s="50"/>
      <c r="E411" s="50"/>
      <c r="F411" s="50"/>
      <c r="G411" s="50"/>
      <c r="H411" s="50"/>
      <c r="I411" s="50"/>
      <c r="J411" s="87"/>
      <c r="K411" s="57"/>
      <c r="L411" s="58"/>
      <c r="M411" s="58"/>
      <c r="N411" s="68"/>
      <c r="O411" s="66"/>
      <c r="P411" s="69"/>
      <c r="Q411" s="68"/>
    </row>
    <row r="412" spans="1:18" ht="15.75" customHeight="1">
      <c r="A412" s="49">
        <v>2001</v>
      </c>
      <c r="B412" s="50"/>
      <c r="C412" s="50"/>
      <c r="D412" s="50"/>
      <c r="E412" s="50"/>
      <c r="F412" s="50"/>
      <c r="G412" s="50"/>
      <c r="H412" s="50"/>
      <c r="I412" s="50"/>
      <c r="J412" s="87"/>
      <c r="K412" s="57"/>
      <c r="L412" s="58"/>
      <c r="M412" s="64"/>
      <c r="N412" s="68"/>
      <c r="O412" s="66"/>
      <c r="P412" s="69"/>
      <c r="Q412" s="68"/>
    </row>
    <row r="413" spans="1:18" ht="15.75" customHeight="1">
      <c r="A413" s="49">
        <v>2002</v>
      </c>
      <c r="B413" s="50"/>
      <c r="C413" s="50"/>
      <c r="D413" s="50"/>
      <c r="E413" s="50"/>
      <c r="F413" s="50"/>
      <c r="G413" s="50"/>
      <c r="H413" s="50"/>
      <c r="I413" s="50"/>
      <c r="J413" s="87"/>
      <c r="K413" s="57"/>
      <c r="L413" s="58"/>
      <c r="M413" s="64"/>
      <c r="N413" s="58"/>
      <c r="O413" s="64"/>
      <c r="P413" s="102"/>
      <c r="Q413" s="68"/>
    </row>
    <row r="414" spans="1:18" ht="15.75" customHeight="1">
      <c r="A414" s="49">
        <v>2101</v>
      </c>
      <c r="B414" s="50"/>
      <c r="C414" s="50"/>
      <c r="D414" s="50"/>
      <c r="E414" s="50"/>
      <c r="F414" s="50"/>
      <c r="G414" s="50"/>
      <c r="H414" s="50"/>
      <c r="I414" s="50"/>
      <c r="J414" s="87"/>
      <c r="K414" s="57"/>
      <c r="L414" s="58"/>
      <c r="M414" s="64"/>
      <c r="N414" s="140" t="s">
        <v>56</v>
      </c>
      <c r="O414" s="71">
        <v>7</v>
      </c>
      <c r="P414" s="116">
        <f>IF(SUM(J406:J409)=0,"",SUM(J406:J409))</f>
        <v>6</v>
      </c>
      <c r="Q414" s="142" t="s">
        <v>10</v>
      </c>
    </row>
    <row r="415" spans="1:18" ht="15.75" customHeight="1">
      <c r="A415" s="49">
        <v>2102</v>
      </c>
      <c r="B415" s="50"/>
      <c r="C415" s="50"/>
      <c r="D415" s="50"/>
      <c r="E415" s="50"/>
      <c r="F415" s="50"/>
      <c r="G415" s="50"/>
      <c r="H415" s="50"/>
      <c r="I415" s="50"/>
      <c r="J415" s="87"/>
      <c r="K415" s="57"/>
      <c r="L415" s="58"/>
      <c r="M415" s="64"/>
      <c r="N415" s="141" t="s">
        <v>57</v>
      </c>
      <c r="O415" s="73">
        <f>IF(O414/B400=0,"",O414/B400)</f>
        <v>0.46666666666666667</v>
      </c>
      <c r="P415" s="118">
        <f>IF(O414/P414=0,"0%",O414/P414)</f>
        <v>1.1666666666666667</v>
      </c>
      <c r="Q415" s="143" t="s">
        <v>58</v>
      </c>
    </row>
    <row r="416" spans="1:18" ht="15.75" customHeight="1">
      <c r="A416" s="49">
        <v>2201</v>
      </c>
      <c r="B416" s="145"/>
      <c r="C416" s="145"/>
      <c r="D416" s="145"/>
      <c r="E416" s="145"/>
      <c r="F416" s="145"/>
      <c r="G416" s="145"/>
      <c r="H416" s="145"/>
      <c r="I416" s="145"/>
      <c r="J416" s="87"/>
      <c r="K416" s="75"/>
      <c r="L416" s="76"/>
      <c r="M416" s="77"/>
      <c r="N416" s="78"/>
      <c r="O416" s="79"/>
      <c r="P416" s="79"/>
      <c r="Q416" s="80"/>
    </row>
    <row r="417" spans="1:18" ht="18">
      <c r="A417" s="31"/>
      <c r="B417" s="190" t="s">
        <v>79</v>
      </c>
      <c r="C417" s="190"/>
      <c r="D417" s="190"/>
      <c r="E417" s="190"/>
      <c r="F417" s="190"/>
      <c r="G417" s="190"/>
      <c r="H417" s="190"/>
      <c r="I417" s="190"/>
      <c r="J417" s="144">
        <f>SUM(J404:J413)</f>
        <v>6</v>
      </c>
      <c r="K417" s="82">
        <f>IF(J407=0,"",J407/B400)</f>
        <v>0.13333333333333333</v>
      </c>
      <c r="L417" s="82">
        <f>IF(J417=0,"",J417/B400)</f>
        <v>0.4</v>
      </c>
      <c r="M417" s="82">
        <f>IF(J407=0,"",L417-K417)</f>
        <v>0.26666666666666672</v>
      </c>
      <c r="N417" s="1"/>
      <c r="O417" s="25"/>
      <c r="P417" s="26"/>
      <c r="Q417" s="1"/>
    </row>
    <row r="418" spans="1:18" ht="12.75" customHeight="1"/>
    <row r="419" spans="1:18" ht="12.75" customHeight="1"/>
    <row r="420" spans="1:18" ht="26.25" customHeight="1">
      <c r="A420" s="161"/>
      <c r="B420" s="191" t="s">
        <v>69</v>
      </c>
      <c r="C420" s="191"/>
      <c r="D420" s="191"/>
      <c r="E420" s="191"/>
      <c r="F420" s="191"/>
      <c r="G420" s="191"/>
      <c r="H420" s="191"/>
      <c r="I420" s="191"/>
      <c r="J420" s="156" t="s">
        <v>80</v>
      </c>
      <c r="K420" s="25"/>
      <c r="L420" s="1"/>
      <c r="M420" s="1"/>
      <c r="N420" s="25"/>
      <c r="O420" s="1"/>
      <c r="P420" s="25"/>
      <c r="Q420" s="25"/>
      <c r="R420" s="25"/>
    </row>
    <row r="421" spans="1:18" ht="20.25">
      <c r="A421" s="192" t="s">
        <v>9</v>
      </c>
      <c r="B421" s="193" t="s">
        <v>70</v>
      </c>
      <c r="C421" s="194"/>
      <c r="D421" s="194"/>
      <c r="E421" s="194"/>
      <c r="F421" s="194"/>
      <c r="G421" s="194"/>
      <c r="H421" s="194"/>
      <c r="I421" s="195"/>
      <c r="J421" s="196" t="s">
        <v>10</v>
      </c>
      <c r="K421" s="189" t="s">
        <v>2</v>
      </c>
      <c r="L421" s="189" t="s">
        <v>3</v>
      </c>
      <c r="M421" s="198" t="s">
        <v>4</v>
      </c>
      <c r="N421" s="189" t="s">
        <v>5</v>
      </c>
      <c r="O421" s="187" t="s">
        <v>6</v>
      </c>
      <c r="P421" s="187" t="s">
        <v>7</v>
      </c>
      <c r="Q421" s="189" t="s">
        <v>8</v>
      </c>
    </row>
    <row r="422" spans="1:18" ht="15.75">
      <c r="A422" s="188"/>
      <c r="B422" s="49" t="s">
        <v>71</v>
      </c>
      <c r="C422" s="49" t="s">
        <v>72</v>
      </c>
      <c r="D422" s="49" t="s">
        <v>73</v>
      </c>
      <c r="E422" s="49" t="s">
        <v>74</v>
      </c>
      <c r="F422" s="49" t="s">
        <v>75</v>
      </c>
      <c r="G422" s="49" t="s">
        <v>76</v>
      </c>
      <c r="H422" s="49" t="s">
        <v>77</v>
      </c>
      <c r="I422" s="49" t="s">
        <v>78</v>
      </c>
      <c r="J422" s="197"/>
      <c r="K422" s="188"/>
      <c r="L422" s="188"/>
      <c r="M422" s="188"/>
      <c r="N422" s="188"/>
      <c r="O422" s="188"/>
      <c r="P422" s="188"/>
      <c r="Q422" s="188"/>
    </row>
    <row r="423" spans="1:18" ht="15.75" customHeight="1">
      <c r="A423" s="49">
        <v>1402</v>
      </c>
      <c r="B423" s="50">
        <v>5</v>
      </c>
      <c r="C423" s="50"/>
      <c r="D423" s="50"/>
      <c r="E423" s="50"/>
      <c r="F423" s="50"/>
      <c r="G423" s="50"/>
      <c r="H423" s="50"/>
      <c r="I423" s="50"/>
      <c r="J423" s="87"/>
      <c r="K423" s="51"/>
      <c r="L423" s="52"/>
      <c r="M423" s="53"/>
      <c r="N423" s="54"/>
      <c r="O423" s="55">
        <f>B423</f>
        <v>5</v>
      </c>
      <c r="P423" s="56"/>
      <c r="Q423" s="54"/>
    </row>
    <row r="424" spans="1:18" ht="15.75" customHeight="1">
      <c r="A424" s="49">
        <v>1501</v>
      </c>
      <c r="B424" s="50"/>
      <c r="C424" s="50">
        <v>5</v>
      </c>
      <c r="D424" s="50"/>
      <c r="E424" s="50"/>
      <c r="F424" s="50"/>
      <c r="G424" s="50"/>
      <c r="H424" s="50"/>
      <c r="I424" s="50"/>
      <c r="J424" s="87"/>
      <c r="K424" s="57"/>
      <c r="L424" s="58"/>
      <c r="M424" s="59"/>
      <c r="N424" s="60">
        <f>IF(C424=0,"",C424/B423)</f>
        <v>1</v>
      </c>
      <c r="O424" s="61">
        <v>5</v>
      </c>
      <c r="P424" s="62">
        <f t="shared" ref="P424:P430" si="42">IF(O424=0,"",O424/O423)</f>
        <v>1</v>
      </c>
      <c r="Q424" s="62">
        <f t="shared" ref="Q424:Q430" si="43">IF(O424=0,"",100%-P424)</f>
        <v>0</v>
      </c>
    </row>
    <row r="425" spans="1:18" ht="15.75" customHeight="1">
      <c r="A425" s="49">
        <v>1502</v>
      </c>
      <c r="B425" s="50"/>
      <c r="C425" s="50"/>
      <c r="D425" s="50">
        <v>5</v>
      </c>
      <c r="E425" s="50"/>
      <c r="F425" s="50"/>
      <c r="G425" s="50"/>
      <c r="H425" s="50"/>
      <c r="I425" s="50"/>
      <c r="J425" s="87"/>
      <c r="K425" s="57"/>
      <c r="L425" s="58"/>
      <c r="M425" s="59"/>
      <c r="N425" s="60">
        <f>IF(D425=0,"",D425/C424)</f>
        <v>1</v>
      </c>
      <c r="O425" s="61">
        <v>5</v>
      </c>
      <c r="P425" s="62">
        <f t="shared" si="42"/>
        <v>1</v>
      </c>
      <c r="Q425" s="62">
        <f t="shared" si="43"/>
        <v>0</v>
      </c>
      <c r="R425" s="63">
        <f>O425/O423</f>
        <v>1</v>
      </c>
    </row>
    <row r="426" spans="1:18" ht="15.75" customHeight="1">
      <c r="A426" s="49">
        <v>1601</v>
      </c>
      <c r="B426" s="50"/>
      <c r="C426" s="50"/>
      <c r="D426" s="50"/>
      <c r="E426" s="50">
        <v>5</v>
      </c>
      <c r="F426" s="50"/>
      <c r="G426" s="50"/>
      <c r="H426" s="50"/>
      <c r="I426" s="50"/>
      <c r="J426" s="87"/>
      <c r="K426" s="57"/>
      <c r="L426" s="58"/>
      <c r="M426" s="59"/>
      <c r="N426" s="60">
        <f>IF(E426=0,"",E426/D425)</f>
        <v>1</v>
      </c>
      <c r="O426" s="61">
        <v>5</v>
      </c>
      <c r="P426" s="62">
        <f t="shared" si="42"/>
        <v>1</v>
      </c>
      <c r="Q426" s="62">
        <f t="shared" si="43"/>
        <v>0</v>
      </c>
    </row>
    <row r="427" spans="1:18" ht="15.75" customHeight="1">
      <c r="A427" s="49">
        <v>1602</v>
      </c>
      <c r="B427" s="50"/>
      <c r="C427" s="50"/>
      <c r="D427" s="50"/>
      <c r="E427" s="50"/>
      <c r="F427" s="50">
        <v>5</v>
      </c>
      <c r="G427" s="50"/>
      <c r="H427" s="50"/>
      <c r="I427" s="50"/>
      <c r="J427" s="87"/>
      <c r="K427" s="57"/>
      <c r="L427" s="58"/>
      <c r="M427" s="59"/>
      <c r="N427" s="60">
        <f>IF(F427=0,"",F427/E426)</f>
        <v>1</v>
      </c>
      <c r="O427" s="61">
        <v>5</v>
      </c>
      <c r="P427" s="62">
        <f t="shared" si="42"/>
        <v>1</v>
      </c>
      <c r="Q427" s="62">
        <f t="shared" si="43"/>
        <v>0</v>
      </c>
    </row>
    <row r="428" spans="1:18" ht="15.75" customHeight="1">
      <c r="A428" s="49">
        <v>1701</v>
      </c>
      <c r="B428" s="50"/>
      <c r="C428" s="50"/>
      <c r="D428" s="50"/>
      <c r="E428" s="50"/>
      <c r="F428" s="50"/>
      <c r="G428" s="50">
        <v>1</v>
      </c>
      <c r="H428" s="50"/>
      <c r="I428" s="50"/>
      <c r="J428" s="87"/>
      <c r="K428" s="57"/>
      <c r="L428" s="58"/>
      <c r="M428" s="59"/>
      <c r="N428" s="60">
        <f>IF(G428=0,"",G428/F427)</f>
        <v>0.2</v>
      </c>
      <c r="O428" s="61">
        <v>4</v>
      </c>
      <c r="P428" s="62">
        <f t="shared" si="42"/>
        <v>0.8</v>
      </c>
      <c r="Q428" s="62">
        <f t="shared" si="43"/>
        <v>0.19999999999999996</v>
      </c>
    </row>
    <row r="429" spans="1:18" ht="15.75" customHeight="1">
      <c r="A429" s="49">
        <v>1702</v>
      </c>
      <c r="B429" s="50"/>
      <c r="C429" s="50"/>
      <c r="D429" s="50"/>
      <c r="E429" s="50"/>
      <c r="F429" s="50"/>
      <c r="G429" s="50"/>
      <c r="H429" s="50">
        <v>1</v>
      </c>
      <c r="I429" s="50"/>
      <c r="J429" s="87"/>
      <c r="K429" s="57"/>
      <c r="L429" s="58"/>
      <c r="M429" s="59"/>
      <c r="N429" s="60">
        <f>IF(H429=0,"",H429/G428)</f>
        <v>1</v>
      </c>
      <c r="O429" s="61">
        <v>3</v>
      </c>
      <c r="P429" s="62">
        <f t="shared" si="42"/>
        <v>0.75</v>
      </c>
      <c r="Q429" s="62">
        <f t="shared" si="43"/>
        <v>0.25</v>
      </c>
    </row>
    <row r="430" spans="1:18" ht="15.75" customHeight="1">
      <c r="A430" s="49">
        <v>1801</v>
      </c>
      <c r="B430" s="50"/>
      <c r="C430" s="50"/>
      <c r="D430" s="50"/>
      <c r="E430" s="50"/>
      <c r="F430" s="50"/>
      <c r="G430" s="50"/>
      <c r="H430" s="50"/>
      <c r="I430" s="50">
        <v>1</v>
      </c>
      <c r="J430" s="87"/>
      <c r="K430" s="57"/>
      <c r="L430" s="58"/>
      <c r="M430" s="59"/>
      <c r="N430" s="60">
        <f>IF(I430=0,"",I430/H429)</f>
        <v>1</v>
      </c>
      <c r="O430" s="61">
        <v>3</v>
      </c>
      <c r="P430" s="62">
        <f t="shared" si="42"/>
        <v>1</v>
      </c>
      <c r="Q430" s="62">
        <f t="shared" si="43"/>
        <v>0</v>
      </c>
    </row>
    <row r="431" spans="1:18" ht="15.75" customHeight="1">
      <c r="A431" s="49">
        <v>1802</v>
      </c>
      <c r="B431" s="50"/>
      <c r="C431" s="50"/>
      <c r="D431" s="50"/>
      <c r="E431" s="50"/>
      <c r="F431" s="50"/>
      <c r="G431" s="50"/>
      <c r="H431" s="50"/>
      <c r="I431" s="50">
        <v>2</v>
      </c>
      <c r="J431" s="87">
        <v>2</v>
      </c>
      <c r="K431" s="57"/>
      <c r="L431" s="58"/>
      <c r="M431" s="58"/>
      <c r="N431" s="68"/>
      <c r="O431" s="61">
        <v>3</v>
      </c>
      <c r="P431" s="69"/>
      <c r="Q431" s="68"/>
    </row>
    <row r="432" spans="1:18" ht="15.75" customHeight="1">
      <c r="A432" s="49">
        <v>1901</v>
      </c>
      <c r="B432" s="50"/>
      <c r="C432" s="50"/>
      <c r="D432" s="50"/>
      <c r="E432" s="50"/>
      <c r="F432" s="50"/>
      <c r="G432" s="50"/>
      <c r="H432" s="50"/>
      <c r="I432" s="50">
        <v>1</v>
      </c>
      <c r="J432" s="87">
        <v>1</v>
      </c>
      <c r="K432" s="57"/>
      <c r="L432" s="58"/>
      <c r="M432" s="58"/>
      <c r="N432" s="68"/>
      <c r="O432" s="61">
        <v>1</v>
      </c>
      <c r="P432" s="69"/>
      <c r="Q432" s="68"/>
    </row>
    <row r="433" spans="1:18" ht="15.75" customHeight="1">
      <c r="A433" s="49">
        <v>1902</v>
      </c>
      <c r="B433" s="50"/>
      <c r="C433" s="50"/>
      <c r="D433" s="50"/>
      <c r="E433" s="50"/>
      <c r="F433" s="50"/>
      <c r="G433" s="50"/>
      <c r="H433" s="50"/>
      <c r="I433" s="50">
        <v>1</v>
      </c>
      <c r="J433" s="87"/>
      <c r="K433" s="57"/>
      <c r="L433" s="58"/>
      <c r="M433" s="58"/>
      <c r="N433" s="68"/>
      <c r="O433" s="66">
        <v>1</v>
      </c>
      <c r="P433" s="69"/>
      <c r="Q433" s="68"/>
    </row>
    <row r="434" spans="1:18" ht="15.75" customHeight="1">
      <c r="A434" s="49">
        <v>2001</v>
      </c>
      <c r="B434" s="50"/>
      <c r="C434" s="50"/>
      <c r="D434" s="50"/>
      <c r="E434" s="50"/>
      <c r="F434" s="50"/>
      <c r="G434" s="50"/>
      <c r="H434" s="50"/>
      <c r="I434" s="50">
        <v>1</v>
      </c>
      <c r="J434" s="87">
        <v>1</v>
      </c>
      <c r="K434" s="57"/>
      <c r="L434" s="58"/>
      <c r="M434" s="58"/>
      <c r="N434" s="68"/>
      <c r="O434" s="66">
        <v>1</v>
      </c>
      <c r="P434" s="69"/>
      <c r="Q434" s="68"/>
    </row>
    <row r="435" spans="1:18" ht="15.75" customHeight="1">
      <c r="A435" s="49">
        <v>2002</v>
      </c>
      <c r="B435" s="50"/>
      <c r="C435" s="50"/>
      <c r="D435" s="50"/>
      <c r="E435" s="50"/>
      <c r="F435" s="50"/>
      <c r="G435" s="50"/>
      <c r="H435" s="50"/>
      <c r="I435" s="50"/>
      <c r="J435" s="87"/>
      <c r="K435" s="57"/>
      <c r="L435" s="58"/>
      <c r="M435" s="64"/>
      <c r="N435" s="68"/>
      <c r="O435" s="66"/>
      <c r="P435" s="69"/>
      <c r="Q435" s="68"/>
    </row>
    <row r="436" spans="1:18" ht="15.75" customHeight="1">
      <c r="A436" s="49">
        <v>2101</v>
      </c>
      <c r="B436" s="50"/>
      <c r="C436" s="50"/>
      <c r="D436" s="50"/>
      <c r="E436" s="50"/>
      <c r="F436" s="50"/>
      <c r="G436" s="50"/>
      <c r="H436" s="50"/>
      <c r="I436" s="50"/>
      <c r="J436" s="87"/>
      <c r="K436" s="57"/>
      <c r="L436" s="58"/>
      <c r="M436" s="64"/>
      <c r="N436" s="58"/>
      <c r="O436" s="64"/>
      <c r="P436" s="102"/>
      <c r="Q436" s="68"/>
    </row>
    <row r="437" spans="1:18" ht="15.75" customHeight="1">
      <c r="A437" s="49">
        <v>2102</v>
      </c>
      <c r="B437" s="50"/>
      <c r="C437" s="50"/>
      <c r="D437" s="50"/>
      <c r="E437" s="50"/>
      <c r="F437" s="50"/>
      <c r="G437" s="50"/>
      <c r="H437" s="50"/>
      <c r="I437" s="50"/>
      <c r="J437" s="87"/>
      <c r="K437" s="57"/>
      <c r="L437" s="58"/>
      <c r="M437" s="64"/>
      <c r="N437" s="140" t="s">
        <v>56</v>
      </c>
      <c r="O437" s="71">
        <v>3</v>
      </c>
      <c r="P437" s="83">
        <f>J440</f>
        <v>4</v>
      </c>
      <c r="Q437" s="142" t="s">
        <v>10</v>
      </c>
    </row>
    <row r="438" spans="1:18" ht="15.75" customHeight="1">
      <c r="A438" s="49">
        <v>2201</v>
      </c>
      <c r="B438" s="50"/>
      <c r="C438" s="50"/>
      <c r="D438" s="50"/>
      <c r="E438" s="50"/>
      <c r="F438" s="50"/>
      <c r="G438" s="50"/>
      <c r="H438" s="50"/>
      <c r="I438" s="50"/>
      <c r="J438" s="87"/>
      <c r="K438" s="57"/>
      <c r="L438" s="58"/>
      <c r="M438" s="64"/>
      <c r="N438" s="141" t="s">
        <v>57</v>
      </c>
      <c r="O438" s="73">
        <f>IF(O437/B423=0,"",O437/B423)</f>
        <v>0.6</v>
      </c>
      <c r="P438" s="85">
        <f>IF(O437/P437=0,"0%",O437/P437)</f>
        <v>0.75</v>
      </c>
      <c r="Q438" s="143" t="s">
        <v>58</v>
      </c>
    </row>
    <row r="439" spans="1:18" ht="15.75" customHeight="1">
      <c r="A439" s="49">
        <v>2202</v>
      </c>
      <c r="B439" s="145"/>
      <c r="C439" s="145"/>
      <c r="D439" s="145"/>
      <c r="E439" s="145"/>
      <c r="F439" s="145"/>
      <c r="G439" s="145"/>
      <c r="H439" s="145"/>
      <c r="I439" s="145"/>
      <c r="J439" s="87"/>
      <c r="K439" s="75"/>
      <c r="L439" s="76"/>
      <c r="M439" s="77"/>
      <c r="N439" s="78"/>
      <c r="O439" s="79"/>
      <c r="P439" s="79"/>
      <c r="Q439" s="80"/>
    </row>
    <row r="440" spans="1:18" ht="18" customHeight="1">
      <c r="A440" s="31"/>
      <c r="B440" s="190" t="s">
        <v>79</v>
      </c>
      <c r="C440" s="190"/>
      <c r="D440" s="190"/>
      <c r="E440" s="190"/>
      <c r="F440" s="190"/>
      <c r="G440" s="190"/>
      <c r="H440" s="190"/>
      <c r="I440" s="190"/>
      <c r="J440" s="144">
        <f>SUM(J431:J436)</f>
        <v>4</v>
      </c>
      <c r="K440" s="82">
        <f>J430/B423</f>
        <v>0</v>
      </c>
      <c r="L440" s="82">
        <f>IF(J440=0,"",J440/B423)</f>
        <v>0.8</v>
      </c>
      <c r="M440" s="82">
        <f>IF(J432=0,"",L440-K440)</f>
        <v>0.8</v>
      </c>
      <c r="N440" s="1"/>
      <c r="O440" s="25"/>
      <c r="P440" s="26"/>
      <c r="Q440" s="1"/>
    </row>
    <row r="441" spans="1:18" ht="12.75" customHeight="1"/>
    <row r="442" spans="1:18" ht="12.75" customHeight="1"/>
    <row r="443" spans="1:18" ht="26.25" customHeight="1">
      <c r="A443" s="161"/>
      <c r="B443" s="191" t="s">
        <v>69</v>
      </c>
      <c r="C443" s="191"/>
      <c r="D443" s="191"/>
      <c r="E443" s="191"/>
      <c r="F443" s="191"/>
      <c r="G443" s="191"/>
      <c r="H443" s="191"/>
      <c r="I443" s="191"/>
      <c r="J443" s="156" t="s">
        <v>81</v>
      </c>
      <c r="K443" s="25"/>
      <c r="L443" s="1"/>
      <c r="M443" s="1"/>
      <c r="N443" s="25"/>
      <c r="O443" s="1"/>
      <c r="P443" s="25"/>
      <c r="Q443" s="25"/>
      <c r="R443" s="25"/>
    </row>
    <row r="444" spans="1:18" ht="20.25" customHeight="1">
      <c r="A444" s="192" t="s">
        <v>9</v>
      </c>
      <c r="B444" s="193" t="s">
        <v>70</v>
      </c>
      <c r="C444" s="194"/>
      <c r="D444" s="194"/>
      <c r="E444" s="194"/>
      <c r="F444" s="194"/>
      <c r="G444" s="194"/>
      <c r="H444" s="194"/>
      <c r="I444" s="195"/>
      <c r="J444" s="196" t="s">
        <v>10</v>
      </c>
      <c r="K444" s="189" t="s">
        <v>2</v>
      </c>
      <c r="L444" s="189" t="s">
        <v>3</v>
      </c>
      <c r="M444" s="198" t="s">
        <v>4</v>
      </c>
      <c r="N444" s="189" t="s">
        <v>5</v>
      </c>
      <c r="O444" s="187" t="s">
        <v>6</v>
      </c>
      <c r="P444" s="187" t="s">
        <v>7</v>
      </c>
      <c r="Q444" s="189" t="s">
        <v>8</v>
      </c>
    </row>
    <row r="445" spans="1:18" ht="15.75" customHeight="1">
      <c r="A445" s="188"/>
      <c r="B445" s="49" t="s">
        <v>71</v>
      </c>
      <c r="C445" s="49" t="s">
        <v>72</v>
      </c>
      <c r="D445" s="49" t="s">
        <v>73</v>
      </c>
      <c r="E445" s="49" t="s">
        <v>74</v>
      </c>
      <c r="F445" s="49" t="s">
        <v>75</v>
      </c>
      <c r="G445" s="49" t="s">
        <v>76</v>
      </c>
      <c r="H445" s="49" t="s">
        <v>77</v>
      </c>
      <c r="I445" s="49" t="s">
        <v>78</v>
      </c>
      <c r="J445" s="197"/>
      <c r="K445" s="188"/>
      <c r="L445" s="188"/>
      <c r="M445" s="188"/>
      <c r="N445" s="188"/>
      <c r="O445" s="188"/>
      <c r="P445" s="188"/>
      <c r="Q445" s="188"/>
    </row>
    <row r="446" spans="1:18" ht="15.75" customHeight="1">
      <c r="A446" s="49">
        <v>1501</v>
      </c>
      <c r="B446" s="50">
        <v>10</v>
      </c>
      <c r="C446" s="50"/>
      <c r="D446" s="50"/>
      <c r="E446" s="50"/>
      <c r="F446" s="50"/>
      <c r="G446" s="50"/>
      <c r="H446" s="50"/>
      <c r="I446" s="50"/>
      <c r="J446" s="87"/>
      <c r="K446" s="51"/>
      <c r="L446" s="52"/>
      <c r="M446" s="53"/>
      <c r="N446" s="54"/>
      <c r="O446" s="55">
        <f>B446</f>
        <v>10</v>
      </c>
      <c r="P446" s="56"/>
      <c r="Q446" s="54"/>
    </row>
    <row r="447" spans="1:18" ht="15.75" customHeight="1">
      <c r="A447" s="49">
        <v>1502</v>
      </c>
      <c r="B447" s="50"/>
      <c r="C447" s="50">
        <v>5</v>
      </c>
      <c r="D447" s="50"/>
      <c r="E447" s="50"/>
      <c r="F447" s="50"/>
      <c r="G447" s="50"/>
      <c r="H447" s="50"/>
      <c r="I447" s="50"/>
      <c r="J447" s="87"/>
      <c r="K447" s="57"/>
      <c r="L447" s="58"/>
      <c r="M447" s="59"/>
      <c r="N447" s="60">
        <f>IF(C447=0,"",C447/B446)</f>
        <v>0.5</v>
      </c>
      <c r="O447" s="61">
        <v>6</v>
      </c>
      <c r="P447" s="62">
        <f t="shared" ref="P447:P453" si="44">IF(O447=0,"",O447/O446)</f>
        <v>0.6</v>
      </c>
      <c r="Q447" s="62">
        <f t="shared" ref="Q447:Q453" si="45">IF(O447=0,"",100%-P447)</f>
        <v>0.4</v>
      </c>
    </row>
    <row r="448" spans="1:18" ht="15.75" customHeight="1">
      <c r="A448" s="49">
        <v>1601</v>
      </c>
      <c r="B448" s="50"/>
      <c r="C448" s="50"/>
      <c r="D448" s="50">
        <v>5</v>
      </c>
      <c r="E448" s="50"/>
      <c r="F448" s="50"/>
      <c r="G448" s="50"/>
      <c r="H448" s="50"/>
      <c r="I448" s="50"/>
      <c r="J448" s="87"/>
      <c r="K448" s="57"/>
      <c r="L448" s="58"/>
      <c r="M448" s="59"/>
      <c r="N448" s="60">
        <f>IF(D448=0,"",D448/C447)</f>
        <v>1</v>
      </c>
      <c r="O448" s="61">
        <v>6</v>
      </c>
      <c r="P448" s="62">
        <f t="shared" si="44"/>
        <v>1</v>
      </c>
      <c r="Q448" s="62">
        <f t="shared" si="45"/>
        <v>0</v>
      </c>
      <c r="R448" s="63">
        <f>O448/O446</f>
        <v>0.6</v>
      </c>
    </row>
    <row r="449" spans="1:17" ht="15.75" customHeight="1">
      <c r="A449" s="49">
        <v>1602</v>
      </c>
      <c r="B449" s="50"/>
      <c r="C449" s="50"/>
      <c r="D449" s="50"/>
      <c r="E449" s="50">
        <v>3</v>
      </c>
      <c r="F449" s="50"/>
      <c r="G449" s="50"/>
      <c r="H449" s="50"/>
      <c r="I449" s="50"/>
      <c r="J449" s="87"/>
      <c r="K449" s="57"/>
      <c r="L449" s="58"/>
      <c r="M449" s="59"/>
      <c r="N449" s="60">
        <f>IF(E449=0,"",E449/D448)</f>
        <v>0.6</v>
      </c>
      <c r="O449" s="61">
        <v>6</v>
      </c>
      <c r="P449" s="62">
        <f t="shared" si="44"/>
        <v>1</v>
      </c>
      <c r="Q449" s="62">
        <f t="shared" si="45"/>
        <v>0</v>
      </c>
    </row>
    <row r="450" spans="1:17" ht="15.75" customHeight="1">
      <c r="A450" s="49">
        <v>1701</v>
      </c>
      <c r="B450" s="50"/>
      <c r="C450" s="50"/>
      <c r="D450" s="50"/>
      <c r="E450" s="50"/>
      <c r="F450" s="50">
        <v>3</v>
      </c>
      <c r="G450" s="50"/>
      <c r="H450" s="50"/>
      <c r="I450" s="50"/>
      <c r="J450" s="87"/>
      <c r="K450" s="57"/>
      <c r="L450" s="58"/>
      <c r="M450" s="59"/>
      <c r="N450" s="60">
        <f>IF(F450=0,"",F450/E449)</f>
        <v>1</v>
      </c>
      <c r="O450" s="61">
        <v>6</v>
      </c>
      <c r="P450" s="62">
        <f t="shared" si="44"/>
        <v>1</v>
      </c>
      <c r="Q450" s="62">
        <f t="shared" si="45"/>
        <v>0</v>
      </c>
    </row>
    <row r="451" spans="1:17" ht="15.75" customHeight="1">
      <c r="A451" s="49">
        <v>1702</v>
      </c>
      <c r="B451" s="50"/>
      <c r="C451" s="50"/>
      <c r="D451" s="50"/>
      <c r="E451" s="50"/>
      <c r="F451" s="50"/>
      <c r="G451" s="50">
        <v>3</v>
      </c>
      <c r="H451" s="50"/>
      <c r="I451" s="50"/>
      <c r="J451" s="87"/>
      <c r="K451" s="57"/>
      <c r="L451" s="58"/>
      <c r="M451" s="59"/>
      <c r="N451" s="60">
        <f>IF(G451=0,"",G451/F450)</f>
        <v>1</v>
      </c>
      <c r="O451" s="61">
        <v>5</v>
      </c>
      <c r="P451" s="62">
        <f t="shared" si="44"/>
        <v>0.83333333333333337</v>
      </c>
      <c r="Q451" s="62">
        <f t="shared" si="45"/>
        <v>0.16666666666666663</v>
      </c>
    </row>
    <row r="452" spans="1:17" ht="15.75" customHeight="1">
      <c r="A452" s="49">
        <v>1801</v>
      </c>
      <c r="B452" s="50"/>
      <c r="C452" s="50"/>
      <c r="D452" s="50"/>
      <c r="E452" s="50"/>
      <c r="F452" s="50"/>
      <c r="G452" s="50"/>
      <c r="H452" s="50">
        <v>3</v>
      </c>
      <c r="I452" s="50"/>
      <c r="J452" s="87"/>
      <c r="K452" s="57"/>
      <c r="L452" s="58"/>
      <c r="M452" s="59"/>
      <c r="N452" s="60">
        <f>IF(H452=0,"",H452/G451)</f>
        <v>1</v>
      </c>
      <c r="O452" s="61">
        <v>5</v>
      </c>
      <c r="P452" s="62">
        <f t="shared" si="44"/>
        <v>1</v>
      </c>
      <c r="Q452" s="62">
        <f t="shared" si="45"/>
        <v>0</v>
      </c>
    </row>
    <row r="453" spans="1:17" ht="15.75" customHeight="1">
      <c r="A453" s="49">
        <v>1802</v>
      </c>
      <c r="B453" s="50"/>
      <c r="C453" s="50"/>
      <c r="D453" s="50"/>
      <c r="E453" s="50"/>
      <c r="F453" s="50"/>
      <c r="G453" s="50"/>
      <c r="H453" s="50"/>
      <c r="I453" s="50">
        <v>3</v>
      </c>
      <c r="J453" s="87">
        <v>1</v>
      </c>
      <c r="K453" s="57"/>
      <c r="L453" s="58"/>
      <c r="M453" s="59"/>
      <c r="N453" s="60">
        <f>IF(I453=0,"",I453/H452)</f>
        <v>1</v>
      </c>
      <c r="O453" s="61">
        <v>5</v>
      </c>
      <c r="P453" s="62">
        <f t="shared" si="44"/>
        <v>1</v>
      </c>
      <c r="Q453" s="62">
        <f t="shared" si="45"/>
        <v>0</v>
      </c>
    </row>
    <row r="454" spans="1:17" ht="15.75" customHeight="1">
      <c r="A454" s="49">
        <v>1901</v>
      </c>
      <c r="B454" s="50"/>
      <c r="C454" s="50"/>
      <c r="D454" s="50"/>
      <c r="E454" s="50"/>
      <c r="F454" s="50"/>
      <c r="G454" s="50"/>
      <c r="H454" s="50"/>
      <c r="I454" s="50">
        <v>2</v>
      </c>
      <c r="J454" s="87"/>
      <c r="K454" s="57"/>
      <c r="L454" s="58"/>
      <c r="M454" s="58"/>
      <c r="N454" s="68"/>
      <c r="O454" s="61">
        <v>4</v>
      </c>
      <c r="P454" s="69"/>
      <c r="Q454" s="68"/>
    </row>
    <row r="455" spans="1:17" ht="15.75" customHeight="1">
      <c r="A455" s="49">
        <v>1902</v>
      </c>
      <c r="B455" s="50"/>
      <c r="C455" s="50"/>
      <c r="D455" s="50"/>
      <c r="E455" s="50"/>
      <c r="F455" s="50"/>
      <c r="G455" s="50"/>
      <c r="H455" s="50"/>
      <c r="I455" s="50">
        <v>4</v>
      </c>
      <c r="J455" s="87"/>
      <c r="K455" s="57"/>
      <c r="L455" s="58"/>
      <c r="M455" s="58"/>
      <c r="N455" s="68"/>
      <c r="O455" s="61">
        <v>4</v>
      </c>
      <c r="P455" s="69"/>
      <c r="Q455" s="68"/>
    </row>
    <row r="456" spans="1:17" ht="15.75" customHeight="1">
      <c r="A456" s="49">
        <v>2001</v>
      </c>
      <c r="B456" s="50"/>
      <c r="C456" s="50"/>
      <c r="D456" s="50"/>
      <c r="E456" s="50"/>
      <c r="F456" s="50"/>
      <c r="G456" s="50"/>
      <c r="H456" s="50"/>
      <c r="I456" s="50">
        <v>1</v>
      </c>
      <c r="J456" s="87"/>
      <c r="K456" s="57"/>
      <c r="L456" s="58"/>
      <c r="M456" s="58"/>
      <c r="N456" s="68"/>
      <c r="O456" s="66">
        <v>1</v>
      </c>
      <c r="P456" s="69"/>
      <c r="Q456" s="68"/>
    </row>
    <row r="457" spans="1:17" ht="15.75" customHeight="1">
      <c r="A457" s="49">
        <v>2002</v>
      </c>
      <c r="B457" s="50"/>
      <c r="C457" s="50"/>
      <c r="D457" s="50"/>
      <c r="E457" s="50"/>
      <c r="F457" s="50"/>
      <c r="G457" s="50"/>
      <c r="H457" s="50"/>
      <c r="I457" s="50"/>
      <c r="J457" s="87"/>
      <c r="K457" s="57"/>
      <c r="L457" s="58"/>
      <c r="M457" s="58"/>
      <c r="N457" s="68"/>
      <c r="O457" s="66"/>
      <c r="P457" s="69"/>
      <c r="Q457" s="68"/>
    </row>
    <row r="458" spans="1:17" ht="15.75" customHeight="1">
      <c r="A458" s="49">
        <v>2101</v>
      </c>
      <c r="B458" s="50"/>
      <c r="C458" s="50"/>
      <c r="D458" s="50"/>
      <c r="E458" s="50"/>
      <c r="F458" s="50"/>
      <c r="G458" s="50"/>
      <c r="H458" s="50"/>
      <c r="I458" s="50"/>
      <c r="J458" s="87"/>
      <c r="K458" s="57"/>
      <c r="L458" s="58"/>
      <c r="M458" s="58"/>
      <c r="N458" s="68"/>
      <c r="O458" s="66"/>
      <c r="P458" s="69"/>
      <c r="Q458" s="68"/>
    </row>
    <row r="459" spans="1:17" ht="15.75" customHeight="1">
      <c r="A459" s="49">
        <v>2102</v>
      </c>
      <c r="B459" s="50"/>
      <c r="C459" s="50"/>
      <c r="D459" s="50"/>
      <c r="E459" s="50"/>
      <c r="F459" s="50"/>
      <c r="G459" s="50"/>
      <c r="H459" s="50"/>
      <c r="I459" s="50"/>
      <c r="J459" s="87"/>
      <c r="K459" s="57"/>
      <c r="L459" s="58"/>
      <c r="M459" s="64"/>
      <c r="N459" s="58"/>
      <c r="O459" s="64"/>
      <c r="P459" s="102"/>
      <c r="Q459" s="68"/>
    </row>
    <row r="460" spans="1:17" ht="15.75" customHeight="1">
      <c r="A460" s="49">
        <v>2201</v>
      </c>
      <c r="B460" s="50"/>
      <c r="C460" s="50"/>
      <c r="D460" s="50"/>
      <c r="E460" s="50"/>
      <c r="F460" s="50"/>
      <c r="G460" s="50"/>
      <c r="H460" s="50"/>
      <c r="I460" s="50"/>
      <c r="J460" s="87"/>
      <c r="K460" s="57"/>
      <c r="L460" s="58"/>
      <c r="M460" s="64"/>
      <c r="N460" s="140" t="s">
        <v>56</v>
      </c>
      <c r="O460" s="71">
        <v>4</v>
      </c>
      <c r="P460" s="116">
        <f>J463</f>
        <v>1</v>
      </c>
      <c r="Q460" s="142" t="s">
        <v>10</v>
      </c>
    </row>
    <row r="461" spans="1:17" ht="15.75" customHeight="1">
      <c r="A461" s="49">
        <v>2202</v>
      </c>
      <c r="B461" s="50"/>
      <c r="C461" s="50"/>
      <c r="D461" s="50"/>
      <c r="E461" s="50"/>
      <c r="F461" s="50"/>
      <c r="G461" s="50"/>
      <c r="H461" s="50"/>
      <c r="I461" s="50"/>
      <c r="J461" s="87"/>
      <c r="K461" s="57"/>
      <c r="L461" s="58"/>
      <c r="M461" s="64"/>
      <c r="N461" s="141" t="s">
        <v>57</v>
      </c>
      <c r="O461" s="73">
        <f>IF(O460/B446=0,"",O460/B446)</f>
        <v>0.4</v>
      </c>
      <c r="P461" s="118">
        <f>IF(O460/P460=0,"0%",O460/P460)</f>
        <v>4</v>
      </c>
      <c r="Q461" s="143" t="s">
        <v>58</v>
      </c>
    </row>
    <row r="462" spans="1:17" ht="15.75" customHeight="1">
      <c r="A462" s="49">
        <v>2301</v>
      </c>
      <c r="B462" s="145"/>
      <c r="C462" s="145"/>
      <c r="D462" s="145"/>
      <c r="E462" s="145"/>
      <c r="F462" s="145"/>
      <c r="G462" s="145"/>
      <c r="H462" s="145"/>
      <c r="I462" s="145"/>
      <c r="J462" s="87"/>
      <c r="K462" s="75"/>
      <c r="L462" s="76"/>
      <c r="M462" s="77"/>
      <c r="N462" s="78"/>
      <c r="O462" s="79"/>
      <c r="P462" s="79"/>
      <c r="Q462" s="80"/>
    </row>
    <row r="463" spans="1:17" ht="18" customHeight="1">
      <c r="A463" s="31"/>
      <c r="B463" s="190" t="s">
        <v>79</v>
      </c>
      <c r="C463" s="190"/>
      <c r="D463" s="190"/>
      <c r="E463" s="190"/>
      <c r="F463" s="190"/>
      <c r="G463" s="190"/>
      <c r="H463" s="190"/>
      <c r="I463" s="190"/>
      <c r="J463" s="144">
        <f>SUM(J453:J459)</f>
        <v>1</v>
      </c>
      <c r="K463" s="82">
        <f>IF(J453=0,"",J453/B446)</f>
        <v>0.1</v>
      </c>
      <c r="L463" s="82">
        <f>IF(J463=0,"",J463/B446)</f>
        <v>0.1</v>
      </c>
      <c r="M463" s="82">
        <f>L463-K463</f>
        <v>0</v>
      </c>
      <c r="N463" s="1"/>
      <c r="O463" s="25"/>
      <c r="P463" s="26"/>
      <c r="Q463" s="1"/>
    </row>
    <row r="464" spans="1:17" ht="12.75" customHeight="1"/>
    <row r="465" spans="1:18" ht="12.75" customHeight="1"/>
    <row r="466" spans="1:18" ht="26.25" customHeight="1">
      <c r="A466" s="161"/>
      <c r="B466" s="191" t="s">
        <v>69</v>
      </c>
      <c r="C466" s="191"/>
      <c r="D466" s="191"/>
      <c r="E466" s="191"/>
      <c r="F466" s="191"/>
      <c r="G466" s="191"/>
      <c r="H466" s="191"/>
      <c r="I466" s="191"/>
      <c r="J466" s="156" t="s">
        <v>82</v>
      </c>
      <c r="K466" s="25"/>
      <c r="L466" s="1"/>
      <c r="M466" s="1"/>
      <c r="N466" s="25"/>
      <c r="O466" s="1"/>
      <c r="P466" s="25"/>
      <c r="Q466" s="25"/>
      <c r="R466" s="25"/>
    </row>
    <row r="467" spans="1:18" ht="20.25">
      <c r="A467" s="192" t="s">
        <v>9</v>
      </c>
      <c r="B467" s="193" t="s">
        <v>70</v>
      </c>
      <c r="C467" s="194"/>
      <c r="D467" s="194"/>
      <c r="E467" s="194"/>
      <c r="F467" s="194"/>
      <c r="G467" s="194"/>
      <c r="H467" s="194"/>
      <c r="I467" s="195"/>
      <c r="J467" s="196" t="s">
        <v>10</v>
      </c>
      <c r="K467" s="189" t="s">
        <v>2</v>
      </c>
      <c r="L467" s="189" t="s">
        <v>3</v>
      </c>
      <c r="M467" s="198" t="s">
        <v>4</v>
      </c>
      <c r="N467" s="189" t="s">
        <v>5</v>
      </c>
      <c r="O467" s="187" t="s">
        <v>6</v>
      </c>
      <c r="P467" s="187" t="s">
        <v>7</v>
      </c>
      <c r="Q467" s="189" t="s">
        <v>8</v>
      </c>
    </row>
    <row r="468" spans="1:18" ht="15.75">
      <c r="A468" s="188"/>
      <c r="B468" s="49" t="s">
        <v>71</v>
      </c>
      <c r="C468" s="49" t="s">
        <v>72</v>
      </c>
      <c r="D468" s="49" t="s">
        <v>73</v>
      </c>
      <c r="E468" s="49" t="s">
        <v>74</v>
      </c>
      <c r="F468" s="49" t="s">
        <v>75</v>
      </c>
      <c r="G468" s="49" t="s">
        <v>76</v>
      </c>
      <c r="H468" s="49" t="s">
        <v>77</v>
      </c>
      <c r="I468" s="49" t="s">
        <v>78</v>
      </c>
      <c r="J468" s="197"/>
      <c r="K468" s="188"/>
      <c r="L468" s="188"/>
      <c r="M468" s="188"/>
      <c r="N468" s="188"/>
      <c r="O468" s="188"/>
      <c r="P468" s="188"/>
      <c r="Q468" s="188"/>
    </row>
    <row r="469" spans="1:18" ht="15.75" customHeight="1">
      <c r="A469" s="49">
        <v>1502</v>
      </c>
      <c r="B469" s="50">
        <v>6</v>
      </c>
      <c r="C469" s="50"/>
      <c r="D469" s="50"/>
      <c r="E469" s="50"/>
      <c r="F469" s="50"/>
      <c r="G469" s="50"/>
      <c r="H469" s="50"/>
      <c r="I469" s="50"/>
      <c r="J469" s="87"/>
      <c r="K469" s="51"/>
      <c r="L469" s="52"/>
      <c r="M469" s="53"/>
      <c r="N469" s="54"/>
      <c r="O469" s="55">
        <f>B469</f>
        <v>6</v>
      </c>
      <c r="P469" s="56"/>
      <c r="Q469" s="54"/>
    </row>
    <row r="470" spans="1:18" ht="15.75" customHeight="1">
      <c r="A470" s="49">
        <v>1601</v>
      </c>
      <c r="B470" s="50"/>
      <c r="C470" s="50">
        <v>5</v>
      </c>
      <c r="D470" s="50"/>
      <c r="E470" s="50"/>
      <c r="F470" s="50"/>
      <c r="G470" s="50"/>
      <c r="H470" s="50"/>
      <c r="I470" s="50"/>
      <c r="J470" s="87"/>
      <c r="K470" s="57"/>
      <c r="L470" s="58"/>
      <c r="M470" s="59"/>
      <c r="N470" s="60">
        <f>IF(C470=0,"",C470/B469)</f>
        <v>0.83333333333333337</v>
      </c>
      <c r="O470" s="61">
        <v>5</v>
      </c>
      <c r="P470" s="62">
        <f t="shared" ref="P470:P476" si="46">IF(O470=0,"",O470/O469)</f>
        <v>0.83333333333333337</v>
      </c>
      <c r="Q470" s="62">
        <f t="shared" ref="Q470:Q476" si="47">IF(O470=0,"",100%-P470)</f>
        <v>0.16666666666666663</v>
      </c>
    </row>
    <row r="471" spans="1:18" ht="15.75" customHeight="1">
      <c r="A471" s="49">
        <v>1602</v>
      </c>
      <c r="B471" s="50"/>
      <c r="C471" s="50"/>
      <c r="D471" s="50">
        <v>4</v>
      </c>
      <c r="E471" s="50"/>
      <c r="F471" s="50"/>
      <c r="G471" s="50"/>
      <c r="H471" s="50"/>
      <c r="I471" s="50"/>
      <c r="J471" s="87"/>
      <c r="K471" s="57"/>
      <c r="L471" s="58"/>
      <c r="M471" s="59"/>
      <c r="N471" s="60">
        <f>IF(D471=0,"",D471/C470)</f>
        <v>0.8</v>
      </c>
      <c r="O471" s="61">
        <v>5</v>
      </c>
      <c r="P471" s="62">
        <f t="shared" si="46"/>
        <v>1</v>
      </c>
      <c r="Q471" s="62">
        <f t="shared" si="47"/>
        <v>0</v>
      </c>
      <c r="R471" s="11">
        <f>O471/O469</f>
        <v>0.83333333333333337</v>
      </c>
    </row>
    <row r="472" spans="1:18" ht="15.75" customHeight="1">
      <c r="A472" s="49">
        <v>1701</v>
      </c>
      <c r="B472" s="50"/>
      <c r="C472" s="50"/>
      <c r="D472" s="50"/>
      <c r="E472" s="50">
        <v>4</v>
      </c>
      <c r="F472" s="50"/>
      <c r="G472" s="50"/>
      <c r="H472" s="50"/>
      <c r="I472" s="50"/>
      <c r="J472" s="87"/>
      <c r="K472" s="57"/>
      <c r="L472" s="58"/>
      <c r="M472" s="59"/>
      <c r="N472" s="60">
        <f>IF(E472=0,"",E472/D471)</f>
        <v>1</v>
      </c>
      <c r="O472" s="61">
        <v>5</v>
      </c>
      <c r="P472" s="62">
        <f t="shared" si="46"/>
        <v>1</v>
      </c>
      <c r="Q472" s="62">
        <f t="shared" si="47"/>
        <v>0</v>
      </c>
    </row>
    <row r="473" spans="1:18" ht="15.75" customHeight="1">
      <c r="A473" s="49">
        <v>1702</v>
      </c>
      <c r="B473" s="50"/>
      <c r="C473" s="50"/>
      <c r="D473" s="50"/>
      <c r="E473" s="50"/>
      <c r="F473" s="50">
        <v>4</v>
      </c>
      <c r="G473" s="50"/>
      <c r="H473" s="50"/>
      <c r="I473" s="50"/>
      <c r="J473" s="87"/>
      <c r="K473" s="57"/>
      <c r="L473" s="58"/>
      <c r="M473" s="59"/>
      <c r="N473" s="60">
        <f>IF(F473=0,"",F473/E472)</f>
        <v>1</v>
      </c>
      <c r="O473" s="61">
        <v>5</v>
      </c>
      <c r="P473" s="62">
        <f t="shared" si="46"/>
        <v>1</v>
      </c>
      <c r="Q473" s="62">
        <f t="shared" si="47"/>
        <v>0</v>
      </c>
    </row>
    <row r="474" spans="1:18" ht="15.75" customHeight="1">
      <c r="A474" s="49">
        <v>1801</v>
      </c>
      <c r="B474" s="50"/>
      <c r="C474" s="50"/>
      <c r="D474" s="50"/>
      <c r="E474" s="50"/>
      <c r="F474" s="50"/>
      <c r="G474" s="50">
        <v>3</v>
      </c>
      <c r="H474" s="50"/>
      <c r="I474" s="50"/>
      <c r="J474" s="87"/>
      <c r="K474" s="57"/>
      <c r="L474" s="58"/>
      <c r="M474" s="59"/>
      <c r="N474" s="60">
        <f>IF(G474=0,"",G474/F473)</f>
        <v>0.75</v>
      </c>
      <c r="O474" s="61">
        <v>5</v>
      </c>
      <c r="P474" s="62">
        <f t="shared" si="46"/>
        <v>1</v>
      </c>
      <c r="Q474" s="62">
        <f t="shared" si="47"/>
        <v>0</v>
      </c>
    </row>
    <row r="475" spans="1:18" ht="15.75" customHeight="1">
      <c r="A475" s="49">
        <v>1802</v>
      </c>
      <c r="B475" s="50"/>
      <c r="C475" s="50"/>
      <c r="D475" s="50"/>
      <c r="E475" s="50"/>
      <c r="F475" s="50"/>
      <c r="G475" s="50"/>
      <c r="H475" s="50">
        <v>2</v>
      </c>
      <c r="I475" s="50"/>
      <c r="J475" s="87"/>
      <c r="K475" s="57"/>
      <c r="L475" s="58"/>
      <c r="M475" s="59"/>
      <c r="N475" s="60">
        <f>IF(H475=0,"",H475/G474)</f>
        <v>0.66666666666666663</v>
      </c>
      <c r="O475" s="61">
        <v>3</v>
      </c>
      <c r="P475" s="62">
        <f t="shared" si="46"/>
        <v>0.6</v>
      </c>
      <c r="Q475" s="62">
        <f t="shared" si="47"/>
        <v>0.4</v>
      </c>
    </row>
    <row r="476" spans="1:18" ht="15.75" customHeight="1">
      <c r="A476" s="49">
        <v>1901</v>
      </c>
      <c r="B476" s="50"/>
      <c r="C476" s="50"/>
      <c r="D476" s="50"/>
      <c r="E476" s="50"/>
      <c r="F476" s="50"/>
      <c r="G476" s="50"/>
      <c r="H476" s="50"/>
      <c r="I476" s="50">
        <v>2</v>
      </c>
      <c r="J476" s="87">
        <v>1</v>
      </c>
      <c r="K476" s="57"/>
      <c r="L476" s="58"/>
      <c r="M476" s="59"/>
      <c r="N476" s="60">
        <f>IF(I476=0,"",I476/H475)</f>
        <v>1</v>
      </c>
      <c r="O476" s="61">
        <v>3</v>
      </c>
      <c r="P476" s="62">
        <f t="shared" si="46"/>
        <v>1</v>
      </c>
      <c r="Q476" s="62">
        <f t="shared" si="47"/>
        <v>0</v>
      </c>
    </row>
    <row r="477" spans="1:18" ht="15.75" customHeight="1">
      <c r="A477" s="49">
        <v>1902</v>
      </c>
      <c r="B477" s="50"/>
      <c r="C477" s="50"/>
      <c r="D477" s="50"/>
      <c r="E477" s="50"/>
      <c r="F477" s="50"/>
      <c r="G477" s="50"/>
      <c r="H477" s="50"/>
      <c r="I477" s="50">
        <v>2</v>
      </c>
      <c r="J477" s="87">
        <v>2</v>
      </c>
      <c r="K477" s="57"/>
      <c r="L477" s="58"/>
      <c r="M477" s="58"/>
      <c r="N477" s="68"/>
      <c r="O477" s="61">
        <v>2</v>
      </c>
      <c r="P477" s="69"/>
      <c r="Q477" s="68"/>
    </row>
    <row r="478" spans="1:18" ht="15.75" customHeight="1">
      <c r="A478" s="49">
        <v>2001</v>
      </c>
      <c r="B478" s="50"/>
      <c r="C478" s="50"/>
      <c r="D478" s="50"/>
      <c r="E478" s="50"/>
      <c r="F478" s="50"/>
      <c r="G478" s="50"/>
      <c r="H478" s="50"/>
      <c r="I478" s="50"/>
      <c r="J478" s="87"/>
      <c r="K478" s="57"/>
      <c r="L478" s="58"/>
      <c r="M478" s="58"/>
      <c r="N478" s="68"/>
      <c r="O478" s="61"/>
      <c r="P478" s="69"/>
      <c r="Q478" s="68"/>
    </row>
    <row r="479" spans="1:18" ht="15.75" customHeight="1">
      <c r="A479" s="49">
        <v>2002</v>
      </c>
      <c r="B479" s="50"/>
      <c r="C479" s="50"/>
      <c r="D479" s="50"/>
      <c r="E479" s="50"/>
      <c r="F479" s="50"/>
      <c r="G479" s="50"/>
      <c r="H479" s="50"/>
      <c r="I479" s="50"/>
      <c r="J479" s="87"/>
      <c r="K479" s="57"/>
      <c r="L479" s="58"/>
      <c r="M479" s="58"/>
      <c r="N479" s="68"/>
      <c r="O479" s="66"/>
      <c r="P479" s="69"/>
      <c r="Q479" s="68"/>
    </row>
    <row r="480" spans="1:18" ht="15.75" customHeight="1">
      <c r="A480" s="49">
        <v>2101</v>
      </c>
      <c r="B480" s="50"/>
      <c r="C480" s="50"/>
      <c r="D480" s="50"/>
      <c r="E480" s="50"/>
      <c r="F480" s="50"/>
      <c r="G480" s="50"/>
      <c r="H480" s="50"/>
      <c r="I480" s="50"/>
      <c r="J480" s="87"/>
      <c r="K480" s="57"/>
      <c r="L480" s="58"/>
      <c r="M480" s="58"/>
      <c r="N480" s="68"/>
      <c r="O480" s="66"/>
      <c r="P480" s="69"/>
      <c r="Q480" s="68"/>
    </row>
    <row r="481" spans="1:18" ht="15.75" customHeight="1">
      <c r="A481" s="49">
        <v>2102</v>
      </c>
      <c r="B481" s="50"/>
      <c r="C481" s="50"/>
      <c r="D481" s="50"/>
      <c r="E481" s="50"/>
      <c r="F481" s="50"/>
      <c r="G481" s="50"/>
      <c r="H481" s="50"/>
      <c r="I481" s="50"/>
      <c r="J481" s="87"/>
      <c r="K481" s="57"/>
      <c r="L481" s="58"/>
      <c r="M481" s="64"/>
      <c r="N481" s="68"/>
      <c r="O481" s="66"/>
      <c r="P481" s="69"/>
      <c r="Q481" s="68"/>
    </row>
    <row r="482" spans="1:18" ht="15.75" customHeight="1">
      <c r="A482" s="49">
        <v>2201</v>
      </c>
      <c r="B482" s="50"/>
      <c r="C482" s="50"/>
      <c r="D482" s="50"/>
      <c r="E482" s="50"/>
      <c r="F482" s="50"/>
      <c r="G482" s="50"/>
      <c r="H482" s="50"/>
      <c r="I482" s="50"/>
      <c r="J482" s="87"/>
      <c r="K482" s="57"/>
      <c r="L482" s="58"/>
      <c r="M482" s="64"/>
      <c r="N482" s="58"/>
      <c r="O482" s="64"/>
      <c r="P482" s="102"/>
      <c r="Q482" s="68"/>
    </row>
    <row r="483" spans="1:18" ht="15.75" customHeight="1">
      <c r="A483" s="49">
        <v>2202</v>
      </c>
      <c r="B483" s="50"/>
      <c r="C483" s="50"/>
      <c r="D483" s="50"/>
      <c r="E483" s="50"/>
      <c r="F483" s="50"/>
      <c r="G483" s="50"/>
      <c r="H483" s="50"/>
      <c r="I483" s="50"/>
      <c r="J483" s="87"/>
      <c r="K483" s="57"/>
      <c r="L483" s="58"/>
      <c r="M483" s="64"/>
      <c r="N483" s="140" t="s">
        <v>56</v>
      </c>
      <c r="O483" s="71">
        <v>3</v>
      </c>
      <c r="P483" s="83">
        <f>J486</f>
        <v>3</v>
      </c>
      <c r="Q483" s="142" t="s">
        <v>10</v>
      </c>
    </row>
    <row r="484" spans="1:18" ht="15.75" customHeight="1">
      <c r="A484" s="49">
        <v>2301</v>
      </c>
      <c r="B484" s="50"/>
      <c r="C484" s="50"/>
      <c r="D484" s="50"/>
      <c r="E484" s="50"/>
      <c r="F484" s="50"/>
      <c r="G484" s="50"/>
      <c r="H484" s="50"/>
      <c r="I484" s="50"/>
      <c r="J484" s="87"/>
      <c r="K484" s="57"/>
      <c r="L484" s="58"/>
      <c r="M484" s="64"/>
      <c r="N484" s="141" t="s">
        <v>57</v>
      </c>
      <c r="O484" s="73">
        <f>IF(O483/B469=0,"",O483/B469)</f>
        <v>0.5</v>
      </c>
      <c r="P484" s="85">
        <f>IF(O483/P483=0,"0%",O483/P483)</f>
        <v>1</v>
      </c>
      <c r="Q484" s="143" t="s">
        <v>58</v>
      </c>
    </row>
    <row r="485" spans="1:18" ht="15.75" customHeight="1">
      <c r="A485" s="49">
        <v>2302</v>
      </c>
      <c r="B485" s="145"/>
      <c r="C485" s="145"/>
      <c r="D485" s="145"/>
      <c r="E485" s="145"/>
      <c r="F485" s="145"/>
      <c r="G485" s="145"/>
      <c r="H485" s="145"/>
      <c r="I485" s="145"/>
      <c r="J485" s="87"/>
      <c r="K485" s="75"/>
      <c r="L485" s="76"/>
      <c r="M485" s="77"/>
      <c r="N485" s="78"/>
      <c r="O485" s="79"/>
      <c r="P485" s="79"/>
      <c r="Q485" s="80"/>
    </row>
    <row r="486" spans="1:18" ht="18" customHeight="1">
      <c r="A486" s="31"/>
      <c r="B486" s="190" t="s">
        <v>79</v>
      </c>
      <c r="C486" s="190"/>
      <c r="D486" s="190"/>
      <c r="E486" s="190"/>
      <c r="F486" s="190"/>
      <c r="G486" s="190"/>
      <c r="H486" s="190"/>
      <c r="I486" s="190"/>
      <c r="J486" s="144">
        <f>SUM(J469:J482)</f>
        <v>3</v>
      </c>
      <c r="K486" s="82">
        <f>J476/B469</f>
        <v>0.16666666666666666</v>
      </c>
      <c r="L486" s="82">
        <f>IF(J486=0,"",J486/B469)</f>
        <v>0.5</v>
      </c>
      <c r="M486" s="82">
        <f>IF(J477=0,"",L486-K486)</f>
        <v>0.33333333333333337</v>
      </c>
      <c r="N486" s="1"/>
      <c r="O486" s="25"/>
      <c r="P486" s="26"/>
      <c r="Q486" s="1"/>
    </row>
    <row r="487" spans="1:18" ht="12.75" customHeight="1"/>
    <row r="488" spans="1:18" ht="12.75" customHeight="1"/>
    <row r="489" spans="1:18" ht="26.25">
      <c r="A489" s="161"/>
      <c r="B489" s="191" t="s">
        <v>69</v>
      </c>
      <c r="C489" s="191"/>
      <c r="D489" s="191"/>
      <c r="E489" s="191"/>
      <c r="F489" s="191"/>
      <c r="G489" s="191"/>
      <c r="H489" s="191"/>
      <c r="I489" s="191"/>
      <c r="J489" s="156" t="s">
        <v>83</v>
      </c>
      <c r="K489" s="25"/>
      <c r="L489" s="1"/>
      <c r="M489" s="1"/>
      <c r="N489" s="25"/>
      <c r="O489" s="1"/>
      <c r="P489" s="25"/>
      <c r="Q489" s="25"/>
      <c r="R489" s="25"/>
    </row>
    <row r="490" spans="1:18" ht="20.25">
      <c r="A490" s="192" t="s">
        <v>9</v>
      </c>
      <c r="B490" s="193" t="s">
        <v>70</v>
      </c>
      <c r="C490" s="194"/>
      <c r="D490" s="194"/>
      <c r="E490" s="194"/>
      <c r="F490" s="194"/>
      <c r="G490" s="194"/>
      <c r="H490" s="194"/>
      <c r="I490" s="195"/>
      <c r="J490" s="196" t="s">
        <v>10</v>
      </c>
      <c r="K490" s="189" t="s">
        <v>2</v>
      </c>
      <c r="L490" s="189" t="s">
        <v>3</v>
      </c>
      <c r="M490" s="198" t="s">
        <v>4</v>
      </c>
      <c r="N490" s="189" t="s">
        <v>5</v>
      </c>
      <c r="O490" s="187" t="s">
        <v>6</v>
      </c>
      <c r="P490" s="187" t="s">
        <v>7</v>
      </c>
      <c r="Q490" s="189" t="s">
        <v>8</v>
      </c>
    </row>
    <row r="491" spans="1:18" ht="15.75">
      <c r="A491" s="188"/>
      <c r="B491" s="49" t="s">
        <v>71</v>
      </c>
      <c r="C491" s="49" t="s">
        <v>72</v>
      </c>
      <c r="D491" s="49" t="s">
        <v>73</v>
      </c>
      <c r="E491" s="49" t="s">
        <v>74</v>
      </c>
      <c r="F491" s="49" t="s">
        <v>75</v>
      </c>
      <c r="G491" s="49" t="s">
        <v>76</v>
      </c>
      <c r="H491" s="49" t="s">
        <v>77</v>
      </c>
      <c r="I491" s="49" t="s">
        <v>78</v>
      </c>
      <c r="J491" s="197"/>
      <c r="K491" s="188"/>
      <c r="L491" s="188"/>
      <c r="M491" s="188"/>
      <c r="N491" s="188"/>
      <c r="O491" s="188"/>
      <c r="P491" s="188"/>
      <c r="Q491" s="188"/>
    </row>
    <row r="492" spans="1:18" ht="15.75" customHeight="1">
      <c r="A492" s="49">
        <v>1601</v>
      </c>
      <c r="B492" s="50">
        <v>8</v>
      </c>
      <c r="C492" s="50"/>
      <c r="D492" s="50"/>
      <c r="E492" s="50"/>
      <c r="F492" s="50"/>
      <c r="G492" s="50"/>
      <c r="H492" s="50"/>
      <c r="I492" s="50"/>
      <c r="J492" s="87"/>
      <c r="K492" s="51"/>
      <c r="L492" s="52"/>
      <c r="M492" s="53"/>
      <c r="N492" s="54"/>
      <c r="O492" s="55">
        <f>B492</f>
        <v>8</v>
      </c>
      <c r="P492" s="56"/>
      <c r="Q492" s="54"/>
    </row>
    <row r="493" spans="1:18" ht="15.75" customHeight="1">
      <c r="A493" s="49">
        <v>1602</v>
      </c>
      <c r="B493" s="50"/>
      <c r="C493" s="50">
        <v>6</v>
      </c>
      <c r="D493" s="50"/>
      <c r="E493" s="50"/>
      <c r="F493" s="50"/>
      <c r="G493" s="50"/>
      <c r="H493" s="50"/>
      <c r="I493" s="50"/>
      <c r="J493" s="87"/>
      <c r="K493" s="57"/>
      <c r="L493" s="58"/>
      <c r="M493" s="59"/>
      <c r="N493" s="60">
        <f>IF(C493=0,"",C493/B492)</f>
        <v>0.75</v>
      </c>
      <c r="O493" s="61">
        <v>6</v>
      </c>
      <c r="P493" s="62">
        <f t="shared" ref="P493:P499" si="48">IF(O493=0,"",O493/O492)</f>
        <v>0.75</v>
      </c>
      <c r="Q493" s="62">
        <f t="shared" ref="Q493:Q499" si="49">IF(O493=0,"",100%-P493)</f>
        <v>0.25</v>
      </c>
    </row>
    <row r="494" spans="1:18" ht="15.75" customHeight="1">
      <c r="A494" s="49">
        <v>1701</v>
      </c>
      <c r="B494" s="50"/>
      <c r="C494" s="50"/>
      <c r="D494" s="50">
        <v>6</v>
      </c>
      <c r="E494" s="50"/>
      <c r="F494" s="50"/>
      <c r="G494" s="50"/>
      <c r="H494" s="50"/>
      <c r="I494" s="50"/>
      <c r="J494" s="87"/>
      <c r="K494" s="57"/>
      <c r="L494" s="58"/>
      <c r="M494" s="59"/>
      <c r="N494" s="60">
        <f>IF(D494=0,"",D494/C493)</f>
        <v>1</v>
      </c>
      <c r="O494" s="61">
        <v>6</v>
      </c>
      <c r="P494" s="62">
        <f t="shared" si="48"/>
        <v>1</v>
      </c>
      <c r="Q494" s="62">
        <f t="shared" si="49"/>
        <v>0</v>
      </c>
      <c r="R494" s="11">
        <f>O494/O492</f>
        <v>0.75</v>
      </c>
    </row>
    <row r="495" spans="1:18" ht="15.75" customHeight="1">
      <c r="A495" s="49">
        <v>1702</v>
      </c>
      <c r="B495" s="50"/>
      <c r="C495" s="50"/>
      <c r="D495" s="50"/>
      <c r="E495" s="50">
        <v>3</v>
      </c>
      <c r="F495" s="50"/>
      <c r="G495" s="50"/>
      <c r="H495" s="50"/>
      <c r="I495" s="50"/>
      <c r="J495" s="87"/>
      <c r="K495" s="57"/>
      <c r="L495" s="58"/>
      <c r="M495" s="59"/>
      <c r="N495" s="60">
        <f>IF(E495=0,"",E495/D494)</f>
        <v>0.5</v>
      </c>
      <c r="O495" s="61">
        <v>3</v>
      </c>
      <c r="P495" s="62">
        <f t="shared" si="48"/>
        <v>0.5</v>
      </c>
      <c r="Q495" s="62">
        <f t="shared" si="49"/>
        <v>0.5</v>
      </c>
    </row>
    <row r="496" spans="1:18" ht="15.75" customHeight="1">
      <c r="A496" s="49">
        <v>1801</v>
      </c>
      <c r="B496" s="50"/>
      <c r="C496" s="50"/>
      <c r="D496" s="50"/>
      <c r="E496" s="50"/>
      <c r="F496" s="50">
        <v>2</v>
      </c>
      <c r="G496" s="50"/>
      <c r="H496" s="50"/>
      <c r="I496" s="50"/>
      <c r="J496" s="87"/>
      <c r="K496" s="57"/>
      <c r="L496" s="58"/>
      <c r="M496" s="59"/>
      <c r="N496" s="60">
        <f>IF(F496=0,"",F496/E495)</f>
        <v>0.66666666666666663</v>
      </c>
      <c r="O496" s="61">
        <v>3</v>
      </c>
      <c r="P496" s="62">
        <f t="shared" si="48"/>
        <v>1</v>
      </c>
      <c r="Q496" s="62">
        <f t="shared" si="49"/>
        <v>0</v>
      </c>
    </row>
    <row r="497" spans="1:17" ht="15.75" customHeight="1">
      <c r="A497" s="49">
        <v>1802</v>
      </c>
      <c r="B497" s="50"/>
      <c r="C497" s="50"/>
      <c r="D497" s="50"/>
      <c r="E497" s="50"/>
      <c r="F497" s="50"/>
      <c r="G497" s="50">
        <v>2</v>
      </c>
      <c r="H497" s="50"/>
      <c r="I497" s="50"/>
      <c r="J497" s="87"/>
      <c r="K497" s="57"/>
      <c r="L497" s="58"/>
      <c r="M497" s="59"/>
      <c r="N497" s="60">
        <f>IF(G497=0,"",G497/F496)</f>
        <v>1</v>
      </c>
      <c r="O497" s="61">
        <v>2</v>
      </c>
      <c r="P497" s="62">
        <f t="shared" si="48"/>
        <v>0.66666666666666663</v>
      </c>
      <c r="Q497" s="62">
        <f t="shared" si="49"/>
        <v>0.33333333333333337</v>
      </c>
    </row>
    <row r="498" spans="1:17" ht="15.75" customHeight="1">
      <c r="A498" s="49">
        <v>1901</v>
      </c>
      <c r="B498" s="50"/>
      <c r="C498" s="50"/>
      <c r="D498" s="50"/>
      <c r="E498" s="50"/>
      <c r="F498" s="50"/>
      <c r="G498" s="50"/>
      <c r="H498" s="50">
        <v>2</v>
      </c>
      <c r="I498" s="50"/>
      <c r="J498" s="87"/>
      <c r="K498" s="57"/>
      <c r="L498" s="58"/>
      <c r="M498" s="59"/>
      <c r="N498" s="60">
        <f>IF(H498=0,"",H498/G497)</f>
        <v>1</v>
      </c>
      <c r="O498" s="61">
        <v>2</v>
      </c>
      <c r="P498" s="62">
        <f t="shared" si="48"/>
        <v>1</v>
      </c>
      <c r="Q498" s="62">
        <f t="shared" si="49"/>
        <v>0</v>
      </c>
    </row>
    <row r="499" spans="1:17" ht="15.75" customHeight="1">
      <c r="A499" s="49">
        <v>1902</v>
      </c>
      <c r="B499" s="50"/>
      <c r="C499" s="50"/>
      <c r="D499" s="50"/>
      <c r="E499" s="50"/>
      <c r="F499" s="50"/>
      <c r="G499" s="50"/>
      <c r="H499" s="50"/>
      <c r="I499" s="50">
        <v>2</v>
      </c>
      <c r="J499" s="87">
        <v>2</v>
      </c>
      <c r="K499" s="57"/>
      <c r="L499" s="58"/>
      <c r="M499" s="59"/>
      <c r="N499" s="60">
        <f>IF(I499=0,"",I499/H498)</f>
        <v>1</v>
      </c>
      <c r="O499" s="61">
        <v>2</v>
      </c>
      <c r="P499" s="62">
        <f t="shared" si="48"/>
        <v>1</v>
      </c>
      <c r="Q499" s="62">
        <f t="shared" si="49"/>
        <v>0</v>
      </c>
    </row>
    <row r="500" spans="1:17" ht="15.75" customHeight="1">
      <c r="A500" s="49">
        <v>2001</v>
      </c>
      <c r="B500" s="50"/>
      <c r="C500" s="50"/>
      <c r="D500" s="50"/>
      <c r="E500" s="50"/>
      <c r="F500" s="50"/>
      <c r="G500" s="50"/>
      <c r="H500" s="50"/>
      <c r="I500" s="50"/>
      <c r="J500" s="87"/>
      <c r="K500" s="57"/>
      <c r="L500" s="58"/>
      <c r="M500" s="58"/>
      <c r="N500" s="68"/>
      <c r="O500" s="61"/>
      <c r="P500" s="69"/>
      <c r="Q500" s="68"/>
    </row>
    <row r="501" spans="1:17" ht="15.75" customHeight="1">
      <c r="A501" s="49">
        <v>2002</v>
      </c>
      <c r="B501" s="50"/>
      <c r="C501" s="50"/>
      <c r="D501" s="50"/>
      <c r="E501" s="50"/>
      <c r="F501" s="50"/>
      <c r="G501" s="50"/>
      <c r="H501" s="50"/>
      <c r="I501" s="50"/>
      <c r="J501" s="87"/>
      <c r="K501" s="57"/>
      <c r="L501" s="58"/>
      <c r="M501" s="58"/>
      <c r="N501" s="68"/>
      <c r="O501" s="61"/>
      <c r="P501" s="69"/>
      <c r="Q501" s="68"/>
    </row>
    <row r="502" spans="1:17" ht="15.75" customHeight="1">
      <c r="A502" s="49">
        <v>2101</v>
      </c>
      <c r="B502" s="50"/>
      <c r="C502" s="50"/>
      <c r="D502" s="50"/>
      <c r="E502" s="50"/>
      <c r="F502" s="50"/>
      <c r="G502" s="50"/>
      <c r="H502" s="50"/>
      <c r="I502" s="50"/>
      <c r="J502" s="87"/>
      <c r="K502" s="57"/>
      <c r="L502" s="58"/>
      <c r="M502" s="58"/>
      <c r="N502" s="68"/>
      <c r="O502" s="66"/>
      <c r="P502" s="69"/>
      <c r="Q502" s="68"/>
    </row>
    <row r="503" spans="1:17" ht="15.75" customHeight="1">
      <c r="A503" s="49">
        <v>2102</v>
      </c>
      <c r="B503" s="50"/>
      <c r="C503" s="50"/>
      <c r="D503" s="50"/>
      <c r="E503" s="50"/>
      <c r="F503" s="50"/>
      <c r="G503" s="50"/>
      <c r="H503" s="50"/>
      <c r="I503" s="50"/>
      <c r="J503" s="87"/>
      <c r="K503" s="57"/>
      <c r="L503" s="58"/>
      <c r="M503" s="58"/>
      <c r="N503" s="68"/>
      <c r="O503" s="66"/>
      <c r="P503" s="69"/>
      <c r="Q503" s="68"/>
    </row>
    <row r="504" spans="1:17" ht="15.75">
      <c r="A504" s="49">
        <v>2201</v>
      </c>
      <c r="B504" s="50"/>
      <c r="C504" s="50"/>
      <c r="D504" s="50"/>
      <c r="E504" s="50"/>
      <c r="F504" s="50"/>
      <c r="G504" s="50"/>
      <c r="H504" s="50"/>
      <c r="I504" s="50"/>
      <c r="J504" s="87"/>
      <c r="K504" s="57"/>
      <c r="L504" s="58"/>
      <c r="M504" s="58"/>
      <c r="N504" s="68"/>
      <c r="O504" s="66"/>
      <c r="P504" s="69"/>
      <c r="Q504" s="68"/>
    </row>
    <row r="505" spans="1:17" ht="15.75">
      <c r="A505" s="49">
        <v>2202</v>
      </c>
      <c r="B505" s="50"/>
      <c r="C505" s="50"/>
      <c r="D505" s="50"/>
      <c r="E505" s="50"/>
      <c r="F505" s="50"/>
      <c r="G505" s="50"/>
      <c r="H505" s="50"/>
      <c r="I505" s="50"/>
      <c r="J505" s="87"/>
      <c r="K505" s="57"/>
      <c r="L505" s="58"/>
      <c r="M505" s="64"/>
      <c r="N505" s="58"/>
      <c r="O505" s="64"/>
      <c r="P505" s="102"/>
      <c r="Q505" s="68"/>
    </row>
    <row r="506" spans="1:17" ht="15.75">
      <c r="A506" s="49">
        <v>2301</v>
      </c>
      <c r="B506" s="50"/>
      <c r="C506" s="50"/>
      <c r="D506" s="50"/>
      <c r="E506" s="50"/>
      <c r="F506" s="50"/>
      <c r="G506" s="50"/>
      <c r="H506" s="50"/>
      <c r="I506" s="50"/>
      <c r="J506" s="87"/>
      <c r="K506" s="57"/>
      <c r="L506" s="58"/>
      <c r="M506" s="64"/>
      <c r="N506" s="140" t="s">
        <v>56</v>
      </c>
      <c r="O506" s="71">
        <v>2</v>
      </c>
      <c r="P506" s="83">
        <f>J509</f>
        <v>2</v>
      </c>
      <c r="Q506" s="142" t="s">
        <v>10</v>
      </c>
    </row>
    <row r="507" spans="1:17" ht="15.75">
      <c r="A507" s="49">
        <v>2302</v>
      </c>
      <c r="B507" s="50"/>
      <c r="C507" s="50"/>
      <c r="D507" s="50"/>
      <c r="E507" s="50"/>
      <c r="F507" s="50"/>
      <c r="G507" s="50"/>
      <c r="H507" s="50"/>
      <c r="I507" s="50"/>
      <c r="J507" s="87"/>
      <c r="K507" s="57"/>
      <c r="L507" s="58"/>
      <c r="M507" s="64"/>
      <c r="N507" s="141" t="s">
        <v>57</v>
      </c>
      <c r="O507" s="73">
        <f>IF(O506/B492=0,"",O506/B492)</f>
        <v>0.25</v>
      </c>
      <c r="P507" s="85">
        <f>IF(O506/P506=0,"0%",O506/P506)</f>
        <v>1</v>
      </c>
      <c r="Q507" s="143" t="s">
        <v>58</v>
      </c>
    </row>
    <row r="508" spans="1:17" ht="15.75">
      <c r="A508" s="49">
        <v>2401</v>
      </c>
      <c r="B508" s="145"/>
      <c r="C508" s="145"/>
      <c r="D508" s="145"/>
      <c r="E508" s="145"/>
      <c r="F508" s="145"/>
      <c r="G508" s="145"/>
      <c r="H508" s="145"/>
      <c r="I508" s="145"/>
      <c r="J508" s="87"/>
      <c r="K508" s="75"/>
      <c r="L508" s="76"/>
      <c r="M508" s="77"/>
      <c r="N508" s="78"/>
      <c r="O508" s="79"/>
      <c r="P508" s="79"/>
      <c r="Q508" s="80"/>
    </row>
    <row r="509" spans="1:17" ht="18">
      <c r="A509" s="31"/>
      <c r="B509" s="190" t="s">
        <v>79</v>
      </c>
      <c r="C509" s="190"/>
      <c r="D509" s="190"/>
      <c r="E509" s="190"/>
      <c r="F509" s="190"/>
      <c r="G509" s="190"/>
      <c r="H509" s="190"/>
      <c r="I509" s="190"/>
      <c r="J509" s="144">
        <f>SUM(J492:J505)</f>
        <v>2</v>
      </c>
      <c r="K509" s="82">
        <f>J499/B492</f>
        <v>0.25</v>
      </c>
      <c r="L509" s="82">
        <f>IF(J509=0,"",J509/B492)</f>
        <v>0.25</v>
      </c>
      <c r="M509" s="82">
        <f>L509-K509</f>
        <v>0</v>
      </c>
      <c r="N509" s="1"/>
      <c r="O509" s="25"/>
      <c r="P509" s="26"/>
      <c r="Q509" s="1"/>
    </row>
    <row r="510" spans="1:17" ht="12.75"/>
    <row r="511" spans="1:17" ht="12.75"/>
    <row r="512" spans="1:17" ht="26.25" customHeight="1">
      <c r="A512" s="161"/>
      <c r="B512" s="191" t="s">
        <v>69</v>
      </c>
      <c r="C512" s="191"/>
      <c r="D512" s="191"/>
      <c r="E512" s="191"/>
      <c r="F512" s="191"/>
      <c r="G512" s="191"/>
      <c r="H512" s="191"/>
      <c r="I512" s="191"/>
      <c r="J512" s="156" t="s">
        <v>84</v>
      </c>
      <c r="K512" s="25"/>
      <c r="L512" s="1"/>
      <c r="M512" s="1"/>
      <c r="N512" s="25"/>
      <c r="O512" s="1"/>
      <c r="P512" s="25"/>
      <c r="Q512" s="25"/>
    </row>
    <row r="513" spans="1:18" ht="20.25" customHeight="1">
      <c r="A513" s="192" t="s">
        <v>9</v>
      </c>
      <c r="B513" s="193" t="s">
        <v>70</v>
      </c>
      <c r="C513" s="194"/>
      <c r="D513" s="194"/>
      <c r="E513" s="194"/>
      <c r="F513" s="194"/>
      <c r="G513" s="194"/>
      <c r="H513" s="194"/>
      <c r="I513" s="195"/>
      <c r="J513" s="196" t="s">
        <v>10</v>
      </c>
      <c r="K513" s="189" t="s">
        <v>2</v>
      </c>
      <c r="L513" s="189" t="s">
        <v>3</v>
      </c>
      <c r="M513" s="198" t="s">
        <v>4</v>
      </c>
      <c r="N513" s="189" t="s">
        <v>5</v>
      </c>
      <c r="O513" s="187" t="s">
        <v>6</v>
      </c>
      <c r="P513" s="187" t="s">
        <v>7</v>
      </c>
      <c r="Q513" s="189" t="s">
        <v>8</v>
      </c>
    </row>
    <row r="514" spans="1:18" ht="15.75" customHeight="1">
      <c r="A514" s="188"/>
      <c r="B514" s="49" t="s">
        <v>71</v>
      </c>
      <c r="C514" s="49" t="s">
        <v>72</v>
      </c>
      <c r="D514" s="49" t="s">
        <v>73</v>
      </c>
      <c r="E514" s="49" t="s">
        <v>74</v>
      </c>
      <c r="F514" s="49" t="s">
        <v>75</v>
      </c>
      <c r="G514" s="49" t="s">
        <v>76</v>
      </c>
      <c r="H514" s="49" t="s">
        <v>77</v>
      </c>
      <c r="I514" s="49" t="s">
        <v>78</v>
      </c>
      <c r="J514" s="197"/>
      <c r="K514" s="188"/>
      <c r="L514" s="188"/>
      <c r="M514" s="188"/>
      <c r="N514" s="188"/>
      <c r="O514" s="188"/>
      <c r="P514" s="188"/>
      <c r="Q514" s="188"/>
    </row>
    <row r="515" spans="1:18" ht="15.75" customHeight="1">
      <c r="A515" s="49">
        <v>1602</v>
      </c>
      <c r="B515" s="50">
        <v>11</v>
      </c>
      <c r="C515" s="50"/>
      <c r="D515" s="50"/>
      <c r="E515" s="50"/>
      <c r="F515" s="50"/>
      <c r="G515" s="50"/>
      <c r="H515" s="50"/>
      <c r="I515" s="50"/>
      <c r="J515" s="87"/>
      <c r="K515" s="51"/>
      <c r="L515" s="52"/>
      <c r="M515" s="53"/>
      <c r="N515" s="54"/>
      <c r="O515" s="55">
        <f>B515</f>
        <v>11</v>
      </c>
      <c r="P515" s="56"/>
      <c r="Q515" s="54"/>
    </row>
    <row r="516" spans="1:18" ht="15.75" customHeight="1">
      <c r="A516" s="49">
        <v>1701</v>
      </c>
      <c r="B516" s="50"/>
      <c r="C516" s="50">
        <v>9</v>
      </c>
      <c r="D516" s="50"/>
      <c r="E516" s="50"/>
      <c r="F516" s="50"/>
      <c r="G516" s="50"/>
      <c r="H516" s="50"/>
      <c r="I516" s="50"/>
      <c r="J516" s="87"/>
      <c r="K516" s="57"/>
      <c r="L516" s="58"/>
      <c r="M516" s="59"/>
      <c r="N516" s="60">
        <f>IF(C516=0,"",C516/B515)</f>
        <v>0.81818181818181823</v>
      </c>
      <c r="O516" s="61">
        <v>9</v>
      </c>
      <c r="P516" s="62">
        <f t="shared" ref="P516:P522" si="50">IF(O516=0,"",O516/O515)</f>
        <v>0.81818181818181823</v>
      </c>
      <c r="Q516" s="62">
        <f t="shared" ref="Q516:Q522" si="51">IF(O516=0,"",100%-P516)</f>
        <v>0.18181818181818177</v>
      </c>
    </row>
    <row r="517" spans="1:18" ht="15.75" customHeight="1">
      <c r="A517" s="49">
        <v>1702</v>
      </c>
      <c r="B517" s="50"/>
      <c r="C517" s="50"/>
      <c r="D517" s="50">
        <v>9</v>
      </c>
      <c r="E517" s="50"/>
      <c r="F517" s="50"/>
      <c r="G517" s="50"/>
      <c r="H517" s="50"/>
      <c r="I517" s="50"/>
      <c r="J517" s="87"/>
      <c r="K517" s="57"/>
      <c r="L517" s="58"/>
      <c r="M517" s="59"/>
      <c r="N517" s="60">
        <f>IF(D517=0,"",D517/C516)</f>
        <v>1</v>
      </c>
      <c r="O517" s="61">
        <v>9</v>
      </c>
      <c r="P517" s="62">
        <f t="shared" si="50"/>
        <v>1</v>
      </c>
      <c r="Q517" s="62">
        <f t="shared" si="51"/>
        <v>0</v>
      </c>
      <c r="R517" s="11">
        <f>O517/O515</f>
        <v>0.81818181818181823</v>
      </c>
    </row>
    <row r="518" spans="1:18" ht="15.75" customHeight="1">
      <c r="A518" s="49">
        <v>1801</v>
      </c>
      <c r="B518" s="50"/>
      <c r="C518" s="50"/>
      <c r="D518" s="50"/>
      <c r="E518" s="50">
        <v>7</v>
      </c>
      <c r="F518" s="50"/>
      <c r="G518" s="50"/>
      <c r="H518" s="50"/>
      <c r="I518" s="50"/>
      <c r="J518" s="87"/>
      <c r="K518" s="57"/>
      <c r="L518" s="58"/>
      <c r="M518" s="59"/>
      <c r="N518" s="60">
        <f>IF(E518=0,"",E518/D517)</f>
        <v>0.77777777777777779</v>
      </c>
      <c r="O518" s="61">
        <v>8</v>
      </c>
      <c r="P518" s="62">
        <f t="shared" si="50"/>
        <v>0.88888888888888884</v>
      </c>
      <c r="Q518" s="62">
        <f t="shared" si="51"/>
        <v>0.11111111111111116</v>
      </c>
    </row>
    <row r="519" spans="1:18" ht="15.75" customHeight="1">
      <c r="A519" s="49">
        <v>1802</v>
      </c>
      <c r="B519" s="50"/>
      <c r="C519" s="50"/>
      <c r="D519" s="50"/>
      <c r="E519" s="50"/>
      <c r="F519" s="50">
        <v>6</v>
      </c>
      <c r="G519" s="50"/>
      <c r="H519" s="50"/>
      <c r="I519" s="50"/>
      <c r="J519" s="87"/>
      <c r="K519" s="57"/>
      <c r="L519" s="58"/>
      <c r="M519" s="59"/>
      <c r="N519" s="60">
        <f>IF(F519=0,"",F519/E518)</f>
        <v>0.8571428571428571</v>
      </c>
      <c r="O519" s="61">
        <v>7</v>
      </c>
      <c r="P519" s="62">
        <f t="shared" si="50"/>
        <v>0.875</v>
      </c>
      <c r="Q519" s="62">
        <f t="shared" si="51"/>
        <v>0.125</v>
      </c>
    </row>
    <row r="520" spans="1:18" ht="15.75" customHeight="1">
      <c r="A520" s="49">
        <v>1901</v>
      </c>
      <c r="B520" s="50"/>
      <c r="C520" s="50"/>
      <c r="D520" s="50"/>
      <c r="E520" s="50"/>
      <c r="F520" s="50"/>
      <c r="G520" s="50">
        <v>6</v>
      </c>
      <c r="H520" s="50"/>
      <c r="I520" s="50"/>
      <c r="J520" s="87"/>
      <c r="K520" s="57"/>
      <c r="L520" s="58"/>
      <c r="M520" s="59"/>
      <c r="N520" s="60">
        <f>IF(G520=0,"",G520/F519)</f>
        <v>1</v>
      </c>
      <c r="O520" s="61">
        <v>6</v>
      </c>
      <c r="P520" s="62">
        <f t="shared" si="50"/>
        <v>0.8571428571428571</v>
      </c>
      <c r="Q520" s="62">
        <f t="shared" si="51"/>
        <v>0.1428571428571429</v>
      </c>
    </row>
    <row r="521" spans="1:18" ht="15.75" customHeight="1">
      <c r="A521" s="49">
        <v>1902</v>
      </c>
      <c r="B521" s="50"/>
      <c r="C521" s="50"/>
      <c r="D521" s="50"/>
      <c r="E521" s="50"/>
      <c r="F521" s="50"/>
      <c r="G521" s="50"/>
      <c r="H521" s="50">
        <v>6</v>
      </c>
      <c r="I521" s="50"/>
      <c r="J521" s="87">
        <v>2</v>
      </c>
      <c r="K521" s="57"/>
      <c r="L521" s="58"/>
      <c r="M521" s="59"/>
      <c r="N521" s="60">
        <f>IF(H521=0,"",H521/G520)</f>
        <v>1</v>
      </c>
      <c r="O521" s="61">
        <v>6</v>
      </c>
      <c r="P521" s="62">
        <f t="shared" si="50"/>
        <v>1</v>
      </c>
      <c r="Q521" s="62">
        <f t="shared" si="51"/>
        <v>0</v>
      </c>
    </row>
    <row r="522" spans="1:18" ht="15.75" customHeight="1">
      <c r="A522" s="49">
        <v>2001</v>
      </c>
      <c r="B522" s="50"/>
      <c r="C522" s="50"/>
      <c r="D522" s="50"/>
      <c r="E522" s="50"/>
      <c r="F522" s="50"/>
      <c r="G522" s="50"/>
      <c r="H522" s="50"/>
      <c r="I522" s="50">
        <v>6</v>
      </c>
      <c r="J522" s="87">
        <v>3</v>
      </c>
      <c r="K522" s="57"/>
      <c r="L522" s="58"/>
      <c r="M522" s="59"/>
      <c r="N522" s="60">
        <f>IF(I522=0,"",I522/H521)</f>
        <v>1</v>
      </c>
      <c r="O522" s="61">
        <v>6</v>
      </c>
      <c r="P522" s="62">
        <f t="shared" si="50"/>
        <v>1</v>
      </c>
      <c r="Q522" s="62">
        <f t="shared" si="51"/>
        <v>0</v>
      </c>
    </row>
    <row r="523" spans="1:18" ht="15.75" customHeight="1">
      <c r="A523" s="49">
        <v>2002</v>
      </c>
      <c r="B523" s="50"/>
      <c r="C523" s="50"/>
      <c r="D523" s="50"/>
      <c r="E523" s="50"/>
      <c r="F523" s="50"/>
      <c r="G523" s="50"/>
      <c r="H523" s="50"/>
      <c r="I523" s="50">
        <v>2</v>
      </c>
      <c r="J523" s="87"/>
      <c r="K523" s="57"/>
      <c r="L523" s="58"/>
      <c r="M523" s="58"/>
      <c r="N523" s="68"/>
      <c r="O523" s="61">
        <v>2</v>
      </c>
      <c r="P523" s="69"/>
      <c r="Q523" s="68"/>
    </row>
    <row r="524" spans="1:18" ht="15.75" customHeight="1">
      <c r="A524" s="49">
        <v>2101</v>
      </c>
      <c r="B524" s="50"/>
      <c r="C524" s="50"/>
      <c r="D524" s="50"/>
      <c r="E524" s="50"/>
      <c r="F524" s="50"/>
      <c r="G524" s="50"/>
      <c r="H524" s="50"/>
      <c r="I524" s="50">
        <v>2</v>
      </c>
      <c r="J524" s="87">
        <v>2</v>
      </c>
      <c r="K524" s="57"/>
      <c r="L524" s="58"/>
      <c r="M524" s="58"/>
      <c r="N524" s="68"/>
      <c r="O524" s="61">
        <v>2</v>
      </c>
      <c r="P524" s="69"/>
      <c r="Q524" s="68"/>
    </row>
    <row r="525" spans="1:18" ht="15.75" customHeight="1">
      <c r="A525" s="49">
        <v>2102</v>
      </c>
      <c r="B525" s="50"/>
      <c r="C525" s="50"/>
      <c r="D525" s="50"/>
      <c r="E525" s="50"/>
      <c r="F525" s="50"/>
      <c r="G525" s="50"/>
      <c r="H525" s="50"/>
      <c r="I525" s="50"/>
      <c r="J525" s="87"/>
      <c r="K525" s="57"/>
      <c r="L525" s="58"/>
      <c r="M525" s="58"/>
      <c r="N525" s="68"/>
      <c r="O525" s="66"/>
      <c r="P525" s="69"/>
      <c r="Q525" s="68"/>
    </row>
    <row r="526" spans="1:18" ht="15.75" customHeight="1">
      <c r="A526" s="49">
        <v>2201</v>
      </c>
      <c r="B526" s="50"/>
      <c r="C526" s="50"/>
      <c r="D526" s="50"/>
      <c r="E526" s="50"/>
      <c r="F526" s="50"/>
      <c r="G526" s="50"/>
      <c r="H526" s="50"/>
      <c r="I526" s="50"/>
      <c r="J526" s="87"/>
      <c r="K526" s="57"/>
      <c r="L526" s="58"/>
      <c r="M526" s="58"/>
      <c r="N526" s="68"/>
      <c r="O526" s="66"/>
      <c r="P526" s="69"/>
      <c r="Q526" s="68"/>
    </row>
    <row r="527" spans="1:18" ht="15.75" customHeight="1">
      <c r="A527" s="49">
        <v>2202</v>
      </c>
      <c r="B527" s="50"/>
      <c r="C527" s="50"/>
      <c r="D527" s="50"/>
      <c r="E527" s="50"/>
      <c r="F527" s="50"/>
      <c r="G527" s="50"/>
      <c r="H527" s="50"/>
      <c r="I527" s="50"/>
      <c r="J527" s="87"/>
      <c r="K527" s="57"/>
      <c r="L527" s="58"/>
      <c r="M527" s="64"/>
      <c r="N527" s="68"/>
      <c r="O527" s="66"/>
      <c r="P527" s="69"/>
      <c r="Q527" s="68"/>
    </row>
    <row r="528" spans="1:18" ht="15.75" customHeight="1">
      <c r="A528" s="49">
        <v>2301</v>
      </c>
      <c r="B528" s="50"/>
      <c r="C528" s="50"/>
      <c r="D528" s="50"/>
      <c r="E528" s="50"/>
      <c r="F528" s="50"/>
      <c r="G528" s="50"/>
      <c r="H528" s="50"/>
      <c r="I528" s="50"/>
      <c r="J528" s="87"/>
      <c r="K528" s="57"/>
      <c r="L528" s="58"/>
      <c r="M528" s="64"/>
      <c r="N528" s="58"/>
      <c r="O528" s="64"/>
      <c r="P528" s="102"/>
      <c r="Q528" s="68"/>
    </row>
    <row r="529" spans="1:18" ht="15.75" customHeight="1">
      <c r="A529" s="49">
        <v>2302</v>
      </c>
      <c r="B529" s="50"/>
      <c r="C529" s="50"/>
      <c r="D529" s="50"/>
      <c r="E529" s="50"/>
      <c r="F529" s="50"/>
      <c r="G529" s="50"/>
      <c r="H529" s="50"/>
      <c r="I529" s="50"/>
      <c r="J529" s="87"/>
      <c r="K529" s="57"/>
      <c r="L529" s="58"/>
      <c r="M529" s="64"/>
      <c r="N529" s="140" t="s">
        <v>56</v>
      </c>
      <c r="O529" s="71">
        <v>5</v>
      </c>
      <c r="P529" s="83">
        <f>J532</f>
        <v>7</v>
      </c>
      <c r="Q529" s="142" t="s">
        <v>10</v>
      </c>
    </row>
    <row r="530" spans="1:18" ht="15.75" customHeight="1">
      <c r="A530" s="49">
        <v>2401</v>
      </c>
      <c r="B530" s="50"/>
      <c r="C530" s="50"/>
      <c r="D530" s="50"/>
      <c r="E530" s="50"/>
      <c r="F530" s="50"/>
      <c r="G530" s="50"/>
      <c r="H530" s="50"/>
      <c r="I530" s="50"/>
      <c r="J530" s="87"/>
      <c r="K530" s="57"/>
      <c r="L530" s="58"/>
      <c r="M530" s="64"/>
      <c r="N530" s="141" t="s">
        <v>57</v>
      </c>
      <c r="O530" s="73">
        <f>IF(O529/B515=0,"",O529/B515)</f>
        <v>0.45454545454545453</v>
      </c>
      <c r="P530" s="85">
        <f>IF(O529/P529=0,"0%",O529/P529)</f>
        <v>0.7142857142857143</v>
      </c>
      <c r="Q530" s="143" t="s">
        <v>58</v>
      </c>
    </row>
    <row r="531" spans="1:18" ht="15.75" customHeight="1">
      <c r="A531" s="49">
        <v>2402</v>
      </c>
      <c r="B531" s="145"/>
      <c r="C531" s="145"/>
      <c r="D531" s="145"/>
      <c r="E531" s="145"/>
      <c r="F531" s="145"/>
      <c r="G531" s="145"/>
      <c r="H531" s="145"/>
      <c r="I531" s="145"/>
      <c r="J531" s="87"/>
      <c r="K531" s="75"/>
      <c r="L531" s="76"/>
      <c r="M531" s="77"/>
      <c r="N531" s="78"/>
      <c r="O531" s="79"/>
      <c r="P531" s="79"/>
      <c r="Q531" s="80"/>
    </row>
    <row r="532" spans="1:18" ht="18">
      <c r="A532" s="31"/>
      <c r="B532" s="190" t="s">
        <v>79</v>
      </c>
      <c r="C532" s="190"/>
      <c r="D532" s="190"/>
      <c r="E532" s="190"/>
      <c r="F532" s="190"/>
      <c r="G532" s="190"/>
      <c r="H532" s="190"/>
      <c r="I532" s="190"/>
      <c r="J532" s="144">
        <f>SUM(J515:J528)</f>
        <v>7</v>
      </c>
      <c r="K532" s="82">
        <f>((SUM(J521:J522))/B515)</f>
        <v>0.45454545454545453</v>
      </c>
      <c r="L532" s="82">
        <f>IF(J532=0,"",J532/B515)</f>
        <v>0.63636363636363635</v>
      </c>
      <c r="M532" s="82">
        <f>L532-K532</f>
        <v>0.18181818181818182</v>
      </c>
      <c r="N532" s="1"/>
      <c r="O532" s="25"/>
      <c r="P532" s="26"/>
      <c r="Q532" s="1"/>
    </row>
    <row r="533" spans="1:18" ht="12.75" customHeight="1">
      <c r="L533" s="1"/>
      <c r="M533" s="1"/>
      <c r="O533" s="1"/>
      <c r="P533" s="2"/>
      <c r="Q533" s="2"/>
      <c r="R533" s="1"/>
    </row>
    <row r="534" spans="1:18" ht="12.75" customHeight="1">
      <c r="L534" s="1"/>
      <c r="M534" s="1"/>
      <c r="O534" s="1"/>
      <c r="P534" s="2"/>
      <c r="Q534" s="2"/>
      <c r="R534" s="1"/>
    </row>
    <row r="535" spans="1:18" ht="12.75" customHeight="1"/>
    <row r="536" spans="1:18" ht="12.75"/>
    <row r="537" spans="1:18" ht="12.75"/>
    <row r="538" spans="1:18" ht="12.75"/>
    <row r="539" spans="1:18" ht="12.75" customHeight="1"/>
    <row r="540" spans="1:18" ht="12.75" customHeight="1"/>
    <row r="541" spans="1:18" ht="12.75" customHeight="1"/>
    <row r="542" spans="1:18" ht="12.75" customHeight="1"/>
    <row r="543" spans="1:18" ht="12.75" customHeight="1"/>
    <row r="544" spans="1:18" ht="12.75" customHeight="1"/>
    <row r="545" spans="1:18" ht="12.75" customHeight="1"/>
    <row r="546" spans="1:18" ht="12.75" customHeight="1"/>
    <row r="547" spans="1:18" ht="12.75" customHeight="1"/>
    <row r="548" spans="1:18" ht="12.75" customHeight="1"/>
    <row r="549" spans="1:18" ht="12.75" customHeight="1"/>
    <row r="550" spans="1:18" ht="12.75" customHeight="1"/>
    <row r="551" spans="1:18" ht="12.75" customHeight="1"/>
    <row r="552" spans="1:18" ht="12.75" customHeight="1"/>
    <row r="553" spans="1:18" ht="12.75" customHeight="1"/>
    <row r="554" spans="1:18" ht="12.75" customHeight="1"/>
    <row r="555" spans="1:18" ht="18" customHeight="1"/>
    <row r="556" spans="1:18" ht="12.75" customHeight="1">
      <c r="L556" s="1"/>
      <c r="M556" s="1"/>
      <c r="O556" s="1"/>
      <c r="P556" s="2"/>
      <c r="Q556" s="2"/>
      <c r="R556" s="1"/>
    </row>
    <row r="557" spans="1:18" ht="12.75" customHeight="1"/>
    <row r="558" spans="1:18" ht="12.75" customHeight="1"/>
    <row r="559" spans="1:18" ht="12.75" customHeight="1"/>
    <row r="560" spans="1:18" ht="12.75" customHeight="1">
      <c r="A560" s="25"/>
    </row>
    <row r="561" spans="1:1" ht="12.75" customHeight="1"/>
    <row r="562" spans="1:1" ht="12.75" customHeight="1"/>
    <row r="563" spans="1:1" ht="12.75" customHeight="1"/>
    <row r="564" spans="1:1" ht="12.75" customHeight="1"/>
    <row r="565" spans="1:1" ht="15" customHeight="1">
      <c r="A565" s="63"/>
    </row>
    <row r="566" spans="1:1" ht="12.75" customHeight="1"/>
    <row r="567" spans="1:1" ht="12.75" customHeight="1"/>
    <row r="568" spans="1:1" ht="12.75" customHeight="1"/>
    <row r="569" spans="1:1" ht="12.75" customHeight="1"/>
    <row r="570" spans="1:1" ht="12.75" customHeight="1"/>
    <row r="571" spans="1:1" ht="12.75" customHeight="1"/>
    <row r="572" spans="1:1" ht="12.75" customHeight="1"/>
    <row r="573" spans="1:1" ht="12.75" customHeight="1"/>
    <row r="574" spans="1:1" ht="12.75" customHeight="1"/>
    <row r="575" spans="1:1" ht="12.75" customHeight="1"/>
    <row r="576" spans="1:1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168">
    <mergeCell ref="B509:I509"/>
    <mergeCell ref="A513:A514"/>
    <mergeCell ref="B513:I513"/>
    <mergeCell ref="B306:I306"/>
    <mergeCell ref="J444:J445"/>
    <mergeCell ref="B532:I532"/>
    <mergeCell ref="B256:I256"/>
    <mergeCell ref="B279:I279"/>
    <mergeCell ref="B302:I302"/>
    <mergeCell ref="B325:I325"/>
    <mergeCell ref="B348:I348"/>
    <mergeCell ref="B371:I371"/>
    <mergeCell ref="B394:I394"/>
    <mergeCell ref="B417:I417"/>
    <mergeCell ref="B440:I440"/>
    <mergeCell ref="B466:I466"/>
    <mergeCell ref="B489:I489"/>
    <mergeCell ref="B512:I512"/>
    <mergeCell ref="B259:I259"/>
    <mergeCell ref="B282:I282"/>
    <mergeCell ref="B305:I305"/>
    <mergeCell ref="B328:I328"/>
    <mergeCell ref="B397:I397"/>
    <mergeCell ref="A260:A261"/>
    <mergeCell ref="Q467:Q468"/>
    <mergeCell ref="M444:M445"/>
    <mergeCell ref="N444:N445"/>
    <mergeCell ref="O444:O445"/>
    <mergeCell ref="P444:P445"/>
    <mergeCell ref="Q444:Q445"/>
    <mergeCell ref="J467:J468"/>
    <mergeCell ref="K467:K468"/>
    <mergeCell ref="P421:P422"/>
    <mergeCell ref="Q421:Q422"/>
    <mergeCell ref="P398:P399"/>
    <mergeCell ref="Q398:Q399"/>
    <mergeCell ref="B443:I443"/>
    <mergeCell ref="A444:A445"/>
    <mergeCell ref="B444:I444"/>
    <mergeCell ref="A467:A468"/>
    <mergeCell ref="B467:I467"/>
    <mergeCell ref="B463:I463"/>
    <mergeCell ref="N490:N491"/>
    <mergeCell ref="O490:O491"/>
    <mergeCell ref="P490:P491"/>
    <mergeCell ref="L467:L468"/>
    <mergeCell ref="M467:M468"/>
    <mergeCell ref="N467:N468"/>
    <mergeCell ref="O467:O468"/>
    <mergeCell ref="P467:P468"/>
    <mergeCell ref="K444:K445"/>
    <mergeCell ref="L444:L445"/>
    <mergeCell ref="B486:I486"/>
    <mergeCell ref="Q490:Q491"/>
    <mergeCell ref="A490:A491"/>
    <mergeCell ref="B490:I490"/>
    <mergeCell ref="J490:J491"/>
    <mergeCell ref="K490:K491"/>
    <mergeCell ref="N214:N215"/>
    <mergeCell ref="O214:O215"/>
    <mergeCell ref="P214:P215"/>
    <mergeCell ref="Q214:Q215"/>
    <mergeCell ref="O237:O238"/>
    <mergeCell ref="P237:P238"/>
    <mergeCell ref="Q237:Q238"/>
    <mergeCell ref="M260:M261"/>
    <mergeCell ref="N260:N261"/>
    <mergeCell ref="O260:O261"/>
    <mergeCell ref="P260:P261"/>
    <mergeCell ref="Q260:Q261"/>
    <mergeCell ref="M214:M215"/>
    <mergeCell ref="M237:M238"/>
    <mergeCell ref="N237:N238"/>
    <mergeCell ref="B260:I260"/>
    <mergeCell ref="J260:J261"/>
    <mergeCell ref="K260:K261"/>
    <mergeCell ref="L260:L261"/>
    <mergeCell ref="A214:A215"/>
    <mergeCell ref="B214:I214"/>
    <mergeCell ref="J214:J215"/>
    <mergeCell ref="K214:K215"/>
    <mergeCell ref="L214:L215"/>
    <mergeCell ref="A237:A238"/>
    <mergeCell ref="B237:I237"/>
    <mergeCell ref="J237:J238"/>
    <mergeCell ref="K237:K238"/>
    <mergeCell ref="L237:L238"/>
    <mergeCell ref="B233:I233"/>
    <mergeCell ref="B213:I213"/>
    <mergeCell ref="B236:I236"/>
    <mergeCell ref="L513:L514"/>
    <mergeCell ref="M513:M514"/>
    <mergeCell ref="N513:N514"/>
    <mergeCell ref="O513:O514"/>
    <mergeCell ref="P513:P514"/>
    <mergeCell ref="Q513:Q514"/>
    <mergeCell ref="N283:N284"/>
    <mergeCell ref="O283:O284"/>
    <mergeCell ref="P283:P284"/>
    <mergeCell ref="Q283:Q284"/>
    <mergeCell ref="O306:O307"/>
    <mergeCell ref="P306:P307"/>
    <mergeCell ref="Q306:Q307"/>
    <mergeCell ref="N329:N330"/>
    <mergeCell ref="O329:O330"/>
    <mergeCell ref="P329:P330"/>
    <mergeCell ref="Q329:Q330"/>
    <mergeCell ref="N352:N353"/>
    <mergeCell ref="O352:O353"/>
    <mergeCell ref="P352:P353"/>
    <mergeCell ref="Q352:Q353"/>
    <mergeCell ref="N306:N307"/>
    <mergeCell ref="J513:J514"/>
    <mergeCell ref="K513:K514"/>
    <mergeCell ref="M283:M284"/>
    <mergeCell ref="M329:M330"/>
    <mergeCell ref="A329:A330"/>
    <mergeCell ref="B329:I329"/>
    <mergeCell ref="J329:J330"/>
    <mergeCell ref="K329:K330"/>
    <mergeCell ref="L329:L330"/>
    <mergeCell ref="M352:M353"/>
    <mergeCell ref="A352:A353"/>
    <mergeCell ref="B352:I352"/>
    <mergeCell ref="J352:J353"/>
    <mergeCell ref="K352:K353"/>
    <mergeCell ref="A283:A284"/>
    <mergeCell ref="B283:I283"/>
    <mergeCell ref="J283:J284"/>
    <mergeCell ref="K283:K284"/>
    <mergeCell ref="L283:L284"/>
    <mergeCell ref="M306:M307"/>
    <mergeCell ref="A306:A307"/>
    <mergeCell ref="J306:J307"/>
    <mergeCell ref="L490:L491"/>
    <mergeCell ref="M490:M491"/>
    <mergeCell ref="K306:K307"/>
    <mergeCell ref="L306:L307"/>
    <mergeCell ref="L352:L353"/>
    <mergeCell ref="M375:M376"/>
    <mergeCell ref="N375:N376"/>
    <mergeCell ref="O375:O376"/>
    <mergeCell ref="P375:P376"/>
    <mergeCell ref="Q375:Q376"/>
    <mergeCell ref="A375:A376"/>
    <mergeCell ref="B375:I375"/>
    <mergeCell ref="J375:J376"/>
    <mergeCell ref="K375:K376"/>
    <mergeCell ref="L375:L376"/>
    <mergeCell ref="B351:I351"/>
    <mergeCell ref="B374:I374"/>
    <mergeCell ref="A421:A422"/>
    <mergeCell ref="B421:I421"/>
    <mergeCell ref="J421:J422"/>
    <mergeCell ref="K421:K422"/>
    <mergeCell ref="L421:L422"/>
    <mergeCell ref="M398:M399"/>
    <mergeCell ref="N398:N399"/>
    <mergeCell ref="O398:O399"/>
    <mergeCell ref="A398:A399"/>
    <mergeCell ref="B398:I398"/>
    <mergeCell ref="J398:J399"/>
    <mergeCell ref="K398:K399"/>
    <mergeCell ref="L398:L399"/>
    <mergeCell ref="M421:M422"/>
    <mergeCell ref="N421:N422"/>
    <mergeCell ref="O421:O422"/>
    <mergeCell ref="B420:I420"/>
  </mergeCells>
  <pageMargins left="0.7" right="0.7" top="0.75" bottom="0.75" header="0" footer="0"/>
  <pageSetup orientation="landscape" r:id="rId1"/>
  <ignoredErrors>
    <ignoredError sqref="A309 A3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Danza</vt:lpstr>
      <vt:lpstr>Artes Visuales</vt:lpstr>
      <vt:lpstr>Musica</vt:lpstr>
      <vt:lpstr>Teatro</vt:lpstr>
      <vt:lpstr>Arte Dramático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BAEZ</dc:creator>
  <cp:lastModifiedBy>Azu</cp:lastModifiedBy>
  <dcterms:created xsi:type="dcterms:W3CDTF">2018-11-25T03:30:30Z</dcterms:created>
  <dcterms:modified xsi:type="dcterms:W3CDTF">2026-08-15T00:31:44Z</dcterms:modified>
</cp:coreProperties>
</file>