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zucena\Documents\Entrega - DEEDI\Trayectorias escolares\Documentos Terminados\Enero\"/>
    </mc:Choice>
  </mc:AlternateContent>
  <xr:revisionPtr revIDLastSave="0" documentId="13_ncr:1_{7B4FF49D-FE7A-49D4-B786-939F868781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ADURIA" sheetId="1" r:id="rId1"/>
    <sheet name="DERECHO" sheetId="2" r:id="rId2"/>
    <sheet name="Proc Rec Min" sheetId="3" r:id="rId3"/>
    <sheet name="Bachillerat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8" roundtripDataSignature="AMtx7mgyPUXkIWusE0cS/gHdPwLL7GZyxA=="/>
    </ext>
  </extLst>
</workbook>
</file>

<file path=xl/calcChain.xml><?xml version="1.0" encoding="utf-8"?>
<calcChain xmlns="http://schemas.openxmlformats.org/spreadsheetml/2006/main">
  <c r="L717" i="2" l="1"/>
  <c r="K717" i="2"/>
  <c r="M717" i="2" s="1"/>
  <c r="N717" i="2" s="1"/>
  <c r="N179" i="4"/>
  <c r="I188" i="4"/>
  <c r="H188" i="4"/>
  <c r="J188" i="4" s="1"/>
  <c r="K188" i="4" s="1"/>
  <c r="L179" i="4"/>
  <c r="M178" i="4"/>
  <c r="P180" i="4" s="1"/>
  <c r="L164" i="4"/>
  <c r="N164" i="4"/>
  <c r="O164" i="4"/>
  <c r="L150" i="4"/>
  <c r="N150" i="4"/>
  <c r="O150" i="4" s="1"/>
  <c r="N391" i="3"/>
  <c r="L391" i="3"/>
  <c r="K391" i="3"/>
  <c r="M391" i="3" s="1"/>
  <c r="P389" i="3"/>
  <c r="Q388" i="3"/>
  <c r="Q389" i="3" s="1"/>
  <c r="R384" i="3"/>
  <c r="Q384" i="3"/>
  <c r="R383" i="3"/>
  <c r="Q383" i="3"/>
  <c r="O383" i="3"/>
  <c r="R382" i="3"/>
  <c r="Q382" i="3"/>
  <c r="O382" i="3"/>
  <c r="R381" i="3"/>
  <c r="Q381" i="3"/>
  <c r="O381" i="3"/>
  <c r="R380" i="3"/>
  <c r="Q380" i="3"/>
  <c r="O380" i="3"/>
  <c r="R379" i="3"/>
  <c r="Q379" i="3"/>
  <c r="O379" i="3"/>
  <c r="R378" i="3"/>
  <c r="Q378" i="3"/>
  <c r="O378" i="3"/>
  <c r="Q377" i="3"/>
  <c r="R377" i="3" s="1"/>
  <c r="O377" i="3"/>
  <c r="O376" i="3"/>
  <c r="P375" i="3"/>
  <c r="S377" i="3" s="1"/>
  <c r="N893" i="2"/>
  <c r="L893" i="2"/>
  <c r="K893" i="2"/>
  <c r="M893" i="2" s="1"/>
  <c r="P891" i="2"/>
  <c r="Q890" i="2"/>
  <c r="Q891" i="2" s="1"/>
  <c r="R885" i="2"/>
  <c r="Q885" i="2"/>
  <c r="O885" i="2"/>
  <c r="R884" i="2"/>
  <c r="Q884" i="2"/>
  <c r="O884" i="2"/>
  <c r="R883" i="2"/>
  <c r="Q883" i="2"/>
  <c r="O883" i="2"/>
  <c r="R882" i="2"/>
  <c r="Q882" i="2"/>
  <c r="O882" i="2"/>
  <c r="R881" i="2"/>
  <c r="Q881" i="2"/>
  <c r="O881" i="2"/>
  <c r="R880" i="2"/>
  <c r="Q880" i="2"/>
  <c r="O880" i="2"/>
  <c r="R879" i="2"/>
  <c r="Q879" i="2"/>
  <c r="O879" i="2"/>
  <c r="O878" i="2"/>
  <c r="P877" i="2"/>
  <c r="S879" i="2" s="1"/>
  <c r="U806" i="1"/>
  <c r="S806" i="1"/>
  <c r="R806" i="1"/>
  <c r="T806" i="1" s="1"/>
  <c r="W804" i="1"/>
  <c r="X803" i="1"/>
  <c r="X804" i="1" s="1"/>
  <c r="Y798" i="1"/>
  <c r="X798" i="1"/>
  <c r="V798" i="1"/>
  <c r="Y797" i="1"/>
  <c r="X797" i="1"/>
  <c r="V797" i="1"/>
  <c r="Y796" i="1"/>
  <c r="X796" i="1"/>
  <c r="V796" i="1"/>
  <c r="Y795" i="1"/>
  <c r="X795" i="1"/>
  <c r="V795" i="1"/>
  <c r="Y794" i="1"/>
  <c r="X794" i="1"/>
  <c r="V794" i="1"/>
  <c r="Y793" i="1"/>
  <c r="X793" i="1"/>
  <c r="V793" i="1"/>
  <c r="X792" i="1"/>
  <c r="Y792" i="1" s="1"/>
  <c r="V792" i="1"/>
  <c r="V791" i="1"/>
  <c r="W790" i="1"/>
  <c r="X791" i="1" s="1"/>
  <c r="Y791" i="1" s="1"/>
  <c r="I140" i="4"/>
  <c r="L695" i="2"/>
  <c r="K695" i="2"/>
  <c r="M695" i="2" s="1"/>
  <c r="N695" i="2" s="1"/>
  <c r="P210" i="2"/>
  <c r="R209" i="2"/>
  <c r="S209" i="2"/>
  <c r="R210" i="2"/>
  <c r="S210" i="2"/>
  <c r="M218" i="2"/>
  <c r="W724" i="1"/>
  <c r="L871" i="2"/>
  <c r="K871" i="2"/>
  <c r="M871" i="2" s="1"/>
  <c r="N871" i="2" s="1"/>
  <c r="P869" i="2"/>
  <c r="Q868" i="2"/>
  <c r="Q869" i="2" s="1"/>
  <c r="Q863" i="2"/>
  <c r="R863" i="2" s="1"/>
  <c r="O863" i="2"/>
  <c r="Q862" i="2"/>
  <c r="R862" i="2" s="1"/>
  <c r="O862" i="2"/>
  <c r="Q861" i="2"/>
  <c r="R861" i="2" s="1"/>
  <c r="O861" i="2"/>
  <c r="Q860" i="2"/>
  <c r="R860" i="2" s="1"/>
  <c r="O860" i="2"/>
  <c r="Q859" i="2"/>
  <c r="R859" i="2" s="1"/>
  <c r="O859" i="2"/>
  <c r="Q858" i="2"/>
  <c r="R858" i="2" s="1"/>
  <c r="O858" i="2"/>
  <c r="Q857" i="2"/>
  <c r="R857" i="2" s="1"/>
  <c r="O857" i="2"/>
  <c r="O856" i="2"/>
  <c r="P855" i="2"/>
  <c r="S857" i="2" s="1"/>
  <c r="K673" i="2"/>
  <c r="L673" i="2"/>
  <c r="O179" i="4" l="1"/>
  <c r="Q376" i="3"/>
  <c r="R376" i="3" s="1"/>
  <c r="Q878" i="2"/>
  <c r="R878" i="2" s="1"/>
  <c r="Z792" i="1"/>
  <c r="Q856" i="2"/>
  <c r="R856" i="2" s="1"/>
  <c r="I172" i="4"/>
  <c r="H172" i="4"/>
  <c r="J172" i="4" s="1"/>
  <c r="L163" i="4"/>
  <c r="M162" i="4"/>
  <c r="N163" i="4" s="1"/>
  <c r="O163" i="4" s="1"/>
  <c r="N369" i="3"/>
  <c r="L369" i="3"/>
  <c r="K369" i="3"/>
  <c r="M369" i="3" s="1"/>
  <c r="P367" i="3"/>
  <c r="Q366" i="3"/>
  <c r="Q367" i="3" s="1"/>
  <c r="R362" i="3"/>
  <c r="Q362" i="3"/>
  <c r="R361" i="3"/>
  <c r="Q361" i="3"/>
  <c r="O361" i="3"/>
  <c r="R360" i="3"/>
  <c r="Q360" i="3"/>
  <c r="O360" i="3"/>
  <c r="R359" i="3"/>
  <c r="Q359" i="3"/>
  <c r="O359" i="3"/>
  <c r="R358" i="3"/>
  <c r="Q358" i="3"/>
  <c r="O358" i="3"/>
  <c r="R357" i="3"/>
  <c r="Q357" i="3"/>
  <c r="O357" i="3"/>
  <c r="R356" i="3"/>
  <c r="Q356" i="3"/>
  <c r="O356" i="3"/>
  <c r="Q355" i="3"/>
  <c r="R355" i="3" s="1"/>
  <c r="O355" i="3"/>
  <c r="O354" i="3"/>
  <c r="P353" i="3"/>
  <c r="S355" i="3" s="1"/>
  <c r="N849" i="2"/>
  <c r="L849" i="2"/>
  <c r="K849" i="2"/>
  <c r="M849" i="2" s="1"/>
  <c r="P847" i="2"/>
  <c r="Q846" i="2"/>
  <c r="Q847" i="2" s="1"/>
  <c r="R841" i="2"/>
  <c r="Q841" i="2"/>
  <c r="O841" i="2"/>
  <c r="R840" i="2"/>
  <c r="Q840" i="2"/>
  <c r="O840" i="2"/>
  <c r="R839" i="2"/>
  <c r="Q839" i="2"/>
  <c r="O839" i="2"/>
  <c r="R838" i="2"/>
  <c r="Q838" i="2"/>
  <c r="O838" i="2"/>
  <c r="R837" i="2"/>
  <c r="Q837" i="2"/>
  <c r="O837" i="2"/>
  <c r="R836" i="2"/>
  <c r="Q836" i="2"/>
  <c r="O836" i="2"/>
  <c r="R835" i="2"/>
  <c r="Q835" i="2"/>
  <c r="O835" i="2"/>
  <c r="O834" i="2"/>
  <c r="P833" i="2"/>
  <c r="S835" i="2" s="1"/>
  <c r="W768" i="1"/>
  <c r="Z770" i="1" s="1"/>
  <c r="U784" i="1"/>
  <c r="S784" i="1"/>
  <c r="R784" i="1"/>
  <c r="T784" i="1" s="1"/>
  <c r="W782" i="1"/>
  <c r="X781" i="1"/>
  <c r="X782" i="1" s="1"/>
  <c r="Y776" i="1"/>
  <c r="X776" i="1"/>
  <c r="V776" i="1"/>
  <c r="Y775" i="1"/>
  <c r="X775" i="1"/>
  <c r="V775" i="1"/>
  <c r="Y774" i="1"/>
  <c r="X774" i="1"/>
  <c r="V774" i="1"/>
  <c r="Y773" i="1"/>
  <c r="X773" i="1"/>
  <c r="V773" i="1"/>
  <c r="Y772" i="1"/>
  <c r="X772" i="1"/>
  <c r="V772" i="1"/>
  <c r="Y771" i="1"/>
  <c r="X771" i="1"/>
  <c r="V771" i="1"/>
  <c r="X770" i="1"/>
  <c r="Y770" i="1" s="1"/>
  <c r="V770" i="1"/>
  <c r="V769" i="1"/>
  <c r="Q354" i="3" l="1"/>
  <c r="R354" i="3" s="1"/>
  <c r="X769" i="1"/>
  <c r="Y769" i="1" s="1"/>
  <c r="K172" i="4"/>
  <c r="P164" i="4"/>
  <c r="Q834" i="2"/>
  <c r="R834" i="2" s="1"/>
  <c r="K651" i="2" l="1"/>
  <c r="L651" i="2"/>
  <c r="I108" i="4"/>
  <c r="N827" i="2" l="1"/>
  <c r="L827" i="2"/>
  <c r="K827" i="2"/>
  <c r="M827" i="2" s="1"/>
  <c r="P825" i="2"/>
  <c r="Q824" i="2"/>
  <c r="Q825" i="2" s="1"/>
  <c r="R819" i="2"/>
  <c r="Q819" i="2"/>
  <c r="O819" i="2"/>
  <c r="R818" i="2"/>
  <c r="Q818" i="2"/>
  <c r="O818" i="2"/>
  <c r="R817" i="2"/>
  <c r="Q817" i="2"/>
  <c r="O817" i="2"/>
  <c r="R816" i="2"/>
  <c r="Q816" i="2"/>
  <c r="O816" i="2"/>
  <c r="R815" i="2"/>
  <c r="Q815" i="2"/>
  <c r="O815" i="2"/>
  <c r="Q814" i="2"/>
  <c r="R814" i="2" s="1"/>
  <c r="O814" i="2"/>
  <c r="Q813" i="2"/>
  <c r="R813" i="2" s="1"/>
  <c r="O813" i="2"/>
  <c r="O812" i="2"/>
  <c r="P811" i="2"/>
  <c r="S813" i="2" s="1"/>
  <c r="U762" i="1"/>
  <c r="S762" i="1"/>
  <c r="R762" i="1"/>
  <c r="T762" i="1" s="1"/>
  <c r="W760" i="1"/>
  <c r="X759" i="1"/>
  <c r="X760" i="1" s="1"/>
  <c r="Y754" i="1"/>
  <c r="X754" i="1"/>
  <c r="V754" i="1"/>
  <c r="Y753" i="1"/>
  <c r="X753" i="1"/>
  <c r="V753" i="1"/>
  <c r="Y752" i="1"/>
  <c r="X752" i="1"/>
  <c r="V752" i="1"/>
  <c r="Y751" i="1"/>
  <c r="X751" i="1"/>
  <c r="V751" i="1"/>
  <c r="Y750" i="1"/>
  <c r="X750" i="1"/>
  <c r="V750" i="1"/>
  <c r="Y749" i="1"/>
  <c r="X749" i="1"/>
  <c r="V749" i="1"/>
  <c r="Z748" i="1"/>
  <c r="X748" i="1"/>
  <c r="Y748" i="1" s="1"/>
  <c r="V748" i="1"/>
  <c r="X747" i="1"/>
  <c r="Y747" i="1" s="1"/>
  <c r="V747" i="1"/>
  <c r="Q812" i="2" l="1"/>
  <c r="R812" i="2" s="1"/>
  <c r="L471" i="2"/>
  <c r="L629" i="2" l="1"/>
  <c r="K629" i="2"/>
  <c r="M146" i="4" l="1"/>
  <c r="P148" i="4" s="1"/>
  <c r="I156" i="4"/>
  <c r="H156" i="4"/>
  <c r="J156" i="4" s="1"/>
  <c r="K156" i="4" s="1"/>
  <c r="N149" i="4"/>
  <c r="O149" i="4" s="1"/>
  <c r="L149" i="4"/>
  <c r="N148" i="4"/>
  <c r="O148" i="4" s="1"/>
  <c r="L148" i="4"/>
  <c r="L147" i="4"/>
  <c r="P132" i="4"/>
  <c r="N147" i="4" l="1"/>
  <c r="O147" i="4" s="1"/>
  <c r="P331" i="3"/>
  <c r="S333" i="3" s="1"/>
  <c r="N347" i="3"/>
  <c r="L347" i="3"/>
  <c r="K347" i="3"/>
  <c r="M347" i="3" s="1"/>
  <c r="P345" i="3"/>
  <c r="Q344" i="3"/>
  <c r="Q345" i="3" s="1"/>
  <c r="R340" i="3"/>
  <c r="Q340" i="3"/>
  <c r="R339" i="3"/>
  <c r="Q339" i="3"/>
  <c r="O339" i="3"/>
  <c r="R338" i="3"/>
  <c r="Q338" i="3"/>
  <c r="O338" i="3"/>
  <c r="R337" i="3"/>
  <c r="Q337" i="3"/>
  <c r="O337" i="3"/>
  <c r="R336" i="3"/>
  <c r="Q336" i="3"/>
  <c r="O336" i="3"/>
  <c r="Q335" i="3"/>
  <c r="R335" i="3" s="1"/>
  <c r="O335" i="3"/>
  <c r="Q334" i="3"/>
  <c r="R334" i="3" s="1"/>
  <c r="O334" i="3"/>
  <c r="Q333" i="3"/>
  <c r="R333" i="3" s="1"/>
  <c r="O333" i="3"/>
  <c r="Q332" i="3"/>
  <c r="R332" i="3" s="1"/>
  <c r="O332" i="3"/>
  <c r="N805" i="2"/>
  <c r="L805" i="2"/>
  <c r="K805" i="2"/>
  <c r="M805" i="2" s="1"/>
  <c r="P803" i="2"/>
  <c r="Q802" i="2"/>
  <c r="Q803" i="2" s="1"/>
  <c r="R797" i="2"/>
  <c r="Q797" i="2"/>
  <c r="O797" i="2"/>
  <c r="R796" i="2"/>
  <c r="Q796" i="2"/>
  <c r="O796" i="2"/>
  <c r="R795" i="2"/>
  <c r="Q795" i="2"/>
  <c r="O795" i="2"/>
  <c r="R794" i="2"/>
  <c r="Q794" i="2"/>
  <c r="O794" i="2"/>
  <c r="R793" i="2"/>
  <c r="Q793" i="2"/>
  <c r="O793" i="2"/>
  <c r="Q792" i="2"/>
  <c r="R792" i="2" s="1"/>
  <c r="O792" i="2"/>
  <c r="Q791" i="2"/>
  <c r="R791" i="2" s="1"/>
  <c r="O791" i="2"/>
  <c r="O790" i="2"/>
  <c r="P789" i="2"/>
  <c r="S791" i="2" s="1"/>
  <c r="U740" i="1"/>
  <c r="S740" i="1"/>
  <c r="R740" i="1"/>
  <c r="T740" i="1" s="1"/>
  <c r="W738" i="1"/>
  <c r="X737" i="1"/>
  <c r="X738" i="1" s="1"/>
  <c r="Y732" i="1"/>
  <c r="X732" i="1"/>
  <c r="V732" i="1"/>
  <c r="Y731" i="1"/>
  <c r="X731" i="1"/>
  <c r="V731" i="1"/>
  <c r="Y730" i="1"/>
  <c r="X730" i="1"/>
  <c r="V730" i="1"/>
  <c r="Y729" i="1"/>
  <c r="X729" i="1"/>
  <c r="V729" i="1"/>
  <c r="X728" i="1"/>
  <c r="Y728" i="1" s="1"/>
  <c r="V728" i="1"/>
  <c r="X727" i="1"/>
  <c r="Y727" i="1" s="1"/>
  <c r="V727" i="1"/>
  <c r="Z726" i="1"/>
  <c r="X726" i="1"/>
  <c r="Y726" i="1" s="1"/>
  <c r="V726" i="1"/>
  <c r="X725" i="1"/>
  <c r="Y725" i="1" s="1"/>
  <c r="V725" i="1"/>
  <c r="Q790" i="2" l="1"/>
  <c r="R790" i="2" s="1"/>
  <c r="L607" i="2"/>
  <c r="K607" i="2"/>
  <c r="I92" i="4"/>
  <c r="S311" i="3" l="1"/>
  <c r="S289" i="3"/>
  <c r="P767" i="2"/>
  <c r="S769" i="2" s="1"/>
  <c r="N783" i="2"/>
  <c r="L783" i="2"/>
  <c r="K783" i="2"/>
  <c r="M783" i="2" s="1"/>
  <c r="P781" i="2"/>
  <c r="Q780" i="2"/>
  <c r="Q781" i="2" s="1"/>
  <c r="R775" i="2"/>
  <c r="Q775" i="2"/>
  <c r="O775" i="2"/>
  <c r="R774" i="2"/>
  <c r="Q774" i="2"/>
  <c r="O774" i="2"/>
  <c r="R773" i="2"/>
  <c r="Q773" i="2"/>
  <c r="O773" i="2"/>
  <c r="Q772" i="2"/>
  <c r="R772" i="2" s="1"/>
  <c r="O772" i="2"/>
  <c r="Q771" i="2"/>
  <c r="R771" i="2" s="1"/>
  <c r="O771" i="2"/>
  <c r="Q770" i="2"/>
  <c r="R770" i="2" s="1"/>
  <c r="O770" i="2"/>
  <c r="Q769" i="2"/>
  <c r="R769" i="2" s="1"/>
  <c r="O769" i="2"/>
  <c r="Q768" i="2"/>
  <c r="R768" i="2" s="1"/>
  <c r="O768" i="2"/>
  <c r="S747" i="2"/>
  <c r="S725" i="2"/>
  <c r="O621" i="2"/>
  <c r="O620" i="2"/>
  <c r="Z704" i="1" l="1"/>
  <c r="Z682" i="1"/>
  <c r="L585" i="2" l="1"/>
  <c r="K585" i="2"/>
  <c r="H140" i="4" l="1"/>
  <c r="J140" i="4" s="1"/>
  <c r="K140" i="4" s="1"/>
  <c r="N135" i="4"/>
  <c r="O135" i="4" s="1"/>
  <c r="L135" i="4"/>
  <c r="N134" i="4"/>
  <c r="O134" i="4" s="1"/>
  <c r="L134" i="4"/>
  <c r="N133" i="4"/>
  <c r="O133" i="4" s="1"/>
  <c r="L133" i="4"/>
  <c r="N132" i="4"/>
  <c r="O132" i="4" s="1"/>
  <c r="L132" i="4"/>
  <c r="N131" i="4"/>
  <c r="O131" i="4" s="1"/>
  <c r="L131" i="4"/>
  <c r="H124" i="4"/>
  <c r="H108" i="4"/>
  <c r="J108" i="4" s="1"/>
  <c r="K108" i="4" s="1"/>
  <c r="N103" i="4"/>
  <c r="O103" i="4" s="1"/>
  <c r="L103" i="4"/>
  <c r="N102" i="4"/>
  <c r="O102" i="4" s="1"/>
  <c r="L102" i="4"/>
  <c r="N101" i="4"/>
  <c r="O101" i="4" s="1"/>
  <c r="L101" i="4"/>
  <c r="N100" i="4"/>
  <c r="O100" i="4" s="1"/>
  <c r="L100" i="4"/>
  <c r="L99" i="4"/>
  <c r="M98" i="4"/>
  <c r="P100" i="4" s="1"/>
  <c r="H92" i="4"/>
  <c r="J92" i="4" s="1"/>
  <c r="K92" i="4" s="1"/>
  <c r="N87" i="4"/>
  <c r="O87" i="4" s="1"/>
  <c r="L87" i="4"/>
  <c r="N86" i="4"/>
  <c r="O86" i="4" s="1"/>
  <c r="L86" i="4"/>
  <c r="N85" i="4"/>
  <c r="O85" i="4" s="1"/>
  <c r="L85" i="4"/>
  <c r="N84" i="4"/>
  <c r="O84" i="4" s="1"/>
  <c r="L84" i="4"/>
  <c r="L83" i="4"/>
  <c r="M82" i="4"/>
  <c r="P84" i="4" s="1"/>
  <c r="I60" i="4"/>
  <c r="H60" i="4"/>
  <c r="J60" i="4" s="1"/>
  <c r="N55" i="4"/>
  <c r="O55" i="4" s="1"/>
  <c r="L55" i="4"/>
  <c r="N54" i="4"/>
  <c r="O54" i="4" s="1"/>
  <c r="L54" i="4"/>
  <c r="N53" i="4"/>
  <c r="O53" i="4" s="1"/>
  <c r="L53" i="4"/>
  <c r="N52" i="4"/>
  <c r="O52" i="4" s="1"/>
  <c r="L52" i="4"/>
  <c r="L51" i="4"/>
  <c r="M50" i="4"/>
  <c r="N51" i="4" s="1"/>
  <c r="O51" i="4" s="1"/>
  <c r="I28" i="4"/>
  <c r="H28" i="4"/>
  <c r="J28" i="4" s="1"/>
  <c r="N23" i="4"/>
  <c r="O23" i="4" s="1"/>
  <c r="L23" i="4"/>
  <c r="N22" i="4"/>
  <c r="O22" i="4" s="1"/>
  <c r="L22" i="4"/>
  <c r="N21" i="4"/>
  <c r="O21" i="4" s="1"/>
  <c r="L21" i="4"/>
  <c r="N20" i="4"/>
  <c r="O20" i="4" s="1"/>
  <c r="L20" i="4"/>
  <c r="L19" i="4"/>
  <c r="M18" i="4"/>
  <c r="P20" i="4" s="1"/>
  <c r="N325" i="3"/>
  <c r="L325" i="3"/>
  <c r="K325" i="3"/>
  <c r="M325" i="3" s="1"/>
  <c r="P323" i="3"/>
  <c r="Q322" i="3"/>
  <c r="Q323" i="3" s="1"/>
  <c r="R318" i="3"/>
  <c r="Q318" i="3"/>
  <c r="R317" i="3"/>
  <c r="Q317" i="3"/>
  <c r="O317" i="3"/>
  <c r="R316" i="3"/>
  <c r="Q316" i="3"/>
  <c r="O316" i="3"/>
  <c r="R315" i="3"/>
  <c r="Q315" i="3"/>
  <c r="O315" i="3"/>
  <c r="Q314" i="3"/>
  <c r="R314" i="3" s="1"/>
  <c r="O314" i="3"/>
  <c r="Q313" i="3"/>
  <c r="R313" i="3" s="1"/>
  <c r="O313" i="3"/>
  <c r="Q312" i="3"/>
  <c r="R312" i="3" s="1"/>
  <c r="O312" i="3"/>
  <c r="Q311" i="3"/>
  <c r="R311" i="3" s="1"/>
  <c r="O311" i="3"/>
  <c r="Q310" i="3"/>
  <c r="R310" i="3" s="1"/>
  <c r="O310" i="3"/>
  <c r="N303" i="3"/>
  <c r="L303" i="3"/>
  <c r="K303" i="3"/>
  <c r="M303" i="3" s="1"/>
  <c r="P301" i="3"/>
  <c r="Q300" i="3"/>
  <c r="Q301" i="3" s="1"/>
  <c r="R296" i="3"/>
  <c r="Q296" i="3"/>
  <c r="R295" i="3"/>
  <c r="Q295" i="3"/>
  <c r="O295" i="3"/>
  <c r="Q294" i="3"/>
  <c r="R294" i="3" s="1"/>
  <c r="O294" i="3"/>
  <c r="Q293" i="3"/>
  <c r="R293" i="3" s="1"/>
  <c r="O293" i="3"/>
  <c r="Q292" i="3"/>
  <c r="R292" i="3" s="1"/>
  <c r="O292" i="3"/>
  <c r="Q291" i="3"/>
  <c r="R291" i="3" s="1"/>
  <c r="O291" i="3"/>
  <c r="Q290" i="3"/>
  <c r="R290" i="3" s="1"/>
  <c r="O290" i="3"/>
  <c r="Q289" i="3"/>
  <c r="R289" i="3" s="1"/>
  <c r="O289" i="3"/>
  <c r="Q288" i="3"/>
  <c r="R288" i="3" s="1"/>
  <c r="O288" i="3"/>
  <c r="L281" i="3"/>
  <c r="K281" i="3"/>
  <c r="M281" i="3" s="1"/>
  <c r="N281" i="3" s="1"/>
  <c r="P279" i="3"/>
  <c r="Q278" i="3"/>
  <c r="Q279" i="3" s="1"/>
  <c r="Q273" i="3"/>
  <c r="R273" i="3" s="1"/>
  <c r="O273" i="3"/>
  <c r="Q272" i="3"/>
  <c r="R272" i="3" s="1"/>
  <c r="O272" i="3"/>
  <c r="Q271" i="3"/>
  <c r="R271" i="3" s="1"/>
  <c r="O271" i="3"/>
  <c r="Q270" i="3"/>
  <c r="R270" i="3" s="1"/>
  <c r="O270" i="3"/>
  <c r="Q269" i="3"/>
  <c r="R269" i="3" s="1"/>
  <c r="O269" i="3"/>
  <c r="Q268" i="3"/>
  <c r="R268" i="3" s="1"/>
  <c r="O268" i="3"/>
  <c r="Q267" i="3"/>
  <c r="R267" i="3" s="1"/>
  <c r="O267" i="3"/>
  <c r="O266" i="3"/>
  <c r="P265" i="3"/>
  <c r="Q266" i="3" s="1"/>
  <c r="R266" i="3" s="1"/>
  <c r="L259" i="3"/>
  <c r="K259" i="3"/>
  <c r="M259" i="3" s="1"/>
  <c r="P257" i="3"/>
  <c r="Q256" i="3"/>
  <c r="Q257" i="3" s="1"/>
  <c r="Q251" i="3"/>
  <c r="R251" i="3" s="1"/>
  <c r="O251" i="3"/>
  <c r="Q250" i="3"/>
  <c r="R250" i="3" s="1"/>
  <c r="O250" i="3"/>
  <c r="Q249" i="3"/>
  <c r="R249" i="3" s="1"/>
  <c r="O249" i="3"/>
  <c r="Q248" i="3"/>
  <c r="R248" i="3" s="1"/>
  <c r="O248" i="3"/>
  <c r="Q247" i="3"/>
  <c r="R247" i="3" s="1"/>
  <c r="O247" i="3"/>
  <c r="Q246" i="3"/>
  <c r="R246" i="3" s="1"/>
  <c r="O246" i="3"/>
  <c r="Q245" i="3"/>
  <c r="R245" i="3" s="1"/>
  <c r="O245" i="3"/>
  <c r="O244" i="3"/>
  <c r="P243" i="3"/>
  <c r="Q244" i="3" s="1"/>
  <c r="R244" i="3" s="1"/>
  <c r="L237" i="3"/>
  <c r="K237" i="3"/>
  <c r="M237" i="3" s="1"/>
  <c r="P235" i="3"/>
  <c r="Q234" i="3"/>
  <c r="Q235" i="3" s="1"/>
  <c r="Q229" i="3"/>
  <c r="R229" i="3" s="1"/>
  <c r="O229" i="3"/>
  <c r="Q228" i="3"/>
  <c r="R228" i="3" s="1"/>
  <c r="O228" i="3"/>
  <c r="Q227" i="3"/>
  <c r="R227" i="3" s="1"/>
  <c r="O227" i="3"/>
  <c r="Q226" i="3"/>
  <c r="R226" i="3" s="1"/>
  <c r="O226" i="3"/>
  <c r="Q225" i="3"/>
  <c r="R225" i="3" s="1"/>
  <c r="O225" i="3"/>
  <c r="Q224" i="3"/>
  <c r="R224" i="3" s="1"/>
  <c r="O224" i="3"/>
  <c r="Q223" i="3"/>
  <c r="R223" i="3" s="1"/>
  <c r="O223" i="3"/>
  <c r="O222" i="3"/>
  <c r="P221" i="3"/>
  <c r="S223" i="3" s="1"/>
  <c r="L215" i="3"/>
  <c r="K215" i="3"/>
  <c r="M215" i="3" s="1"/>
  <c r="N215" i="3" s="1"/>
  <c r="P213" i="3"/>
  <c r="Q212" i="3"/>
  <c r="Q213" i="3" s="1"/>
  <c r="Q207" i="3"/>
  <c r="R207" i="3" s="1"/>
  <c r="O207" i="3"/>
  <c r="Q206" i="3"/>
  <c r="R206" i="3" s="1"/>
  <c r="O206" i="3"/>
  <c r="Q205" i="3"/>
  <c r="R205" i="3" s="1"/>
  <c r="O205" i="3"/>
  <c r="Q204" i="3"/>
  <c r="R204" i="3" s="1"/>
  <c r="O204" i="3"/>
  <c r="Q203" i="3"/>
  <c r="R203" i="3" s="1"/>
  <c r="O203" i="3"/>
  <c r="Q202" i="3"/>
  <c r="R202" i="3" s="1"/>
  <c r="O202" i="3"/>
  <c r="Q201" i="3"/>
  <c r="R201" i="3" s="1"/>
  <c r="O201" i="3"/>
  <c r="O200" i="3"/>
  <c r="P199" i="3"/>
  <c r="Q200" i="3" s="1"/>
  <c r="R200" i="3" s="1"/>
  <c r="L193" i="3"/>
  <c r="K193" i="3"/>
  <c r="M193" i="3" s="1"/>
  <c r="P191" i="3"/>
  <c r="Q190" i="3"/>
  <c r="Q191" i="3" s="1"/>
  <c r="Q185" i="3"/>
  <c r="R185" i="3" s="1"/>
  <c r="O185" i="3"/>
  <c r="Q184" i="3"/>
  <c r="R184" i="3" s="1"/>
  <c r="O184" i="3"/>
  <c r="Q183" i="3"/>
  <c r="R183" i="3" s="1"/>
  <c r="O183" i="3"/>
  <c r="Q182" i="3"/>
  <c r="R182" i="3" s="1"/>
  <c r="O182" i="3"/>
  <c r="Q181" i="3"/>
  <c r="R181" i="3" s="1"/>
  <c r="O181" i="3"/>
  <c r="Q180" i="3"/>
  <c r="R180" i="3" s="1"/>
  <c r="O180" i="3"/>
  <c r="Q179" i="3"/>
  <c r="R179" i="3" s="1"/>
  <c r="O179" i="3"/>
  <c r="O178" i="3"/>
  <c r="P177" i="3"/>
  <c r="S179" i="3" s="1"/>
  <c r="L171" i="3"/>
  <c r="K171" i="3"/>
  <c r="M171" i="3" s="1"/>
  <c r="P169" i="3"/>
  <c r="Q168" i="3"/>
  <c r="Q169" i="3" s="1"/>
  <c r="Q163" i="3"/>
  <c r="R163" i="3" s="1"/>
  <c r="O163" i="3"/>
  <c r="Q162" i="3"/>
  <c r="R162" i="3" s="1"/>
  <c r="O162" i="3"/>
  <c r="Q161" i="3"/>
  <c r="R161" i="3" s="1"/>
  <c r="O161" i="3"/>
  <c r="Q160" i="3"/>
  <c r="R160" i="3" s="1"/>
  <c r="O160" i="3"/>
  <c r="Q159" i="3"/>
  <c r="R159" i="3" s="1"/>
  <c r="O159" i="3"/>
  <c r="Q158" i="3"/>
  <c r="R158" i="3" s="1"/>
  <c r="O158" i="3"/>
  <c r="Q157" i="3"/>
  <c r="R157" i="3" s="1"/>
  <c r="O157" i="3"/>
  <c r="O156" i="3"/>
  <c r="P155" i="3"/>
  <c r="S157" i="3" s="1"/>
  <c r="L149" i="3"/>
  <c r="K149" i="3"/>
  <c r="P147" i="3"/>
  <c r="Q141" i="3"/>
  <c r="R141" i="3" s="1"/>
  <c r="O141" i="3"/>
  <c r="Q140" i="3"/>
  <c r="R140" i="3" s="1"/>
  <c r="O140" i="3"/>
  <c r="Q139" i="3"/>
  <c r="R139" i="3" s="1"/>
  <c r="O139" i="3"/>
  <c r="Q138" i="3"/>
  <c r="R138" i="3" s="1"/>
  <c r="O138" i="3"/>
  <c r="Q137" i="3"/>
  <c r="R137" i="3" s="1"/>
  <c r="O137" i="3"/>
  <c r="Q136" i="3"/>
  <c r="R136" i="3" s="1"/>
  <c r="O136" i="3"/>
  <c r="Q135" i="3"/>
  <c r="R135" i="3" s="1"/>
  <c r="O135" i="3"/>
  <c r="O134" i="3"/>
  <c r="P133" i="3"/>
  <c r="S135" i="3" s="1"/>
  <c r="K127" i="3"/>
  <c r="M127" i="3" s="1"/>
  <c r="N127" i="3" s="1"/>
  <c r="P125" i="3"/>
  <c r="Q124" i="3"/>
  <c r="Q125" i="3" s="1"/>
  <c r="Q118" i="3"/>
  <c r="R118" i="3" s="1"/>
  <c r="O118" i="3"/>
  <c r="Q117" i="3"/>
  <c r="R117" i="3" s="1"/>
  <c r="O117" i="3"/>
  <c r="Q116" i="3"/>
  <c r="R116" i="3" s="1"/>
  <c r="O116" i="3"/>
  <c r="Q115" i="3"/>
  <c r="R115" i="3" s="1"/>
  <c r="O115" i="3"/>
  <c r="Q114" i="3"/>
  <c r="R114" i="3" s="1"/>
  <c r="O114" i="3"/>
  <c r="Q113" i="3"/>
  <c r="R113" i="3" s="1"/>
  <c r="O113" i="3"/>
  <c r="Q112" i="3"/>
  <c r="R112" i="3" s="1"/>
  <c r="O112" i="3"/>
  <c r="O111" i="3"/>
  <c r="P110" i="3"/>
  <c r="L104" i="3"/>
  <c r="K104" i="3"/>
  <c r="M104" i="3" s="1"/>
  <c r="N104" i="3" s="1"/>
  <c r="P102" i="3"/>
  <c r="Q101" i="3"/>
  <c r="Q102" i="3" s="1"/>
  <c r="Q95" i="3"/>
  <c r="R95" i="3" s="1"/>
  <c r="O95" i="3"/>
  <c r="Q94" i="3"/>
  <c r="R94" i="3" s="1"/>
  <c r="O94" i="3"/>
  <c r="Q93" i="3"/>
  <c r="R93" i="3" s="1"/>
  <c r="O93" i="3"/>
  <c r="Q92" i="3"/>
  <c r="R92" i="3" s="1"/>
  <c r="O92" i="3"/>
  <c r="Q91" i="3"/>
  <c r="R91" i="3" s="1"/>
  <c r="O91" i="3"/>
  <c r="Q90" i="3"/>
  <c r="R90" i="3" s="1"/>
  <c r="O90" i="3"/>
  <c r="Q89" i="3"/>
  <c r="R89" i="3" s="1"/>
  <c r="O89" i="3"/>
  <c r="O88" i="3"/>
  <c r="P87" i="3"/>
  <c r="S89" i="3" s="1"/>
  <c r="L81" i="3"/>
  <c r="K81" i="3"/>
  <c r="M81" i="3" s="1"/>
  <c r="P79" i="3"/>
  <c r="Q78" i="3"/>
  <c r="Q79" i="3" s="1"/>
  <c r="Q72" i="3"/>
  <c r="R72" i="3" s="1"/>
  <c r="O72" i="3"/>
  <c r="Q71" i="3"/>
  <c r="R71" i="3" s="1"/>
  <c r="O71" i="3"/>
  <c r="Q70" i="3"/>
  <c r="R70" i="3" s="1"/>
  <c r="O70" i="3"/>
  <c r="Q69" i="3"/>
  <c r="R69" i="3" s="1"/>
  <c r="O69" i="3"/>
  <c r="Q68" i="3"/>
  <c r="R68" i="3" s="1"/>
  <c r="O68" i="3"/>
  <c r="Q67" i="3"/>
  <c r="R67" i="3" s="1"/>
  <c r="O67" i="3"/>
  <c r="Q66" i="3"/>
  <c r="R66" i="3" s="1"/>
  <c r="O66" i="3"/>
  <c r="O65" i="3"/>
  <c r="P64" i="3"/>
  <c r="S66" i="3" s="1"/>
  <c r="L58" i="3"/>
  <c r="K58" i="3"/>
  <c r="Q55" i="3" s="1"/>
  <c r="Q56" i="3" s="1"/>
  <c r="P56" i="3"/>
  <c r="Q49" i="3"/>
  <c r="R49" i="3" s="1"/>
  <c r="O49" i="3"/>
  <c r="Q48" i="3"/>
  <c r="R48" i="3" s="1"/>
  <c r="O48" i="3"/>
  <c r="Q47" i="3"/>
  <c r="R47" i="3" s="1"/>
  <c r="O47" i="3"/>
  <c r="Q46" i="3"/>
  <c r="R46" i="3" s="1"/>
  <c r="O46" i="3"/>
  <c r="Q45" i="3"/>
  <c r="R45" i="3" s="1"/>
  <c r="O45" i="3"/>
  <c r="Q44" i="3"/>
  <c r="R44" i="3" s="1"/>
  <c r="O44" i="3"/>
  <c r="Q43" i="3"/>
  <c r="R43" i="3" s="1"/>
  <c r="O43" i="3"/>
  <c r="O42" i="3"/>
  <c r="P41" i="3"/>
  <c r="Q42" i="3" s="1"/>
  <c r="R42" i="3" s="1"/>
  <c r="L35" i="3"/>
  <c r="K35" i="3"/>
  <c r="P33" i="3"/>
  <c r="Q26" i="3"/>
  <c r="R26" i="3" s="1"/>
  <c r="O26" i="3"/>
  <c r="Q25" i="3"/>
  <c r="R25" i="3" s="1"/>
  <c r="O25" i="3"/>
  <c r="Q24" i="3"/>
  <c r="R24" i="3" s="1"/>
  <c r="O24" i="3"/>
  <c r="Q23" i="3"/>
  <c r="R23" i="3" s="1"/>
  <c r="O23" i="3"/>
  <c r="Q22" i="3"/>
  <c r="R22" i="3" s="1"/>
  <c r="O22" i="3"/>
  <c r="Q21" i="3"/>
  <c r="R21" i="3" s="1"/>
  <c r="O21" i="3"/>
  <c r="Q20" i="3"/>
  <c r="R20" i="3" s="1"/>
  <c r="O20" i="3"/>
  <c r="O19" i="3"/>
  <c r="P18" i="3"/>
  <c r="S20" i="3" s="1"/>
  <c r="N761" i="2"/>
  <c r="L761" i="2"/>
  <c r="K761" i="2"/>
  <c r="M761" i="2" s="1"/>
  <c r="P759" i="2"/>
  <c r="Q758" i="2"/>
  <c r="Q759" i="2" s="1"/>
  <c r="R753" i="2"/>
  <c r="Q753" i="2"/>
  <c r="O753" i="2"/>
  <c r="R752" i="2"/>
  <c r="Q752" i="2"/>
  <c r="O752" i="2"/>
  <c r="Q751" i="2"/>
  <c r="R751" i="2" s="1"/>
  <c r="O751" i="2"/>
  <c r="Q750" i="2"/>
  <c r="R750" i="2" s="1"/>
  <c r="O750" i="2"/>
  <c r="Q749" i="2"/>
  <c r="R749" i="2" s="1"/>
  <c r="O749" i="2"/>
  <c r="Q748" i="2"/>
  <c r="R748" i="2" s="1"/>
  <c r="O748" i="2"/>
  <c r="Q747" i="2"/>
  <c r="R747" i="2" s="1"/>
  <c r="O747" i="2"/>
  <c r="Q746" i="2"/>
  <c r="R746" i="2" s="1"/>
  <c r="O746" i="2"/>
  <c r="N739" i="2"/>
  <c r="L739" i="2"/>
  <c r="K739" i="2"/>
  <c r="M739" i="2" s="1"/>
  <c r="P737" i="2"/>
  <c r="Q736" i="2"/>
  <c r="Q737" i="2" s="1"/>
  <c r="R731" i="2"/>
  <c r="Q731" i="2"/>
  <c r="O731" i="2"/>
  <c r="Q730" i="2"/>
  <c r="R730" i="2" s="1"/>
  <c r="O730" i="2"/>
  <c r="Q729" i="2"/>
  <c r="R729" i="2" s="1"/>
  <c r="O729" i="2"/>
  <c r="Q728" i="2"/>
  <c r="R728" i="2" s="1"/>
  <c r="O728" i="2"/>
  <c r="Q727" i="2"/>
  <c r="R727" i="2" s="1"/>
  <c r="O727" i="2"/>
  <c r="Q726" i="2"/>
  <c r="R726" i="2" s="1"/>
  <c r="O726" i="2"/>
  <c r="Q725" i="2"/>
  <c r="R725" i="2" s="1"/>
  <c r="O725" i="2"/>
  <c r="Q724" i="2"/>
  <c r="R724" i="2" s="1"/>
  <c r="O724" i="2"/>
  <c r="P715" i="2"/>
  <c r="Q714" i="2"/>
  <c r="Q715" i="2" s="1"/>
  <c r="Q709" i="2"/>
  <c r="R709" i="2" s="1"/>
  <c r="O709" i="2"/>
  <c r="Q708" i="2"/>
  <c r="R708" i="2" s="1"/>
  <c r="O708" i="2"/>
  <c r="Q707" i="2"/>
  <c r="R707" i="2" s="1"/>
  <c r="O707" i="2"/>
  <c r="Q706" i="2"/>
  <c r="R706" i="2" s="1"/>
  <c r="O706" i="2"/>
  <c r="Q705" i="2"/>
  <c r="R705" i="2" s="1"/>
  <c r="O705" i="2"/>
  <c r="Q704" i="2"/>
  <c r="R704" i="2" s="1"/>
  <c r="O704" i="2"/>
  <c r="Q703" i="2"/>
  <c r="R703" i="2" s="1"/>
  <c r="O703" i="2"/>
  <c r="O702" i="2"/>
  <c r="P701" i="2"/>
  <c r="P693" i="2"/>
  <c r="Q692" i="2"/>
  <c r="Q693" i="2" s="1"/>
  <c r="Q687" i="2"/>
  <c r="R687" i="2" s="1"/>
  <c r="O687" i="2"/>
  <c r="Q686" i="2"/>
  <c r="R686" i="2" s="1"/>
  <c r="O686" i="2"/>
  <c r="Q685" i="2"/>
  <c r="R685" i="2" s="1"/>
  <c r="O685" i="2"/>
  <c r="Q684" i="2"/>
  <c r="R684" i="2" s="1"/>
  <c r="O684" i="2"/>
  <c r="Q683" i="2"/>
  <c r="R683" i="2" s="1"/>
  <c r="O683" i="2"/>
  <c r="Q682" i="2"/>
  <c r="R682" i="2" s="1"/>
  <c r="O682" i="2"/>
  <c r="Q681" i="2"/>
  <c r="R681" i="2" s="1"/>
  <c r="O681" i="2"/>
  <c r="O680" i="2"/>
  <c r="P679" i="2"/>
  <c r="M673" i="2"/>
  <c r="N673" i="2" s="1"/>
  <c r="P671" i="2"/>
  <c r="Q670" i="2"/>
  <c r="Q671" i="2" s="1"/>
  <c r="Q665" i="2"/>
  <c r="R665" i="2" s="1"/>
  <c r="O665" i="2"/>
  <c r="Q664" i="2"/>
  <c r="R664" i="2" s="1"/>
  <c r="O664" i="2"/>
  <c r="Q663" i="2"/>
  <c r="R663" i="2" s="1"/>
  <c r="O663" i="2"/>
  <c r="Q662" i="2"/>
  <c r="R662" i="2" s="1"/>
  <c r="O662" i="2"/>
  <c r="Q661" i="2"/>
  <c r="R661" i="2" s="1"/>
  <c r="O661" i="2"/>
  <c r="Q660" i="2"/>
  <c r="R660" i="2" s="1"/>
  <c r="O660" i="2"/>
  <c r="Q659" i="2"/>
  <c r="R659" i="2" s="1"/>
  <c r="O659" i="2"/>
  <c r="O658" i="2"/>
  <c r="P657" i="2"/>
  <c r="M651" i="2"/>
  <c r="N651" i="2" s="1"/>
  <c r="P649" i="2"/>
  <c r="Q648" i="2"/>
  <c r="Q649" i="2" s="1"/>
  <c r="Q643" i="2"/>
  <c r="R643" i="2" s="1"/>
  <c r="O643" i="2"/>
  <c r="Q642" i="2"/>
  <c r="R642" i="2" s="1"/>
  <c r="O642" i="2"/>
  <c r="Q641" i="2"/>
  <c r="R641" i="2" s="1"/>
  <c r="O641" i="2"/>
  <c r="Q640" i="2"/>
  <c r="R640" i="2" s="1"/>
  <c r="O640" i="2"/>
  <c r="Q639" i="2"/>
  <c r="R639" i="2" s="1"/>
  <c r="O639" i="2"/>
  <c r="Q638" i="2"/>
  <c r="R638" i="2" s="1"/>
  <c r="O638" i="2"/>
  <c r="Q637" i="2"/>
  <c r="R637" i="2" s="1"/>
  <c r="O637" i="2"/>
  <c r="O636" i="2"/>
  <c r="P635" i="2"/>
  <c r="M629" i="2"/>
  <c r="N629" i="2" s="1"/>
  <c r="P627" i="2"/>
  <c r="Q626" i="2"/>
  <c r="Q627" i="2" s="1"/>
  <c r="Q621" i="2"/>
  <c r="R621" i="2" s="1"/>
  <c r="Q620" i="2"/>
  <c r="R620" i="2" s="1"/>
  <c r="Q619" i="2"/>
  <c r="R619" i="2" s="1"/>
  <c r="O619" i="2"/>
  <c r="Q618" i="2"/>
  <c r="R618" i="2" s="1"/>
  <c r="O618" i="2"/>
  <c r="Q617" i="2"/>
  <c r="R617" i="2" s="1"/>
  <c r="O617" i="2"/>
  <c r="Q616" i="2"/>
  <c r="R616" i="2" s="1"/>
  <c r="O616" i="2"/>
  <c r="Q615" i="2"/>
  <c r="R615" i="2" s="1"/>
  <c r="O615" i="2"/>
  <c r="O614" i="2"/>
  <c r="P613" i="2"/>
  <c r="M607" i="2"/>
  <c r="N607" i="2" s="1"/>
  <c r="P605" i="2"/>
  <c r="Q604" i="2"/>
  <c r="Q605" i="2" s="1"/>
  <c r="Q599" i="2"/>
  <c r="R599" i="2" s="1"/>
  <c r="O599" i="2"/>
  <c r="Q598" i="2"/>
  <c r="R598" i="2" s="1"/>
  <c r="O598" i="2"/>
  <c r="Q597" i="2"/>
  <c r="R597" i="2" s="1"/>
  <c r="O597" i="2"/>
  <c r="Q596" i="2"/>
  <c r="R596" i="2" s="1"/>
  <c r="O596" i="2"/>
  <c r="Q595" i="2"/>
  <c r="R595" i="2" s="1"/>
  <c r="O595" i="2"/>
  <c r="Q594" i="2"/>
  <c r="R594" i="2" s="1"/>
  <c r="O594" i="2"/>
  <c r="Q593" i="2"/>
  <c r="R593" i="2" s="1"/>
  <c r="O593" i="2"/>
  <c r="O592" i="2"/>
  <c r="P591" i="2"/>
  <c r="M585" i="2"/>
  <c r="N585" i="2" s="1"/>
  <c r="P583" i="2"/>
  <c r="Q582" i="2"/>
  <c r="Q583" i="2" s="1"/>
  <c r="Q577" i="2"/>
  <c r="R577" i="2" s="1"/>
  <c r="O577" i="2"/>
  <c r="Q576" i="2"/>
  <c r="R576" i="2" s="1"/>
  <c r="O576" i="2"/>
  <c r="Q575" i="2"/>
  <c r="R575" i="2" s="1"/>
  <c r="O575" i="2"/>
  <c r="Q574" i="2"/>
  <c r="R574" i="2" s="1"/>
  <c r="O574" i="2"/>
  <c r="Q573" i="2"/>
  <c r="R573" i="2" s="1"/>
  <c r="O573" i="2"/>
  <c r="Q572" i="2"/>
  <c r="R572" i="2" s="1"/>
  <c r="O572" i="2"/>
  <c r="Q571" i="2"/>
  <c r="R571" i="2" s="1"/>
  <c r="O571" i="2"/>
  <c r="O570" i="2"/>
  <c r="P569" i="2"/>
  <c r="L563" i="2"/>
  <c r="V566" i="2" s="1"/>
  <c r="K563" i="2"/>
  <c r="M563" i="2" s="1"/>
  <c r="P561" i="2"/>
  <c r="Q560" i="2"/>
  <c r="Q561" i="2" s="1"/>
  <c r="Q554" i="2"/>
  <c r="R554" i="2" s="1"/>
  <c r="O554" i="2"/>
  <c r="Q553" i="2"/>
  <c r="R553" i="2" s="1"/>
  <c r="O553" i="2"/>
  <c r="Q552" i="2"/>
  <c r="R552" i="2" s="1"/>
  <c r="O552" i="2"/>
  <c r="Q551" i="2"/>
  <c r="R551" i="2" s="1"/>
  <c r="O551" i="2"/>
  <c r="Q550" i="2"/>
  <c r="R550" i="2" s="1"/>
  <c r="O550" i="2"/>
  <c r="Q549" i="2"/>
  <c r="R549" i="2" s="1"/>
  <c r="O549" i="2"/>
  <c r="Q548" i="2"/>
  <c r="R548" i="2" s="1"/>
  <c r="O548" i="2"/>
  <c r="O547" i="2"/>
  <c r="P546" i="2"/>
  <c r="L540" i="2"/>
  <c r="K540" i="2"/>
  <c r="M540" i="2" s="1"/>
  <c r="P538" i="2"/>
  <c r="Q537" i="2"/>
  <c r="Q538" i="2" s="1"/>
  <c r="Q531" i="2"/>
  <c r="R531" i="2" s="1"/>
  <c r="O531" i="2"/>
  <c r="Q530" i="2"/>
  <c r="R530" i="2" s="1"/>
  <c r="O530" i="2"/>
  <c r="Q529" i="2"/>
  <c r="R529" i="2" s="1"/>
  <c r="O529" i="2"/>
  <c r="Q528" i="2"/>
  <c r="R528" i="2" s="1"/>
  <c r="O528" i="2"/>
  <c r="Q527" i="2"/>
  <c r="R527" i="2" s="1"/>
  <c r="O527" i="2"/>
  <c r="Q526" i="2"/>
  <c r="R526" i="2" s="1"/>
  <c r="O526" i="2"/>
  <c r="Q525" i="2"/>
  <c r="R525" i="2" s="1"/>
  <c r="O525" i="2"/>
  <c r="O524" i="2"/>
  <c r="P523" i="2"/>
  <c r="L517" i="2"/>
  <c r="K517" i="2"/>
  <c r="Q514" i="2" s="1"/>
  <c r="Q515" i="2" s="1"/>
  <c r="P515" i="2"/>
  <c r="Q508" i="2"/>
  <c r="R508" i="2" s="1"/>
  <c r="O508" i="2"/>
  <c r="Q507" i="2"/>
  <c r="R507" i="2" s="1"/>
  <c r="O507" i="2"/>
  <c r="Q506" i="2"/>
  <c r="R506" i="2" s="1"/>
  <c r="O506" i="2"/>
  <c r="Q505" i="2"/>
  <c r="R505" i="2" s="1"/>
  <c r="O505" i="2"/>
  <c r="Q504" i="2"/>
  <c r="R504" i="2" s="1"/>
  <c r="O504" i="2"/>
  <c r="Q503" i="2"/>
  <c r="R503" i="2" s="1"/>
  <c r="O503" i="2"/>
  <c r="Q502" i="2"/>
  <c r="R502" i="2" s="1"/>
  <c r="O502" i="2"/>
  <c r="O501" i="2"/>
  <c r="P500" i="2"/>
  <c r="L494" i="2"/>
  <c r="K494" i="2"/>
  <c r="M494" i="2" s="1"/>
  <c r="P492" i="2"/>
  <c r="Q491" i="2"/>
  <c r="Q492" i="2" s="1"/>
  <c r="Q485" i="2"/>
  <c r="R485" i="2" s="1"/>
  <c r="O485" i="2"/>
  <c r="Q484" i="2"/>
  <c r="R484" i="2" s="1"/>
  <c r="O484" i="2"/>
  <c r="Q483" i="2"/>
  <c r="R483" i="2" s="1"/>
  <c r="O483" i="2"/>
  <c r="Q482" i="2"/>
  <c r="R482" i="2" s="1"/>
  <c r="O482" i="2"/>
  <c r="Q481" i="2"/>
  <c r="R481" i="2" s="1"/>
  <c r="O481" i="2"/>
  <c r="Q480" i="2"/>
  <c r="R480" i="2" s="1"/>
  <c r="O480" i="2"/>
  <c r="Q479" i="2"/>
  <c r="R479" i="2" s="1"/>
  <c r="O479" i="2"/>
  <c r="O478" i="2"/>
  <c r="P477" i="2"/>
  <c r="S479" i="2" s="1"/>
  <c r="K471" i="2"/>
  <c r="M471" i="2" s="1"/>
  <c r="N471" i="2" s="1"/>
  <c r="P469" i="2"/>
  <c r="Q468" i="2"/>
  <c r="Q469" i="2" s="1"/>
  <c r="Q462" i="2"/>
  <c r="R462" i="2" s="1"/>
  <c r="O462" i="2"/>
  <c r="Q461" i="2"/>
  <c r="R461" i="2" s="1"/>
  <c r="O461" i="2"/>
  <c r="Q460" i="2"/>
  <c r="R460" i="2" s="1"/>
  <c r="O460" i="2"/>
  <c r="Q459" i="2"/>
  <c r="R459" i="2" s="1"/>
  <c r="O459" i="2"/>
  <c r="Q458" i="2"/>
  <c r="R458" i="2" s="1"/>
  <c r="O458" i="2"/>
  <c r="Q457" i="2"/>
  <c r="R457" i="2" s="1"/>
  <c r="O457" i="2"/>
  <c r="Q456" i="2"/>
  <c r="R456" i="2" s="1"/>
  <c r="O456" i="2"/>
  <c r="O455" i="2"/>
  <c r="P454" i="2"/>
  <c r="S456" i="2" s="1"/>
  <c r="L448" i="2"/>
  <c r="K448" i="2"/>
  <c r="M448" i="2" s="1"/>
  <c r="P446" i="2"/>
  <c r="Q445" i="2"/>
  <c r="Q446" i="2" s="1"/>
  <c r="Q439" i="2"/>
  <c r="R439" i="2" s="1"/>
  <c r="O439" i="2"/>
  <c r="Q438" i="2"/>
  <c r="R438" i="2" s="1"/>
  <c r="O438" i="2"/>
  <c r="Q437" i="2"/>
  <c r="R437" i="2" s="1"/>
  <c r="O437" i="2"/>
  <c r="Q436" i="2"/>
  <c r="R436" i="2" s="1"/>
  <c r="O436" i="2"/>
  <c r="Q435" i="2"/>
  <c r="R435" i="2" s="1"/>
  <c r="O435" i="2"/>
  <c r="Q434" i="2"/>
  <c r="R434" i="2" s="1"/>
  <c r="O434" i="2"/>
  <c r="Q433" i="2"/>
  <c r="R433" i="2" s="1"/>
  <c r="O433" i="2"/>
  <c r="O432" i="2"/>
  <c r="P431" i="2"/>
  <c r="T433" i="2" s="1"/>
  <c r="M425" i="2"/>
  <c r="L425" i="2"/>
  <c r="N425" i="2" s="1"/>
  <c r="Q423" i="2"/>
  <c r="R422" i="2"/>
  <c r="R423" i="2" s="1"/>
  <c r="R417" i="2"/>
  <c r="S417" i="2" s="1"/>
  <c r="P417" i="2"/>
  <c r="R416" i="2"/>
  <c r="S416" i="2" s="1"/>
  <c r="P416" i="2"/>
  <c r="R415" i="2"/>
  <c r="S415" i="2" s="1"/>
  <c r="P415" i="2"/>
  <c r="R414" i="2"/>
  <c r="S414" i="2" s="1"/>
  <c r="P414" i="2"/>
  <c r="R413" i="2"/>
  <c r="S413" i="2" s="1"/>
  <c r="P413" i="2"/>
  <c r="R412" i="2"/>
  <c r="S412" i="2" s="1"/>
  <c r="P412" i="2"/>
  <c r="R411" i="2"/>
  <c r="S411" i="2" s="1"/>
  <c r="P411" i="2"/>
  <c r="R410" i="2"/>
  <c r="S410" i="2" s="1"/>
  <c r="P410" i="2"/>
  <c r="P409" i="2"/>
  <c r="Q408" i="2"/>
  <c r="U410" i="2" s="1"/>
  <c r="M402" i="2"/>
  <c r="L402" i="2"/>
  <c r="N402" i="2" s="1"/>
  <c r="Q400" i="2"/>
  <c r="R399" i="2"/>
  <c r="R400" i="2" s="1"/>
  <c r="R394" i="2"/>
  <c r="S394" i="2" s="1"/>
  <c r="P394" i="2"/>
  <c r="R393" i="2"/>
  <c r="S393" i="2" s="1"/>
  <c r="P393" i="2"/>
  <c r="R392" i="2"/>
  <c r="S392" i="2" s="1"/>
  <c r="P392" i="2"/>
  <c r="R391" i="2"/>
  <c r="S391" i="2" s="1"/>
  <c r="P391" i="2"/>
  <c r="R390" i="2"/>
  <c r="S390" i="2" s="1"/>
  <c r="P390" i="2"/>
  <c r="R389" i="2"/>
  <c r="S389" i="2" s="1"/>
  <c r="P389" i="2"/>
  <c r="R388" i="2"/>
  <c r="S388" i="2" s="1"/>
  <c r="P388" i="2"/>
  <c r="R387" i="2"/>
  <c r="S387" i="2" s="1"/>
  <c r="P387" i="2"/>
  <c r="P386" i="2"/>
  <c r="Q385" i="2"/>
  <c r="U387" i="2" s="1"/>
  <c r="M379" i="2"/>
  <c r="L379" i="2"/>
  <c r="N379" i="2" s="1"/>
  <c r="Q377" i="2"/>
  <c r="R376" i="2"/>
  <c r="R377" i="2" s="1"/>
  <c r="R371" i="2"/>
  <c r="S371" i="2" s="1"/>
  <c r="P371" i="2"/>
  <c r="R370" i="2"/>
  <c r="S370" i="2" s="1"/>
  <c r="P370" i="2"/>
  <c r="R369" i="2"/>
  <c r="S369" i="2" s="1"/>
  <c r="P369" i="2"/>
  <c r="R368" i="2"/>
  <c r="S368" i="2" s="1"/>
  <c r="P368" i="2"/>
  <c r="R367" i="2"/>
  <c r="S367" i="2" s="1"/>
  <c r="P367" i="2"/>
  <c r="R366" i="2"/>
  <c r="S366" i="2" s="1"/>
  <c r="P366" i="2"/>
  <c r="R365" i="2"/>
  <c r="S365" i="2" s="1"/>
  <c r="P365" i="2"/>
  <c r="R364" i="2"/>
  <c r="S364" i="2" s="1"/>
  <c r="P364" i="2"/>
  <c r="P363" i="2"/>
  <c r="Q362" i="2"/>
  <c r="U364" i="2" s="1"/>
  <c r="M356" i="2"/>
  <c r="L356" i="2"/>
  <c r="N356" i="2" s="1"/>
  <c r="Q354" i="2"/>
  <c r="R353" i="2"/>
  <c r="R354" i="2" s="1"/>
  <c r="R348" i="2"/>
  <c r="S348" i="2" s="1"/>
  <c r="P348" i="2"/>
  <c r="R347" i="2"/>
  <c r="S347" i="2" s="1"/>
  <c r="P347" i="2"/>
  <c r="R346" i="2"/>
  <c r="S346" i="2" s="1"/>
  <c r="P346" i="2"/>
  <c r="R345" i="2"/>
  <c r="S345" i="2" s="1"/>
  <c r="P345" i="2"/>
  <c r="R344" i="2"/>
  <c r="S344" i="2" s="1"/>
  <c r="P344" i="2"/>
  <c r="R343" i="2"/>
  <c r="S343" i="2" s="1"/>
  <c r="P343" i="2"/>
  <c r="R342" i="2"/>
  <c r="S342" i="2" s="1"/>
  <c r="P342" i="2"/>
  <c r="R341" i="2"/>
  <c r="S341" i="2" s="1"/>
  <c r="P341" i="2"/>
  <c r="P340" i="2"/>
  <c r="Q339" i="2"/>
  <c r="T341" i="2" s="1"/>
  <c r="M333" i="2"/>
  <c r="L333" i="2"/>
  <c r="N333" i="2" s="1"/>
  <c r="Q331" i="2"/>
  <c r="R330" i="2"/>
  <c r="R331" i="2" s="1"/>
  <c r="R325" i="2"/>
  <c r="S325" i="2" s="1"/>
  <c r="P325" i="2"/>
  <c r="R324" i="2"/>
  <c r="S324" i="2" s="1"/>
  <c r="P324" i="2"/>
  <c r="R323" i="2"/>
  <c r="S323" i="2" s="1"/>
  <c r="P323" i="2"/>
  <c r="R322" i="2"/>
  <c r="S322" i="2" s="1"/>
  <c r="P322" i="2"/>
  <c r="R321" i="2"/>
  <c r="S321" i="2" s="1"/>
  <c r="P321" i="2"/>
  <c r="R320" i="2"/>
  <c r="S320" i="2" s="1"/>
  <c r="P320" i="2"/>
  <c r="R319" i="2"/>
  <c r="S319" i="2" s="1"/>
  <c r="P319" i="2"/>
  <c r="R318" i="2"/>
  <c r="S318" i="2" s="1"/>
  <c r="P318" i="2"/>
  <c r="P317" i="2"/>
  <c r="Q316" i="2"/>
  <c r="U318" i="2" s="1"/>
  <c r="M310" i="2"/>
  <c r="L310" i="2"/>
  <c r="N310" i="2" s="1"/>
  <c r="Q308" i="2"/>
  <c r="R307" i="2"/>
  <c r="R308" i="2" s="1"/>
  <c r="R302" i="2"/>
  <c r="S302" i="2" s="1"/>
  <c r="P302" i="2"/>
  <c r="R301" i="2"/>
  <c r="S301" i="2" s="1"/>
  <c r="P301" i="2"/>
  <c r="R300" i="2"/>
  <c r="S300" i="2" s="1"/>
  <c r="P300" i="2"/>
  <c r="R299" i="2"/>
  <c r="S299" i="2" s="1"/>
  <c r="P299" i="2"/>
  <c r="R298" i="2"/>
  <c r="S298" i="2" s="1"/>
  <c r="P298" i="2"/>
  <c r="R297" i="2"/>
  <c r="S297" i="2" s="1"/>
  <c r="P297" i="2"/>
  <c r="R296" i="2"/>
  <c r="S296" i="2" s="1"/>
  <c r="P296" i="2"/>
  <c r="R295" i="2"/>
  <c r="S295" i="2" s="1"/>
  <c r="P295" i="2"/>
  <c r="P294" i="2"/>
  <c r="Q293" i="2"/>
  <c r="U295" i="2" s="1"/>
  <c r="M287" i="2"/>
  <c r="L287" i="2"/>
  <c r="N287" i="2" s="1"/>
  <c r="O287" i="2" s="1"/>
  <c r="Q285" i="2"/>
  <c r="R284" i="2"/>
  <c r="R285" i="2" s="1"/>
  <c r="R279" i="2"/>
  <c r="S279" i="2" s="1"/>
  <c r="P279" i="2"/>
  <c r="R278" i="2"/>
  <c r="S278" i="2" s="1"/>
  <c r="P278" i="2"/>
  <c r="R277" i="2"/>
  <c r="S277" i="2" s="1"/>
  <c r="P277" i="2"/>
  <c r="R276" i="2"/>
  <c r="S276" i="2" s="1"/>
  <c r="P276" i="2"/>
  <c r="R275" i="2"/>
  <c r="S275" i="2" s="1"/>
  <c r="P275" i="2"/>
  <c r="R274" i="2"/>
  <c r="S274" i="2" s="1"/>
  <c r="P274" i="2"/>
  <c r="R273" i="2"/>
  <c r="S273" i="2" s="1"/>
  <c r="P273" i="2"/>
  <c r="A273" i="2"/>
  <c r="A275" i="2" s="1"/>
  <c r="A277" i="2" s="1"/>
  <c r="A279" i="2" s="1"/>
  <c r="A281" i="2" s="1"/>
  <c r="A283" i="2" s="1"/>
  <c r="A285" i="2" s="1"/>
  <c r="R272" i="2"/>
  <c r="S272" i="2" s="1"/>
  <c r="P272" i="2"/>
  <c r="A272" i="2"/>
  <c r="A274" i="2" s="1"/>
  <c r="A276" i="2" s="1"/>
  <c r="A278" i="2" s="1"/>
  <c r="A280" i="2" s="1"/>
  <c r="A282" i="2" s="1"/>
  <c r="A284" i="2" s="1"/>
  <c r="A286" i="2" s="1"/>
  <c r="P271" i="2"/>
  <c r="Q270" i="2"/>
  <c r="U272" i="2" s="1"/>
  <c r="M264" i="2"/>
  <c r="L264" i="2"/>
  <c r="N264" i="2" s="1"/>
  <c r="O264" i="2" s="1"/>
  <c r="Q262" i="2"/>
  <c r="R261" i="2"/>
  <c r="R262" i="2" s="1"/>
  <c r="R256" i="2"/>
  <c r="S256" i="2" s="1"/>
  <c r="P256" i="2"/>
  <c r="R255" i="2"/>
  <c r="S255" i="2" s="1"/>
  <c r="P255" i="2"/>
  <c r="R254" i="2"/>
  <c r="S254" i="2" s="1"/>
  <c r="P254" i="2"/>
  <c r="R253" i="2"/>
  <c r="S253" i="2" s="1"/>
  <c r="P253" i="2"/>
  <c r="R252" i="2"/>
  <c r="S252" i="2" s="1"/>
  <c r="P252" i="2"/>
  <c r="R251" i="2"/>
  <c r="S251" i="2" s="1"/>
  <c r="P251" i="2"/>
  <c r="A251" i="2"/>
  <c r="A253" i="2" s="1"/>
  <c r="A255" i="2" s="1"/>
  <c r="A257" i="2" s="1"/>
  <c r="A259" i="2" s="1"/>
  <c r="A261" i="2" s="1"/>
  <c r="A263" i="2" s="1"/>
  <c r="R250" i="2"/>
  <c r="S250" i="2" s="1"/>
  <c r="P250" i="2"/>
  <c r="A250" i="2"/>
  <c r="A252" i="2" s="1"/>
  <c r="A254" i="2" s="1"/>
  <c r="A256" i="2" s="1"/>
  <c r="A258" i="2" s="1"/>
  <c r="A260" i="2" s="1"/>
  <c r="A262" i="2" s="1"/>
  <c r="R249" i="2"/>
  <c r="S249" i="2" s="1"/>
  <c r="P249" i="2"/>
  <c r="P248" i="2"/>
  <c r="Q247" i="2"/>
  <c r="U249" i="2" s="1"/>
  <c r="M241" i="2"/>
  <c r="L241" i="2"/>
  <c r="N241" i="2" s="1"/>
  <c r="O241" i="2" s="1"/>
  <c r="Q239" i="2"/>
  <c r="R238" i="2"/>
  <c r="R239" i="2" s="1"/>
  <c r="R233" i="2"/>
  <c r="S233" i="2" s="1"/>
  <c r="P233" i="2"/>
  <c r="R232" i="2"/>
  <c r="S232" i="2" s="1"/>
  <c r="P232" i="2"/>
  <c r="R231" i="2"/>
  <c r="S231" i="2" s="1"/>
  <c r="P231" i="2"/>
  <c r="R230" i="2"/>
  <c r="S230" i="2" s="1"/>
  <c r="P230" i="2"/>
  <c r="R229" i="2"/>
  <c r="S229" i="2" s="1"/>
  <c r="P229" i="2"/>
  <c r="A229" i="2"/>
  <c r="A231" i="2" s="1"/>
  <c r="A233" i="2" s="1"/>
  <c r="A235" i="2" s="1"/>
  <c r="A237" i="2" s="1"/>
  <c r="A239" i="2" s="1"/>
  <c r="R228" i="2"/>
  <c r="S228" i="2" s="1"/>
  <c r="P228" i="2"/>
  <c r="A228" i="2"/>
  <c r="A230" i="2" s="1"/>
  <c r="A232" i="2" s="1"/>
  <c r="A234" i="2" s="1"/>
  <c r="A236" i="2" s="1"/>
  <c r="A238" i="2" s="1"/>
  <c r="A240" i="2" s="1"/>
  <c r="R227" i="2"/>
  <c r="S227" i="2" s="1"/>
  <c r="P227" i="2"/>
  <c r="R226" i="2"/>
  <c r="S226" i="2" s="1"/>
  <c r="P226" i="2"/>
  <c r="P225" i="2"/>
  <c r="Q224" i="2"/>
  <c r="T226" i="2" s="1"/>
  <c r="L218" i="2"/>
  <c r="N218" i="2" s="1"/>
  <c r="Q216" i="2"/>
  <c r="P209" i="2"/>
  <c r="R208" i="2"/>
  <c r="S208" i="2" s="1"/>
  <c r="P208" i="2"/>
  <c r="R207" i="2"/>
  <c r="S207" i="2" s="1"/>
  <c r="P207" i="2"/>
  <c r="R206" i="2"/>
  <c r="S206" i="2" s="1"/>
  <c r="P206" i="2"/>
  <c r="R205" i="2"/>
  <c r="S205" i="2" s="1"/>
  <c r="P205" i="2"/>
  <c r="R204" i="2"/>
  <c r="S204" i="2" s="1"/>
  <c r="P204" i="2"/>
  <c r="R203" i="2"/>
  <c r="S203" i="2" s="1"/>
  <c r="P203" i="2"/>
  <c r="P202" i="2"/>
  <c r="Q201" i="2"/>
  <c r="T203" i="2" s="1"/>
  <c r="M195" i="2"/>
  <c r="L195" i="2"/>
  <c r="N195" i="2" s="1"/>
  <c r="Q193" i="2"/>
  <c r="R192" i="2"/>
  <c r="R193" i="2" s="1"/>
  <c r="R187" i="2"/>
  <c r="S187" i="2" s="1"/>
  <c r="P187" i="2"/>
  <c r="R186" i="2"/>
  <c r="S186" i="2" s="1"/>
  <c r="P186" i="2"/>
  <c r="R185" i="2"/>
  <c r="S185" i="2" s="1"/>
  <c r="P185" i="2"/>
  <c r="R184" i="2"/>
  <c r="S184" i="2" s="1"/>
  <c r="P184" i="2"/>
  <c r="R183" i="2"/>
  <c r="S183" i="2" s="1"/>
  <c r="P183" i="2"/>
  <c r="R182" i="2"/>
  <c r="S182" i="2" s="1"/>
  <c r="P182" i="2"/>
  <c r="R181" i="2"/>
  <c r="S181" i="2" s="1"/>
  <c r="P181" i="2"/>
  <c r="R180" i="2"/>
  <c r="S180" i="2" s="1"/>
  <c r="P180" i="2"/>
  <c r="P179" i="2"/>
  <c r="Q178" i="2"/>
  <c r="T180" i="2" s="1"/>
  <c r="U172" i="2"/>
  <c r="M172" i="2"/>
  <c r="L172" i="2"/>
  <c r="N172" i="2" s="1"/>
  <c r="V171" i="2"/>
  <c r="V172" i="2" s="1"/>
  <c r="R170" i="2"/>
  <c r="S170" i="2" s="1"/>
  <c r="P170" i="2"/>
  <c r="R169" i="2"/>
  <c r="S169" i="2" s="1"/>
  <c r="P169" i="2"/>
  <c r="R168" i="2"/>
  <c r="S168" i="2" s="1"/>
  <c r="P168" i="2"/>
  <c r="R167" i="2"/>
  <c r="S167" i="2" s="1"/>
  <c r="P167" i="2"/>
  <c r="R166" i="2"/>
  <c r="S166" i="2" s="1"/>
  <c r="P166" i="2"/>
  <c r="R165" i="2"/>
  <c r="S165" i="2" s="1"/>
  <c r="P165" i="2"/>
  <c r="R164" i="2"/>
  <c r="S164" i="2" s="1"/>
  <c r="P164" i="2"/>
  <c r="R163" i="2"/>
  <c r="S163" i="2" s="1"/>
  <c r="P163" i="2"/>
  <c r="P162" i="2"/>
  <c r="Q161" i="2"/>
  <c r="R162" i="2" s="1"/>
  <c r="S162" i="2" s="1"/>
  <c r="U157" i="2"/>
  <c r="M157" i="2"/>
  <c r="L157" i="2"/>
  <c r="N157" i="2" s="1"/>
  <c r="V156" i="2"/>
  <c r="V157" i="2" s="1"/>
  <c r="R155" i="2"/>
  <c r="S155" i="2" s="1"/>
  <c r="P155" i="2"/>
  <c r="R154" i="2"/>
  <c r="S154" i="2" s="1"/>
  <c r="P154" i="2"/>
  <c r="R153" i="2"/>
  <c r="S153" i="2" s="1"/>
  <c r="P153" i="2"/>
  <c r="R152" i="2"/>
  <c r="S152" i="2" s="1"/>
  <c r="P152" i="2"/>
  <c r="R151" i="2"/>
  <c r="S151" i="2" s="1"/>
  <c r="P151" i="2"/>
  <c r="R150" i="2"/>
  <c r="S150" i="2" s="1"/>
  <c r="P150" i="2"/>
  <c r="R149" i="2"/>
  <c r="S149" i="2" s="1"/>
  <c r="P149" i="2"/>
  <c r="R148" i="2"/>
  <c r="S148" i="2" s="1"/>
  <c r="P148" i="2"/>
  <c r="P147" i="2"/>
  <c r="Q146" i="2"/>
  <c r="U142" i="2"/>
  <c r="M142" i="2"/>
  <c r="L142" i="2"/>
  <c r="N142" i="2" s="1"/>
  <c r="V141" i="2"/>
  <c r="V142" i="2" s="1"/>
  <c r="R138" i="2"/>
  <c r="S138" i="2" s="1"/>
  <c r="P138" i="2"/>
  <c r="R137" i="2"/>
  <c r="S137" i="2" s="1"/>
  <c r="P137" i="2"/>
  <c r="R136" i="2"/>
  <c r="S136" i="2" s="1"/>
  <c r="P136" i="2"/>
  <c r="R135" i="2"/>
  <c r="S135" i="2" s="1"/>
  <c r="P135" i="2"/>
  <c r="R134" i="2"/>
  <c r="S134" i="2" s="1"/>
  <c r="P134" i="2"/>
  <c r="R133" i="2"/>
  <c r="S133" i="2" s="1"/>
  <c r="P133" i="2"/>
  <c r="R132" i="2"/>
  <c r="S132" i="2" s="1"/>
  <c r="P132" i="2"/>
  <c r="R131" i="2"/>
  <c r="S131" i="2" s="1"/>
  <c r="P131" i="2"/>
  <c r="P130" i="2"/>
  <c r="Q129" i="2"/>
  <c r="R130" i="2" s="1"/>
  <c r="S130" i="2" s="1"/>
  <c r="M125" i="2"/>
  <c r="L125" i="2"/>
  <c r="N125" i="2" s="1"/>
  <c r="U124" i="2"/>
  <c r="V123" i="2"/>
  <c r="V124" i="2" s="1"/>
  <c r="R122" i="2"/>
  <c r="S122" i="2" s="1"/>
  <c r="P122" i="2"/>
  <c r="R121" i="2"/>
  <c r="S121" i="2" s="1"/>
  <c r="P121" i="2"/>
  <c r="R120" i="2"/>
  <c r="S120" i="2" s="1"/>
  <c r="P120" i="2"/>
  <c r="R119" i="2"/>
  <c r="S119" i="2" s="1"/>
  <c r="P119" i="2"/>
  <c r="R118" i="2"/>
  <c r="S118" i="2" s="1"/>
  <c r="P118" i="2"/>
  <c r="R117" i="2"/>
  <c r="S117" i="2" s="1"/>
  <c r="P117" i="2"/>
  <c r="R116" i="2"/>
  <c r="S116" i="2" s="1"/>
  <c r="P116" i="2"/>
  <c r="P115" i="2"/>
  <c r="Q114" i="2"/>
  <c r="AB109" i="2" s="1"/>
  <c r="P108" i="2"/>
  <c r="Q107" i="2"/>
  <c r="R108" i="2" s="1"/>
  <c r="S108" i="2" s="1"/>
  <c r="M103" i="2"/>
  <c r="L103" i="2"/>
  <c r="N103" i="2" s="1"/>
  <c r="R100" i="2"/>
  <c r="S100" i="2" s="1"/>
  <c r="P100" i="2"/>
  <c r="R99" i="2"/>
  <c r="S99" i="2" s="1"/>
  <c r="P99" i="2"/>
  <c r="R98" i="2"/>
  <c r="S98" i="2" s="1"/>
  <c r="P98" i="2"/>
  <c r="R97" i="2"/>
  <c r="S97" i="2" s="1"/>
  <c r="P97" i="2"/>
  <c r="R96" i="2"/>
  <c r="S96" i="2" s="1"/>
  <c r="P96" i="2"/>
  <c r="R95" i="2"/>
  <c r="S95" i="2" s="1"/>
  <c r="P95" i="2"/>
  <c r="R94" i="2"/>
  <c r="S94" i="2" s="1"/>
  <c r="P94" i="2"/>
  <c r="R93" i="2"/>
  <c r="S93" i="2" s="1"/>
  <c r="P93" i="2"/>
  <c r="P92" i="2"/>
  <c r="Q91" i="2"/>
  <c r="R92" i="2" s="1"/>
  <c r="S92" i="2" s="1"/>
  <c r="N87" i="2"/>
  <c r="M87" i="2"/>
  <c r="L87" i="2"/>
  <c r="R85" i="2"/>
  <c r="S85" i="2" s="1"/>
  <c r="P85" i="2"/>
  <c r="R84" i="2"/>
  <c r="S84" i="2" s="1"/>
  <c r="P84" i="2"/>
  <c r="R83" i="2"/>
  <c r="S83" i="2" s="1"/>
  <c r="P83" i="2"/>
  <c r="R82" i="2"/>
  <c r="S82" i="2" s="1"/>
  <c r="P82" i="2"/>
  <c r="R81" i="2"/>
  <c r="S81" i="2" s="1"/>
  <c r="P81" i="2"/>
  <c r="R80" i="2"/>
  <c r="S80" i="2" s="1"/>
  <c r="P80" i="2"/>
  <c r="R79" i="2"/>
  <c r="S79" i="2" s="1"/>
  <c r="P79" i="2"/>
  <c r="R78" i="2"/>
  <c r="S78" i="2" s="1"/>
  <c r="P78" i="2"/>
  <c r="P77" i="2"/>
  <c r="Q76" i="2"/>
  <c r="R77" i="2" s="1"/>
  <c r="S77" i="2" s="1"/>
  <c r="M72" i="2"/>
  <c r="L72" i="2"/>
  <c r="N72" i="2" s="1"/>
  <c r="R71" i="2"/>
  <c r="S71" i="2" s="1"/>
  <c r="P71" i="2"/>
  <c r="R70" i="2"/>
  <c r="S70" i="2" s="1"/>
  <c r="P70" i="2"/>
  <c r="R69" i="2"/>
  <c r="S69" i="2" s="1"/>
  <c r="P69" i="2"/>
  <c r="R68" i="2"/>
  <c r="S68" i="2" s="1"/>
  <c r="P68" i="2"/>
  <c r="R67" i="2"/>
  <c r="S67" i="2" s="1"/>
  <c r="P67" i="2"/>
  <c r="R66" i="2"/>
  <c r="S66" i="2" s="1"/>
  <c r="P66" i="2"/>
  <c r="R65" i="2"/>
  <c r="S65" i="2" s="1"/>
  <c r="P65" i="2"/>
  <c r="R64" i="2"/>
  <c r="S64" i="2" s="1"/>
  <c r="P64" i="2"/>
  <c r="P63" i="2"/>
  <c r="Q62" i="2"/>
  <c r="R63" i="2" s="1"/>
  <c r="S63" i="2" s="1"/>
  <c r="M58" i="2"/>
  <c r="L58" i="2"/>
  <c r="N58" i="2" s="1"/>
  <c r="R57" i="2"/>
  <c r="S57" i="2" s="1"/>
  <c r="P57" i="2"/>
  <c r="R56" i="2"/>
  <c r="S56" i="2" s="1"/>
  <c r="P56" i="2"/>
  <c r="R55" i="2"/>
  <c r="S55" i="2" s="1"/>
  <c r="P55" i="2"/>
  <c r="R54" i="2"/>
  <c r="S54" i="2" s="1"/>
  <c r="P54" i="2"/>
  <c r="R53" i="2"/>
  <c r="S53" i="2" s="1"/>
  <c r="P53" i="2"/>
  <c r="R52" i="2"/>
  <c r="S52" i="2" s="1"/>
  <c r="P52" i="2"/>
  <c r="R51" i="2"/>
  <c r="S51" i="2" s="1"/>
  <c r="P51" i="2"/>
  <c r="R50" i="2"/>
  <c r="S50" i="2" s="1"/>
  <c r="P50" i="2"/>
  <c r="P49" i="2"/>
  <c r="Q48" i="2"/>
  <c r="M44" i="2"/>
  <c r="L44" i="2"/>
  <c r="N44" i="2" s="1"/>
  <c r="R42" i="2"/>
  <c r="S42" i="2" s="1"/>
  <c r="P42" i="2"/>
  <c r="R41" i="2"/>
  <c r="S41" i="2" s="1"/>
  <c r="P41" i="2"/>
  <c r="R40" i="2"/>
  <c r="S40" i="2" s="1"/>
  <c r="P40" i="2"/>
  <c r="R39" i="2"/>
  <c r="S39" i="2" s="1"/>
  <c r="P39" i="2"/>
  <c r="R38" i="2"/>
  <c r="S38" i="2" s="1"/>
  <c r="P38" i="2"/>
  <c r="R37" i="2"/>
  <c r="S37" i="2" s="1"/>
  <c r="P37" i="2"/>
  <c r="R36" i="2"/>
  <c r="S36" i="2" s="1"/>
  <c r="P36" i="2"/>
  <c r="R35" i="2"/>
  <c r="S35" i="2" s="1"/>
  <c r="P35" i="2"/>
  <c r="P34" i="2"/>
  <c r="Q33" i="2"/>
  <c r="W109" i="2" s="1"/>
  <c r="M29" i="2"/>
  <c r="L29" i="2"/>
  <c r="N29" i="2" s="1"/>
  <c r="R27" i="2"/>
  <c r="S27" i="2" s="1"/>
  <c r="P27" i="2"/>
  <c r="R26" i="2"/>
  <c r="S26" i="2" s="1"/>
  <c r="P26" i="2"/>
  <c r="R25" i="2"/>
  <c r="S25" i="2" s="1"/>
  <c r="P25" i="2"/>
  <c r="R24" i="2"/>
  <c r="S24" i="2" s="1"/>
  <c r="P24" i="2"/>
  <c r="R23" i="2"/>
  <c r="S23" i="2" s="1"/>
  <c r="P23" i="2"/>
  <c r="R22" i="2"/>
  <c r="S22" i="2" s="1"/>
  <c r="P22" i="2"/>
  <c r="R21" i="2"/>
  <c r="S21" i="2" s="1"/>
  <c r="P21" i="2"/>
  <c r="R20" i="2"/>
  <c r="S20" i="2" s="1"/>
  <c r="P20" i="2"/>
  <c r="P19" i="2"/>
  <c r="Q18" i="2"/>
  <c r="V109" i="2" s="1"/>
  <c r="U718" i="1"/>
  <c r="S718" i="1"/>
  <c r="R718" i="1"/>
  <c r="T718" i="1" s="1"/>
  <c r="W716" i="1"/>
  <c r="X715" i="1"/>
  <c r="X716" i="1" s="1"/>
  <c r="Y710" i="1"/>
  <c r="X710" i="1"/>
  <c r="V710" i="1"/>
  <c r="Y709" i="1"/>
  <c r="X709" i="1"/>
  <c r="V709" i="1"/>
  <c r="X708" i="1"/>
  <c r="Y708" i="1" s="1"/>
  <c r="V708" i="1"/>
  <c r="X707" i="1"/>
  <c r="Y707" i="1" s="1"/>
  <c r="V707" i="1"/>
  <c r="X706" i="1"/>
  <c r="Y706" i="1" s="1"/>
  <c r="V706" i="1"/>
  <c r="X705" i="1"/>
  <c r="Y705" i="1" s="1"/>
  <c r="V705" i="1"/>
  <c r="X704" i="1"/>
  <c r="Y704" i="1" s="1"/>
  <c r="V704" i="1"/>
  <c r="X703" i="1"/>
  <c r="Y703" i="1" s="1"/>
  <c r="V703" i="1"/>
  <c r="U696" i="1"/>
  <c r="S696" i="1"/>
  <c r="R696" i="1"/>
  <c r="T696" i="1" s="1"/>
  <c r="W694" i="1"/>
  <c r="X693" i="1"/>
  <c r="X694" i="1" s="1"/>
  <c r="Y688" i="1"/>
  <c r="X688" i="1"/>
  <c r="V688" i="1"/>
  <c r="Y687" i="1"/>
  <c r="X687" i="1"/>
  <c r="V687" i="1"/>
  <c r="X686" i="1"/>
  <c r="Y686" i="1" s="1"/>
  <c r="V686" i="1"/>
  <c r="X685" i="1"/>
  <c r="Y685" i="1" s="1"/>
  <c r="V685" i="1"/>
  <c r="X684" i="1"/>
  <c r="Y684" i="1" s="1"/>
  <c r="V684" i="1"/>
  <c r="X683" i="1"/>
  <c r="Y683" i="1" s="1"/>
  <c r="V683" i="1"/>
  <c r="X682" i="1"/>
  <c r="Y682" i="1" s="1"/>
  <c r="V682" i="1"/>
  <c r="X681" i="1"/>
  <c r="Y681" i="1" s="1"/>
  <c r="V681" i="1"/>
  <c r="S674" i="1"/>
  <c r="U674" i="1" s="1"/>
  <c r="R674" i="1"/>
  <c r="T674" i="1" s="1"/>
  <c r="W672" i="1"/>
  <c r="X671" i="1"/>
  <c r="X672" i="1" s="1"/>
  <c r="X666" i="1"/>
  <c r="Y666" i="1" s="1"/>
  <c r="V666" i="1"/>
  <c r="X665" i="1"/>
  <c r="Y665" i="1" s="1"/>
  <c r="V665" i="1"/>
  <c r="X664" i="1"/>
  <c r="Y664" i="1" s="1"/>
  <c r="V664" i="1"/>
  <c r="X663" i="1"/>
  <c r="Y663" i="1" s="1"/>
  <c r="V663" i="1"/>
  <c r="X662" i="1"/>
  <c r="Y662" i="1" s="1"/>
  <c r="V662" i="1"/>
  <c r="X661" i="1"/>
  <c r="Y661" i="1" s="1"/>
  <c r="V661" i="1"/>
  <c r="X660" i="1"/>
  <c r="Y660" i="1" s="1"/>
  <c r="V660" i="1"/>
  <c r="V659" i="1"/>
  <c r="W658" i="1"/>
  <c r="Z660" i="1" s="1"/>
  <c r="S652" i="1"/>
  <c r="R652" i="1"/>
  <c r="T652" i="1" s="1"/>
  <c r="W650" i="1"/>
  <c r="X649" i="1"/>
  <c r="X650" i="1" s="1"/>
  <c r="X644" i="1"/>
  <c r="Y644" i="1" s="1"/>
  <c r="V644" i="1"/>
  <c r="X643" i="1"/>
  <c r="Y643" i="1" s="1"/>
  <c r="V643" i="1"/>
  <c r="X642" i="1"/>
  <c r="Y642" i="1" s="1"/>
  <c r="V642" i="1"/>
  <c r="X641" i="1"/>
  <c r="Y641" i="1" s="1"/>
  <c r="V641" i="1"/>
  <c r="X640" i="1"/>
  <c r="Y640" i="1" s="1"/>
  <c r="V640" i="1"/>
  <c r="X639" i="1"/>
  <c r="Y639" i="1" s="1"/>
  <c r="V639" i="1"/>
  <c r="X638" i="1"/>
  <c r="Y638" i="1" s="1"/>
  <c r="V638" i="1"/>
  <c r="V637" i="1"/>
  <c r="W636" i="1"/>
  <c r="S630" i="1"/>
  <c r="R630" i="1"/>
  <c r="T630" i="1" s="1"/>
  <c r="W628" i="1"/>
  <c r="X627" i="1"/>
  <c r="X628" i="1" s="1"/>
  <c r="X622" i="1"/>
  <c r="Y622" i="1" s="1"/>
  <c r="V622" i="1"/>
  <c r="X621" i="1"/>
  <c r="Y621" i="1" s="1"/>
  <c r="V621" i="1"/>
  <c r="X620" i="1"/>
  <c r="Y620" i="1" s="1"/>
  <c r="V620" i="1"/>
  <c r="X619" i="1"/>
  <c r="Y619" i="1" s="1"/>
  <c r="V619" i="1"/>
  <c r="X618" i="1"/>
  <c r="Y618" i="1" s="1"/>
  <c r="V618" i="1"/>
  <c r="X617" i="1"/>
  <c r="Y617" i="1" s="1"/>
  <c r="V617" i="1"/>
  <c r="X616" i="1"/>
  <c r="Y616" i="1" s="1"/>
  <c r="V616" i="1"/>
  <c r="V615" i="1"/>
  <c r="W614" i="1"/>
  <c r="Z616" i="1" s="1"/>
  <c r="S608" i="1"/>
  <c r="R608" i="1"/>
  <c r="T608" i="1" s="1"/>
  <c r="W606" i="1"/>
  <c r="X605" i="1"/>
  <c r="X606" i="1" s="1"/>
  <c r="X600" i="1"/>
  <c r="Y600" i="1" s="1"/>
  <c r="V600" i="1"/>
  <c r="X599" i="1"/>
  <c r="Y599" i="1" s="1"/>
  <c r="V599" i="1"/>
  <c r="X598" i="1"/>
  <c r="Y598" i="1" s="1"/>
  <c r="V598" i="1"/>
  <c r="X597" i="1"/>
  <c r="Y597" i="1" s="1"/>
  <c r="V597" i="1"/>
  <c r="X596" i="1"/>
  <c r="Y596" i="1" s="1"/>
  <c r="V596" i="1"/>
  <c r="X595" i="1"/>
  <c r="Y595" i="1" s="1"/>
  <c r="V595" i="1"/>
  <c r="X594" i="1"/>
  <c r="Y594" i="1" s="1"/>
  <c r="V594" i="1"/>
  <c r="V593" i="1"/>
  <c r="W592" i="1"/>
  <c r="X593" i="1" s="1"/>
  <c r="Y593" i="1" s="1"/>
  <c r="S586" i="1"/>
  <c r="R586" i="1"/>
  <c r="T586" i="1" s="1"/>
  <c r="W584" i="1"/>
  <c r="X583" i="1"/>
  <c r="X584" i="1" s="1"/>
  <c r="X578" i="1"/>
  <c r="Y578" i="1" s="1"/>
  <c r="V578" i="1"/>
  <c r="X577" i="1"/>
  <c r="Y577" i="1" s="1"/>
  <c r="V577" i="1"/>
  <c r="X576" i="1"/>
  <c r="Y576" i="1" s="1"/>
  <c r="V576" i="1"/>
  <c r="X575" i="1"/>
  <c r="Y575" i="1" s="1"/>
  <c r="V575" i="1"/>
  <c r="X574" i="1"/>
  <c r="Y574" i="1" s="1"/>
  <c r="V574" i="1"/>
  <c r="X573" i="1"/>
  <c r="Y573" i="1" s="1"/>
  <c r="V573" i="1"/>
  <c r="X572" i="1"/>
  <c r="Y572" i="1" s="1"/>
  <c r="V572" i="1"/>
  <c r="V571" i="1"/>
  <c r="W570" i="1"/>
  <c r="Z572" i="1" s="1"/>
  <c r="S564" i="1"/>
  <c r="R564" i="1"/>
  <c r="T564" i="1" s="1"/>
  <c r="W562" i="1"/>
  <c r="X561" i="1"/>
  <c r="X562" i="1" s="1"/>
  <c r="X556" i="1"/>
  <c r="Y556" i="1" s="1"/>
  <c r="V556" i="1"/>
  <c r="X555" i="1"/>
  <c r="Y555" i="1" s="1"/>
  <c r="V555" i="1"/>
  <c r="X554" i="1"/>
  <c r="Y554" i="1" s="1"/>
  <c r="V554" i="1"/>
  <c r="X553" i="1"/>
  <c r="Y553" i="1" s="1"/>
  <c r="V553" i="1"/>
  <c r="X552" i="1"/>
  <c r="Y552" i="1" s="1"/>
  <c r="V552" i="1"/>
  <c r="X551" i="1"/>
  <c r="Y551" i="1" s="1"/>
  <c r="V551" i="1"/>
  <c r="X550" i="1"/>
  <c r="Y550" i="1" s="1"/>
  <c r="V550" i="1"/>
  <c r="V549" i="1"/>
  <c r="W548" i="1"/>
  <c r="S542" i="1"/>
  <c r="R542" i="1"/>
  <c r="T542" i="1" s="1"/>
  <c r="W540" i="1"/>
  <c r="X539" i="1"/>
  <c r="X540" i="1" s="1"/>
  <c r="X534" i="1"/>
  <c r="Y534" i="1" s="1"/>
  <c r="V534" i="1"/>
  <c r="X533" i="1"/>
  <c r="Y533" i="1" s="1"/>
  <c r="V533" i="1"/>
  <c r="X532" i="1"/>
  <c r="Y532" i="1" s="1"/>
  <c r="V532" i="1"/>
  <c r="X531" i="1"/>
  <c r="Y531" i="1" s="1"/>
  <c r="V531" i="1"/>
  <c r="X530" i="1"/>
  <c r="Y530" i="1" s="1"/>
  <c r="V530" i="1"/>
  <c r="X529" i="1"/>
  <c r="Y529" i="1" s="1"/>
  <c r="V529" i="1"/>
  <c r="X528" i="1"/>
  <c r="Y528" i="1" s="1"/>
  <c r="V528" i="1"/>
  <c r="V527" i="1"/>
  <c r="W526" i="1"/>
  <c r="Z528" i="1" s="1"/>
  <c r="S520" i="1"/>
  <c r="R520" i="1"/>
  <c r="T520" i="1" s="1"/>
  <c r="W518" i="1"/>
  <c r="X517" i="1"/>
  <c r="X518" i="1" s="1"/>
  <c r="X511" i="1"/>
  <c r="Y511" i="1" s="1"/>
  <c r="V511" i="1"/>
  <c r="X510" i="1"/>
  <c r="Y510" i="1" s="1"/>
  <c r="V510" i="1"/>
  <c r="X509" i="1"/>
  <c r="Y509" i="1" s="1"/>
  <c r="V509" i="1"/>
  <c r="X508" i="1"/>
  <c r="Y508" i="1" s="1"/>
  <c r="V508" i="1"/>
  <c r="X507" i="1"/>
  <c r="Y507" i="1" s="1"/>
  <c r="V507" i="1"/>
  <c r="X506" i="1"/>
  <c r="Y506" i="1" s="1"/>
  <c r="V506" i="1"/>
  <c r="X505" i="1"/>
  <c r="Y505" i="1" s="1"/>
  <c r="V505" i="1"/>
  <c r="V504" i="1"/>
  <c r="W503" i="1"/>
  <c r="X504" i="1" s="1"/>
  <c r="Y504" i="1" s="1"/>
  <c r="S497" i="1"/>
  <c r="R497" i="1"/>
  <c r="T497" i="1" s="1"/>
  <c r="W495" i="1"/>
  <c r="X494" i="1"/>
  <c r="X495" i="1" s="1"/>
  <c r="X488" i="1"/>
  <c r="Y488" i="1" s="1"/>
  <c r="V488" i="1"/>
  <c r="X487" i="1"/>
  <c r="Y487" i="1" s="1"/>
  <c r="V487" i="1"/>
  <c r="X486" i="1"/>
  <c r="Y486" i="1" s="1"/>
  <c r="V486" i="1"/>
  <c r="X485" i="1"/>
  <c r="Y485" i="1" s="1"/>
  <c r="V485" i="1"/>
  <c r="X484" i="1"/>
  <c r="Y484" i="1" s="1"/>
  <c r="V484" i="1"/>
  <c r="X483" i="1"/>
  <c r="Y483" i="1" s="1"/>
  <c r="V483" i="1"/>
  <c r="X482" i="1"/>
  <c r="Y482" i="1" s="1"/>
  <c r="V482" i="1"/>
  <c r="V481" i="1"/>
  <c r="W480" i="1"/>
  <c r="Z482" i="1" s="1"/>
  <c r="S471" i="1"/>
  <c r="R471" i="1"/>
  <c r="T471" i="1" s="1"/>
  <c r="W469" i="1"/>
  <c r="X468" i="1"/>
  <c r="X469" i="1" s="1"/>
  <c r="X462" i="1"/>
  <c r="Y462" i="1" s="1"/>
  <c r="V462" i="1"/>
  <c r="X461" i="1"/>
  <c r="Y461" i="1" s="1"/>
  <c r="V461" i="1"/>
  <c r="X460" i="1"/>
  <c r="Y460" i="1" s="1"/>
  <c r="V460" i="1"/>
  <c r="X459" i="1"/>
  <c r="Y459" i="1" s="1"/>
  <c r="V459" i="1"/>
  <c r="X458" i="1"/>
  <c r="Y458" i="1" s="1"/>
  <c r="V458" i="1"/>
  <c r="X457" i="1"/>
  <c r="Y457" i="1" s="1"/>
  <c r="V457" i="1"/>
  <c r="X456" i="1"/>
  <c r="Y456" i="1" s="1"/>
  <c r="V456" i="1"/>
  <c r="V455" i="1"/>
  <c r="W454" i="1"/>
  <c r="Z456" i="1" s="1"/>
  <c r="S448" i="1"/>
  <c r="R448" i="1"/>
  <c r="T448" i="1" s="1"/>
  <c r="W446" i="1"/>
  <c r="X445" i="1"/>
  <c r="X446" i="1" s="1"/>
  <c r="X439" i="1"/>
  <c r="Y439" i="1" s="1"/>
  <c r="V439" i="1"/>
  <c r="X438" i="1"/>
  <c r="Y438" i="1" s="1"/>
  <c r="V438" i="1"/>
  <c r="X437" i="1"/>
  <c r="Y437" i="1" s="1"/>
  <c r="V437" i="1"/>
  <c r="X436" i="1"/>
  <c r="Y436" i="1" s="1"/>
  <c r="V436" i="1"/>
  <c r="X435" i="1"/>
  <c r="Y435" i="1" s="1"/>
  <c r="V435" i="1"/>
  <c r="X434" i="1"/>
  <c r="Y434" i="1" s="1"/>
  <c r="V434" i="1"/>
  <c r="X433" i="1"/>
  <c r="Y433" i="1" s="1"/>
  <c r="V433" i="1"/>
  <c r="V432" i="1"/>
  <c r="W431" i="1"/>
  <c r="X432" i="1" s="1"/>
  <c r="Y432" i="1" s="1"/>
  <c r="S425" i="1"/>
  <c r="R425" i="1"/>
  <c r="T425" i="1" s="1"/>
  <c r="U425" i="1" s="1"/>
  <c r="W423" i="1"/>
  <c r="X422" i="1"/>
  <c r="X423" i="1" s="1"/>
  <c r="X416" i="1"/>
  <c r="Y416" i="1" s="1"/>
  <c r="V416" i="1"/>
  <c r="X415" i="1"/>
  <c r="Y415" i="1" s="1"/>
  <c r="V415" i="1"/>
  <c r="X414" i="1"/>
  <c r="Y414" i="1" s="1"/>
  <c r="V414" i="1"/>
  <c r="X413" i="1"/>
  <c r="Y413" i="1" s="1"/>
  <c r="V413" i="1"/>
  <c r="X412" i="1"/>
  <c r="Y412" i="1" s="1"/>
  <c r="V412" i="1"/>
  <c r="X411" i="1"/>
  <c r="Y411" i="1" s="1"/>
  <c r="V411" i="1"/>
  <c r="X410" i="1"/>
  <c r="Y410" i="1" s="1"/>
  <c r="V410" i="1"/>
  <c r="V409" i="1"/>
  <c r="W408" i="1"/>
  <c r="Z410" i="1" s="1"/>
  <c r="S402" i="1"/>
  <c r="R402" i="1"/>
  <c r="T402" i="1" s="1"/>
  <c r="U402" i="1" s="1"/>
  <c r="W400" i="1"/>
  <c r="X399" i="1"/>
  <c r="X400" i="1" s="1"/>
  <c r="X393" i="1"/>
  <c r="Y393" i="1" s="1"/>
  <c r="V393" i="1"/>
  <c r="X392" i="1"/>
  <c r="Y392" i="1" s="1"/>
  <c r="V392" i="1"/>
  <c r="X391" i="1"/>
  <c r="Y391" i="1" s="1"/>
  <c r="V391" i="1"/>
  <c r="X390" i="1"/>
  <c r="Y390" i="1" s="1"/>
  <c r="V390" i="1"/>
  <c r="X389" i="1"/>
  <c r="Y389" i="1" s="1"/>
  <c r="V389" i="1"/>
  <c r="X388" i="1"/>
  <c r="Y388" i="1" s="1"/>
  <c r="V388" i="1"/>
  <c r="X387" i="1"/>
  <c r="Y387" i="1" s="1"/>
  <c r="V387" i="1"/>
  <c r="V386" i="1"/>
  <c r="W385" i="1"/>
  <c r="Z387" i="1" s="1"/>
  <c r="S379" i="1"/>
  <c r="R379" i="1"/>
  <c r="T379" i="1" s="1"/>
  <c r="W377" i="1"/>
  <c r="X376" i="1"/>
  <c r="X377" i="1" s="1"/>
  <c r="X370" i="1"/>
  <c r="Y370" i="1" s="1"/>
  <c r="V370" i="1"/>
  <c r="X369" i="1"/>
  <c r="Y369" i="1" s="1"/>
  <c r="V369" i="1"/>
  <c r="X368" i="1"/>
  <c r="Y368" i="1" s="1"/>
  <c r="V368" i="1"/>
  <c r="X367" i="1"/>
  <c r="Y367" i="1" s="1"/>
  <c r="V367" i="1"/>
  <c r="X366" i="1"/>
  <c r="Y366" i="1" s="1"/>
  <c r="V366" i="1"/>
  <c r="X365" i="1"/>
  <c r="Y365" i="1" s="1"/>
  <c r="V365" i="1"/>
  <c r="X364" i="1"/>
  <c r="Y364" i="1" s="1"/>
  <c r="V364" i="1"/>
  <c r="V363" i="1"/>
  <c r="W362" i="1"/>
  <c r="X363" i="1" s="1"/>
  <c r="Y363" i="1" s="1"/>
  <c r="S356" i="1"/>
  <c r="R356" i="1"/>
  <c r="T356" i="1" s="1"/>
  <c r="U356" i="1" s="1"/>
  <c r="W354" i="1"/>
  <c r="X353" i="1"/>
  <c r="X354" i="1" s="1"/>
  <c r="X347" i="1"/>
  <c r="Y347" i="1" s="1"/>
  <c r="V347" i="1"/>
  <c r="X346" i="1"/>
  <c r="Y346" i="1" s="1"/>
  <c r="V346" i="1"/>
  <c r="X345" i="1"/>
  <c r="Y345" i="1" s="1"/>
  <c r="V345" i="1"/>
  <c r="X344" i="1"/>
  <c r="Y344" i="1" s="1"/>
  <c r="V344" i="1"/>
  <c r="X343" i="1"/>
  <c r="Y343" i="1" s="1"/>
  <c r="V343" i="1"/>
  <c r="X342" i="1"/>
  <c r="Y342" i="1" s="1"/>
  <c r="V342" i="1"/>
  <c r="X341" i="1"/>
  <c r="Y341" i="1" s="1"/>
  <c r="V341" i="1"/>
  <c r="V340" i="1"/>
  <c r="W339" i="1"/>
  <c r="X340" i="1" s="1"/>
  <c r="Y340" i="1" s="1"/>
  <c r="S333" i="1"/>
  <c r="R333" i="1"/>
  <c r="T333" i="1" s="1"/>
  <c r="W331" i="1"/>
  <c r="X330" i="1"/>
  <c r="X331" i="1" s="1"/>
  <c r="X324" i="1"/>
  <c r="Y324" i="1" s="1"/>
  <c r="V324" i="1"/>
  <c r="X323" i="1"/>
  <c r="Y323" i="1" s="1"/>
  <c r="V323" i="1"/>
  <c r="X322" i="1"/>
  <c r="Y322" i="1" s="1"/>
  <c r="V322" i="1"/>
  <c r="X321" i="1"/>
  <c r="Y321" i="1" s="1"/>
  <c r="V321" i="1"/>
  <c r="X320" i="1"/>
  <c r="Y320" i="1" s="1"/>
  <c r="V320" i="1"/>
  <c r="X319" i="1"/>
  <c r="Y319" i="1" s="1"/>
  <c r="V319" i="1"/>
  <c r="X318" i="1"/>
  <c r="Y318" i="1" s="1"/>
  <c r="V318" i="1"/>
  <c r="V317" i="1"/>
  <c r="W316" i="1"/>
  <c r="Z318" i="1" s="1"/>
  <c r="S310" i="1"/>
  <c r="R310" i="1"/>
  <c r="T310" i="1" s="1"/>
  <c r="W308" i="1"/>
  <c r="X307" i="1"/>
  <c r="X308" i="1" s="1"/>
  <c r="X301" i="1"/>
  <c r="Y301" i="1" s="1"/>
  <c r="V301" i="1"/>
  <c r="X300" i="1"/>
  <c r="Y300" i="1" s="1"/>
  <c r="V300" i="1"/>
  <c r="X299" i="1"/>
  <c r="Y299" i="1" s="1"/>
  <c r="V299" i="1"/>
  <c r="X298" i="1"/>
  <c r="Y298" i="1" s="1"/>
  <c r="V298" i="1"/>
  <c r="X297" i="1"/>
  <c r="Y297" i="1" s="1"/>
  <c r="V297" i="1"/>
  <c r="X296" i="1"/>
  <c r="Y296" i="1" s="1"/>
  <c r="V296" i="1"/>
  <c r="X295" i="1"/>
  <c r="Y295" i="1" s="1"/>
  <c r="V295" i="1"/>
  <c r="V294" i="1"/>
  <c r="W293" i="1"/>
  <c r="Z295" i="1" s="1"/>
  <c r="S287" i="1"/>
  <c r="R287" i="1"/>
  <c r="T287" i="1" s="1"/>
  <c r="U287" i="1" s="1"/>
  <c r="W285" i="1"/>
  <c r="X284" i="1"/>
  <c r="X285" i="1" s="1"/>
  <c r="X278" i="1"/>
  <c r="Y278" i="1" s="1"/>
  <c r="V278" i="1"/>
  <c r="X277" i="1"/>
  <c r="Y277" i="1" s="1"/>
  <c r="V277" i="1"/>
  <c r="X276" i="1"/>
  <c r="Y276" i="1" s="1"/>
  <c r="V276" i="1"/>
  <c r="X275" i="1"/>
  <c r="Y275" i="1" s="1"/>
  <c r="V275" i="1"/>
  <c r="X274" i="1"/>
  <c r="Y274" i="1" s="1"/>
  <c r="V274" i="1"/>
  <c r="X273" i="1"/>
  <c r="Y273" i="1" s="1"/>
  <c r="V273" i="1"/>
  <c r="X272" i="1"/>
  <c r="Y272" i="1" s="1"/>
  <c r="V272" i="1"/>
  <c r="V271" i="1"/>
  <c r="W270" i="1"/>
  <c r="Z272" i="1" s="1"/>
  <c r="S264" i="1"/>
  <c r="R264" i="1"/>
  <c r="T264" i="1" s="1"/>
  <c r="W262" i="1"/>
  <c r="X261" i="1"/>
  <c r="X262" i="1" s="1"/>
  <c r="X255" i="1"/>
  <c r="Y255" i="1" s="1"/>
  <c r="V255" i="1"/>
  <c r="X254" i="1"/>
  <c r="Y254" i="1" s="1"/>
  <c r="V254" i="1"/>
  <c r="X253" i="1"/>
  <c r="Y253" i="1" s="1"/>
  <c r="V253" i="1"/>
  <c r="X252" i="1"/>
  <c r="Y252" i="1" s="1"/>
  <c r="V252" i="1"/>
  <c r="X251" i="1"/>
  <c r="Y251" i="1" s="1"/>
  <c r="V251" i="1"/>
  <c r="X250" i="1"/>
  <c r="Y250" i="1" s="1"/>
  <c r="V250" i="1"/>
  <c r="X249" i="1"/>
  <c r="Y249" i="1" s="1"/>
  <c r="V249" i="1"/>
  <c r="V248" i="1"/>
  <c r="W247" i="1"/>
  <c r="Z249" i="1" s="1"/>
  <c r="S241" i="1"/>
  <c r="R241" i="1"/>
  <c r="T241" i="1" s="1"/>
  <c r="W239" i="1"/>
  <c r="X238" i="1"/>
  <c r="X239" i="1" s="1"/>
  <c r="X232" i="1"/>
  <c r="Y232" i="1" s="1"/>
  <c r="V232" i="1"/>
  <c r="X231" i="1"/>
  <c r="Y231" i="1" s="1"/>
  <c r="V231" i="1"/>
  <c r="X230" i="1"/>
  <c r="Y230" i="1" s="1"/>
  <c r="V230" i="1"/>
  <c r="X229" i="1"/>
  <c r="Y229" i="1" s="1"/>
  <c r="V229" i="1"/>
  <c r="X228" i="1"/>
  <c r="Y228" i="1" s="1"/>
  <c r="V228" i="1"/>
  <c r="A228" i="1"/>
  <c r="A230" i="1" s="1"/>
  <c r="A232" i="1" s="1"/>
  <c r="A234" i="1" s="1"/>
  <c r="A236" i="1" s="1"/>
  <c r="A238" i="1" s="1"/>
  <c r="A240" i="1" s="1"/>
  <c r="X227" i="1"/>
  <c r="Y227" i="1" s="1"/>
  <c r="V227" i="1"/>
  <c r="A227" i="1"/>
  <c r="A229" i="1" s="1"/>
  <c r="A231" i="1" s="1"/>
  <c r="A233" i="1" s="1"/>
  <c r="A235" i="1" s="1"/>
  <c r="A237" i="1" s="1"/>
  <c r="A239" i="1" s="1"/>
  <c r="X226" i="1"/>
  <c r="Y226" i="1" s="1"/>
  <c r="V226" i="1"/>
  <c r="V225" i="1"/>
  <c r="W224" i="1"/>
  <c r="Z226" i="1" s="1"/>
  <c r="S218" i="1"/>
  <c r="R218" i="1"/>
  <c r="T218" i="1" s="1"/>
  <c r="W216" i="1"/>
  <c r="X215" i="1"/>
  <c r="X216" i="1" s="1"/>
  <c r="X208" i="1"/>
  <c r="Y208" i="1" s="1"/>
  <c r="V208" i="1"/>
  <c r="X207" i="1"/>
  <c r="Y207" i="1" s="1"/>
  <c r="V207" i="1"/>
  <c r="X206" i="1"/>
  <c r="Y206" i="1" s="1"/>
  <c r="V206" i="1"/>
  <c r="X205" i="1"/>
  <c r="Y205" i="1" s="1"/>
  <c r="V205" i="1"/>
  <c r="X204" i="1"/>
  <c r="Y204" i="1" s="1"/>
  <c r="V204" i="1"/>
  <c r="X203" i="1"/>
  <c r="Y203" i="1" s="1"/>
  <c r="V203" i="1"/>
  <c r="V202" i="1"/>
  <c r="W201" i="1"/>
  <c r="Z203" i="1" s="1"/>
  <c r="S195" i="1"/>
  <c r="R195" i="1"/>
  <c r="T195" i="1" s="1"/>
  <c r="W193" i="1"/>
  <c r="X185" i="1"/>
  <c r="Y185" i="1" s="1"/>
  <c r="V185" i="1"/>
  <c r="X184" i="1"/>
  <c r="Y184" i="1" s="1"/>
  <c r="V184" i="1"/>
  <c r="X183" i="1"/>
  <c r="Y183" i="1" s="1"/>
  <c r="V183" i="1"/>
  <c r="X182" i="1"/>
  <c r="Y182" i="1" s="1"/>
  <c r="V182" i="1"/>
  <c r="X181" i="1"/>
  <c r="Y181" i="1" s="1"/>
  <c r="V181" i="1"/>
  <c r="X180" i="1"/>
  <c r="Y180" i="1" s="1"/>
  <c r="V180" i="1"/>
  <c r="V179" i="1"/>
  <c r="W178" i="1"/>
  <c r="Z180" i="1" s="1"/>
  <c r="AB172" i="1"/>
  <c r="AA172" i="1"/>
  <c r="R171" i="1"/>
  <c r="R170" i="1"/>
  <c r="X169" i="1"/>
  <c r="Y169" i="1" s="1"/>
  <c r="R169" i="1"/>
  <c r="S172" i="1" s="1"/>
  <c r="X168" i="1"/>
  <c r="Y168" i="1" s="1"/>
  <c r="V168" i="1"/>
  <c r="X167" i="1"/>
  <c r="Y167" i="1" s="1"/>
  <c r="V167" i="1"/>
  <c r="X166" i="1"/>
  <c r="Y166" i="1" s="1"/>
  <c r="V166" i="1"/>
  <c r="X165" i="1"/>
  <c r="Y165" i="1" s="1"/>
  <c r="V165" i="1"/>
  <c r="X164" i="1"/>
  <c r="Y164" i="1" s="1"/>
  <c r="V164" i="1"/>
  <c r="X163" i="1"/>
  <c r="Y163" i="1" s="1"/>
  <c r="V163" i="1"/>
  <c r="V162" i="1"/>
  <c r="W161" i="1"/>
  <c r="X162" i="1" s="1"/>
  <c r="Y162" i="1" s="1"/>
  <c r="AA157" i="1"/>
  <c r="R155" i="1"/>
  <c r="S157" i="1" s="1"/>
  <c r="X154" i="1"/>
  <c r="Y154" i="1" s="1"/>
  <c r="V154" i="1"/>
  <c r="X153" i="1"/>
  <c r="Y153" i="1" s="1"/>
  <c r="V153" i="1"/>
  <c r="X152" i="1"/>
  <c r="Y152" i="1" s="1"/>
  <c r="V152" i="1"/>
  <c r="X151" i="1"/>
  <c r="Y151" i="1" s="1"/>
  <c r="V151" i="1"/>
  <c r="X150" i="1"/>
  <c r="Y150" i="1" s="1"/>
  <c r="V150" i="1"/>
  <c r="X149" i="1"/>
  <c r="Y149" i="1" s="1"/>
  <c r="V149" i="1"/>
  <c r="V148" i="1"/>
  <c r="W147" i="1"/>
  <c r="X148" i="1" s="1"/>
  <c r="Y148" i="1" s="1"/>
  <c r="AA143" i="1"/>
  <c r="S143" i="1"/>
  <c r="R143" i="1"/>
  <c r="T143" i="1" s="1"/>
  <c r="AB142" i="1"/>
  <c r="AB143" i="1" s="1"/>
  <c r="X141" i="1"/>
  <c r="Y141" i="1" s="1"/>
  <c r="V141" i="1"/>
  <c r="X140" i="1"/>
  <c r="Y140" i="1" s="1"/>
  <c r="V140" i="1"/>
  <c r="X139" i="1"/>
  <c r="Y139" i="1" s="1"/>
  <c r="V139" i="1"/>
  <c r="X138" i="1"/>
  <c r="Y138" i="1" s="1"/>
  <c r="V138" i="1"/>
  <c r="X137" i="1"/>
  <c r="Y137" i="1" s="1"/>
  <c r="V137" i="1"/>
  <c r="X136" i="1"/>
  <c r="Y136" i="1" s="1"/>
  <c r="V136" i="1"/>
  <c r="V135" i="1"/>
  <c r="W134" i="1"/>
  <c r="X135" i="1" s="1"/>
  <c r="Y135" i="1" s="1"/>
  <c r="S130" i="1"/>
  <c r="R130" i="1"/>
  <c r="T130" i="1" s="1"/>
  <c r="AA129" i="1"/>
  <c r="AB128" i="1"/>
  <c r="AB129" i="1" s="1"/>
  <c r="X127" i="1"/>
  <c r="Y127" i="1" s="1"/>
  <c r="V127" i="1"/>
  <c r="X126" i="1"/>
  <c r="Y126" i="1" s="1"/>
  <c r="V126" i="1"/>
  <c r="X125" i="1"/>
  <c r="Y125" i="1" s="1"/>
  <c r="V125" i="1"/>
  <c r="X124" i="1"/>
  <c r="Y124" i="1" s="1"/>
  <c r="V124" i="1"/>
  <c r="X123" i="1"/>
  <c r="Y123" i="1" s="1"/>
  <c r="V123" i="1"/>
  <c r="X122" i="1"/>
  <c r="Y122" i="1" s="1"/>
  <c r="V122" i="1"/>
  <c r="V121" i="1"/>
  <c r="W120" i="1"/>
  <c r="AI94" i="1" s="1"/>
  <c r="AA116" i="1"/>
  <c r="R115" i="1"/>
  <c r="R114" i="1"/>
  <c r="S116" i="1" s="1"/>
  <c r="X113" i="1"/>
  <c r="Y113" i="1" s="1"/>
  <c r="V113" i="1"/>
  <c r="X112" i="1"/>
  <c r="Y112" i="1" s="1"/>
  <c r="V112" i="1"/>
  <c r="X111" i="1"/>
  <c r="Y111" i="1" s="1"/>
  <c r="V111" i="1"/>
  <c r="X110" i="1"/>
  <c r="Y110" i="1" s="1"/>
  <c r="V110" i="1"/>
  <c r="X109" i="1"/>
  <c r="Y109" i="1" s="1"/>
  <c r="V109" i="1"/>
  <c r="X108" i="1"/>
  <c r="Y108" i="1" s="1"/>
  <c r="V108" i="1"/>
  <c r="V107" i="1"/>
  <c r="W106" i="1"/>
  <c r="X107" i="1" s="1"/>
  <c r="Y107" i="1" s="1"/>
  <c r="AA102" i="1"/>
  <c r="R101" i="1"/>
  <c r="R100" i="1"/>
  <c r="X99" i="1"/>
  <c r="Y99" i="1" s="1"/>
  <c r="V99" i="1"/>
  <c r="X98" i="1"/>
  <c r="Y98" i="1" s="1"/>
  <c r="V98" i="1"/>
  <c r="X97" i="1"/>
  <c r="Y97" i="1" s="1"/>
  <c r="V97" i="1"/>
  <c r="X96" i="1"/>
  <c r="Y96" i="1" s="1"/>
  <c r="V96" i="1"/>
  <c r="X95" i="1"/>
  <c r="Y95" i="1" s="1"/>
  <c r="V95" i="1"/>
  <c r="X94" i="1"/>
  <c r="Y94" i="1" s="1"/>
  <c r="V94" i="1"/>
  <c r="V93" i="1"/>
  <c r="W92" i="1"/>
  <c r="X93" i="1" s="1"/>
  <c r="Y93" i="1" s="1"/>
  <c r="R86" i="1"/>
  <c r="S88" i="1" s="1"/>
  <c r="X84" i="1"/>
  <c r="Y84" i="1" s="1"/>
  <c r="V84" i="1"/>
  <c r="X83" i="1"/>
  <c r="Y83" i="1" s="1"/>
  <c r="V83" i="1"/>
  <c r="X82" i="1"/>
  <c r="Y82" i="1" s="1"/>
  <c r="V82" i="1"/>
  <c r="X81" i="1"/>
  <c r="Y81" i="1" s="1"/>
  <c r="V81" i="1"/>
  <c r="X80" i="1"/>
  <c r="Y80" i="1" s="1"/>
  <c r="V80" i="1"/>
  <c r="V79" i="1"/>
  <c r="W78" i="1"/>
  <c r="X79" i="1" s="1"/>
  <c r="Y79" i="1" s="1"/>
  <c r="AB76" i="1"/>
  <c r="R72" i="1"/>
  <c r="R74" i="1" s="1"/>
  <c r="T74" i="1" s="1"/>
  <c r="X71" i="1"/>
  <c r="Y71" i="1" s="1"/>
  <c r="V71" i="1"/>
  <c r="X70" i="1"/>
  <c r="Y70" i="1" s="1"/>
  <c r="V70" i="1"/>
  <c r="X69" i="1"/>
  <c r="Y69" i="1" s="1"/>
  <c r="V69" i="1"/>
  <c r="X68" i="1"/>
  <c r="Y68" i="1" s="1"/>
  <c r="V68" i="1"/>
  <c r="X67" i="1"/>
  <c r="Y67" i="1" s="1"/>
  <c r="V67" i="1"/>
  <c r="X66" i="1"/>
  <c r="Y66" i="1" s="1"/>
  <c r="V66" i="1"/>
  <c r="V65" i="1"/>
  <c r="W64" i="1"/>
  <c r="AE94" i="1" s="1"/>
  <c r="R58" i="1"/>
  <c r="R57" i="1"/>
  <c r="X56" i="1"/>
  <c r="Y56" i="1" s="1"/>
  <c r="V56" i="1"/>
  <c r="R56" i="1"/>
  <c r="X55" i="1"/>
  <c r="Y55" i="1" s="1"/>
  <c r="V55" i="1"/>
  <c r="X54" i="1"/>
  <c r="Y54" i="1" s="1"/>
  <c r="V54" i="1"/>
  <c r="X53" i="1"/>
  <c r="Y53" i="1" s="1"/>
  <c r="V53" i="1"/>
  <c r="X52" i="1"/>
  <c r="Y52" i="1" s="1"/>
  <c r="V52" i="1"/>
  <c r="X51" i="1"/>
  <c r="Y51" i="1" s="1"/>
  <c r="V51" i="1"/>
  <c r="V50" i="1"/>
  <c r="W49" i="1"/>
  <c r="AD94" i="1" s="1"/>
  <c r="AB45" i="1"/>
  <c r="S45" i="1"/>
  <c r="R44" i="1"/>
  <c r="R43" i="1"/>
  <c r="X36" i="1"/>
  <c r="Y36" i="1" s="1"/>
  <c r="V36" i="1"/>
  <c r="X35" i="1"/>
  <c r="Y35" i="1" s="1"/>
  <c r="V35" i="1"/>
  <c r="V34" i="1"/>
  <c r="W33" i="1"/>
  <c r="X34" i="1" s="1"/>
  <c r="Y34" i="1" s="1"/>
  <c r="R27" i="1"/>
  <c r="R26" i="1"/>
  <c r="S29" i="1" s="1"/>
  <c r="X25" i="1"/>
  <c r="Y25" i="1" s="1"/>
  <c r="V25" i="1"/>
  <c r="X24" i="1"/>
  <c r="Y24" i="1" s="1"/>
  <c r="V24" i="1"/>
  <c r="X23" i="1"/>
  <c r="Y23" i="1" s="1"/>
  <c r="V23" i="1"/>
  <c r="X22" i="1"/>
  <c r="Y22" i="1" s="1"/>
  <c r="V22" i="1"/>
  <c r="X21" i="1"/>
  <c r="Y21" i="1" s="1"/>
  <c r="V21" i="1"/>
  <c r="X20" i="1"/>
  <c r="Y20" i="1" s="1"/>
  <c r="V20" i="1"/>
  <c r="V19" i="1"/>
  <c r="W18" i="1"/>
  <c r="AB94" i="1" s="1"/>
  <c r="N171" i="3" l="1"/>
  <c r="N193" i="3"/>
  <c r="N259" i="3"/>
  <c r="N540" i="2"/>
  <c r="N563" i="2"/>
  <c r="U652" i="1"/>
  <c r="AL94" i="1"/>
  <c r="K28" i="4"/>
  <c r="K60" i="4"/>
  <c r="Q19" i="3"/>
  <c r="R19" i="3" s="1"/>
  <c r="M58" i="3"/>
  <c r="N58" i="3" s="1"/>
  <c r="Q222" i="3"/>
  <c r="R222" i="3" s="1"/>
  <c r="N81" i="3"/>
  <c r="S43" i="3"/>
  <c r="O310" i="2"/>
  <c r="O29" i="2"/>
  <c r="O72" i="2"/>
  <c r="O333" i="2"/>
  <c r="R19" i="2"/>
  <c r="S19" i="2" s="1"/>
  <c r="O356" i="2"/>
  <c r="O87" i="2"/>
  <c r="O157" i="2"/>
  <c r="AC109" i="2"/>
  <c r="R225" i="2"/>
  <c r="S225" i="2" s="1"/>
  <c r="O58" i="2"/>
  <c r="R45" i="1"/>
  <c r="T45" i="1" s="1"/>
  <c r="U45" i="1" s="1"/>
  <c r="U241" i="1"/>
  <c r="U310" i="1"/>
  <c r="U448" i="1"/>
  <c r="U564" i="1"/>
  <c r="U630" i="1"/>
  <c r="AJ94" i="1"/>
  <c r="AH94" i="1"/>
  <c r="X317" i="1"/>
  <c r="Y317" i="1" s="1"/>
  <c r="U195" i="1"/>
  <c r="U586" i="1"/>
  <c r="U471" i="1"/>
  <c r="X615" i="1"/>
  <c r="Y615" i="1" s="1"/>
  <c r="Z505" i="1"/>
  <c r="X248" i="1"/>
  <c r="Y248" i="1" s="1"/>
  <c r="Z433" i="1"/>
  <c r="X179" i="1"/>
  <c r="Y179" i="1" s="1"/>
  <c r="U143" i="1"/>
  <c r="U379" i="1"/>
  <c r="U497" i="1"/>
  <c r="AK94" i="1"/>
  <c r="R102" i="1"/>
  <c r="T102" i="1" s="1"/>
  <c r="U542" i="1"/>
  <c r="X571" i="1"/>
  <c r="Y571" i="1" s="1"/>
  <c r="X481" i="1"/>
  <c r="Y481" i="1" s="1"/>
  <c r="U608" i="1"/>
  <c r="U218" i="1"/>
  <c r="X271" i="1"/>
  <c r="Y271" i="1" s="1"/>
  <c r="X202" i="1"/>
  <c r="Y202" i="1" s="1"/>
  <c r="U130" i="1"/>
  <c r="Z364" i="1"/>
  <c r="U264" i="1"/>
  <c r="R88" i="1"/>
  <c r="T88" i="1" s="1"/>
  <c r="U88" i="1" s="1"/>
  <c r="AB156" i="1"/>
  <c r="AB157" i="1" s="1"/>
  <c r="X225" i="1"/>
  <c r="Y225" i="1" s="1"/>
  <c r="X386" i="1"/>
  <c r="Y386" i="1" s="1"/>
  <c r="U520" i="1"/>
  <c r="O125" i="2"/>
  <c r="R179" i="2"/>
  <c r="S179" i="2" s="1"/>
  <c r="O379" i="2"/>
  <c r="O425" i="2"/>
  <c r="N448" i="2"/>
  <c r="Q156" i="3"/>
  <c r="R156" i="3" s="1"/>
  <c r="N237" i="3"/>
  <c r="X65" i="1"/>
  <c r="Y65" i="1" s="1"/>
  <c r="X192" i="1"/>
  <c r="X193" i="1" s="1"/>
  <c r="R34" i="2"/>
  <c r="S34" i="2" s="1"/>
  <c r="S102" i="1"/>
  <c r="N19" i="4"/>
  <c r="O19" i="4" s="1"/>
  <c r="Q134" i="3"/>
  <c r="R134" i="3" s="1"/>
  <c r="Q178" i="3"/>
  <c r="R178" i="3" s="1"/>
  <c r="X294" i="1"/>
  <c r="Y294" i="1" s="1"/>
  <c r="X527" i="1"/>
  <c r="Y527" i="1" s="1"/>
  <c r="W520" i="2"/>
  <c r="S201" i="3"/>
  <c r="R60" i="1"/>
  <c r="T60" i="1" s="1"/>
  <c r="AC523" i="1"/>
  <c r="Q478" i="2"/>
  <c r="R478" i="2" s="1"/>
  <c r="S74" i="1"/>
  <c r="U74" i="1" s="1"/>
  <c r="Z341" i="1"/>
  <c r="X409" i="1"/>
  <c r="Y409" i="1" s="1"/>
  <c r="U333" i="1"/>
  <c r="S60" i="1"/>
  <c r="X121" i="1"/>
  <c r="Y121" i="1" s="1"/>
  <c r="X659" i="1"/>
  <c r="Y659" i="1" s="1"/>
  <c r="X19" i="1"/>
  <c r="Y19" i="1" s="1"/>
  <c r="X455" i="1"/>
  <c r="Y455" i="1" s="1"/>
  <c r="N494" i="2"/>
  <c r="M149" i="3"/>
  <c r="N149" i="3" s="1"/>
  <c r="Q146" i="3"/>
  <c r="Q147" i="3" s="1"/>
  <c r="P52" i="4"/>
  <c r="V84" i="3"/>
  <c r="Q65" i="3"/>
  <c r="R65" i="3" s="1"/>
  <c r="M35" i="3"/>
  <c r="N35" i="3" s="1"/>
  <c r="Q32" i="3"/>
  <c r="Q33" i="3" s="1"/>
  <c r="Q88" i="3"/>
  <c r="R88" i="3" s="1"/>
  <c r="S267" i="3"/>
  <c r="AA109" i="2"/>
  <c r="O195" i="2"/>
  <c r="O402" i="2"/>
  <c r="AE109" i="2"/>
  <c r="R202" i="2"/>
  <c r="S202" i="2" s="1"/>
  <c r="R115" i="2"/>
  <c r="S115" i="2" s="1"/>
  <c r="M517" i="2"/>
  <c r="N517" i="2" s="1"/>
  <c r="O103" i="2"/>
  <c r="O172" i="2"/>
  <c r="O44" i="2"/>
  <c r="O218" i="2"/>
  <c r="X50" i="1"/>
  <c r="Y50" i="1" s="1"/>
  <c r="Z550" i="1"/>
  <c r="X549" i="1"/>
  <c r="Y549" i="1" s="1"/>
  <c r="S502" i="2"/>
  <c r="Q501" i="2"/>
  <c r="R501" i="2" s="1"/>
  <c r="S112" i="3"/>
  <c r="Q111" i="3"/>
  <c r="R111" i="3" s="1"/>
  <c r="R29" i="1"/>
  <c r="AB115" i="1"/>
  <c r="AB116" i="1" s="1"/>
  <c r="S593" i="2"/>
  <c r="Q592" i="2"/>
  <c r="R592" i="2" s="1"/>
  <c r="S637" i="2"/>
  <c r="Q636" i="2"/>
  <c r="R636" i="2" s="1"/>
  <c r="S681" i="2"/>
  <c r="Q680" i="2"/>
  <c r="R680" i="2" s="1"/>
  <c r="R116" i="1"/>
  <c r="T116" i="1" s="1"/>
  <c r="U116" i="1" s="1"/>
  <c r="Z638" i="1"/>
  <c r="AD652" i="1" s="1"/>
  <c r="X637" i="1"/>
  <c r="Y637" i="1" s="1"/>
  <c r="O142" i="2"/>
  <c r="AC94" i="1"/>
  <c r="R172" i="1"/>
  <c r="T172" i="1" s="1"/>
  <c r="U172" i="1" s="1"/>
  <c r="S525" i="2"/>
  <c r="Q524" i="2"/>
  <c r="R524" i="2" s="1"/>
  <c r="AD109" i="2"/>
  <c r="R147" i="2"/>
  <c r="S147" i="2" s="1"/>
  <c r="S659" i="2"/>
  <c r="Q658" i="2"/>
  <c r="R658" i="2" s="1"/>
  <c r="X109" i="2"/>
  <c r="R49" i="2"/>
  <c r="S49" i="2" s="1"/>
  <c r="AF94" i="1"/>
  <c r="AB101" i="1"/>
  <c r="AB102" i="1" s="1"/>
  <c r="R157" i="1"/>
  <c r="T157" i="1" s="1"/>
  <c r="U157" i="1" s="1"/>
  <c r="S548" i="2"/>
  <c r="Q547" i="2"/>
  <c r="R547" i="2" s="1"/>
  <c r="S615" i="2"/>
  <c r="Q614" i="2"/>
  <c r="R614" i="2" s="1"/>
  <c r="S703" i="2"/>
  <c r="Q702" i="2"/>
  <c r="R702" i="2" s="1"/>
  <c r="AG94" i="1"/>
  <c r="S571" i="2"/>
  <c r="Q570" i="2"/>
  <c r="R570" i="2" s="1"/>
  <c r="Z594" i="1"/>
  <c r="R248" i="2"/>
  <c r="S248" i="2" s="1"/>
  <c r="S245" i="3"/>
  <c r="Y109" i="2"/>
  <c r="R215" i="2"/>
  <c r="R216" i="2" s="1"/>
  <c r="R271" i="2"/>
  <c r="S271" i="2" s="1"/>
  <c r="N99" i="4"/>
  <c r="O99" i="4" s="1"/>
  <c r="Z109" i="2"/>
  <c r="R294" i="2"/>
  <c r="S294" i="2" s="1"/>
  <c r="R317" i="2"/>
  <c r="S317" i="2" s="1"/>
  <c r="R340" i="2"/>
  <c r="S340" i="2" s="1"/>
  <c r="R363" i="2"/>
  <c r="S363" i="2" s="1"/>
  <c r="R386" i="2"/>
  <c r="S386" i="2" s="1"/>
  <c r="R409" i="2"/>
  <c r="S409" i="2" s="1"/>
  <c r="Q432" i="2"/>
  <c r="R432" i="2" s="1"/>
  <c r="Q455" i="2"/>
  <c r="R455" i="2" s="1"/>
  <c r="N83" i="4"/>
  <c r="O83" i="4" s="1"/>
  <c r="U102" i="1" l="1"/>
  <c r="U60" i="1"/>
  <c r="X259" i="3"/>
  <c r="W693" i="2"/>
  <c r="U29" i="1"/>
  <c r="T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U221" authorId="0" shapeId="0" xr:uid="{00000000-0006-0000-0100-000001000000}">
      <text>
        <r>
          <rPr>
            <sz val="10"/>
            <color rgb="FF000000"/>
            <rFont val="Arial"/>
            <family val="2"/>
            <scheme val="minor"/>
          </rPr>
          <t>======
ID#AAAAnsXwq_w
BAEZ    (2023-01-20 19:49:35)
Obtenido de "titulados todos"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hrVY22X4fWllvrVEhYbMctkOkaw=="/>
    </ext>
  </extLst>
</comments>
</file>

<file path=xl/sharedStrings.xml><?xml version="1.0" encoding="utf-8"?>
<sst xmlns="http://schemas.openxmlformats.org/spreadsheetml/2006/main" count="2891" uniqueCount="113">
  <si>
    <t>4 a 5</t>
  </si>
  <si>
    <t>Generación 0402</t>
  </si>
  <si>
    <t>5 a 6</t>
  </si>
  <si>
    <t>Semestres</t>
  </si>
  <si>
    <t>AUDITORIA</t>
  </si>
  <si>
    <t>FINANZAS</t>
  </si>
  <si>
    <t>IMPUESTOS</t>
  </si>
  <si>
    <t>Total</t>
  </si>
  <si>
    <t>Eficiencia Terminal</t>
  </si>
  <si>
    <t>Eficiencia de Egreso</t>
  </si>
  <si>
    <t>Rezago Educativo</t>
  </si>
  <si>
    <t>Tasa de Promoción</t>
  </si>
  <si>
    <t>Población</t>
  </si>
  <si>
    <t>Índice de retención</t>
  </si>
  <si>
    <t>Índice de deserción</t>
  </si>
  <si>
    <t>6 a 7</t>
  </si>
  <si>
    <t>Ciclo</t>
  </si>
  <si>
    <t>Egresados</t>
  </si>
  <si>
    <t>7 a 8</t>
  </si>
  <si>
    <t>0402</t>
  </si>
  <si>
    <t>8 a 9</t>
  </si>
  <si>
    <t>0501</t>
  </si>
  <si>
    <t>0502</t>
  </si>
  <si>
    <t>0601</t>
  </si>
  <si>
    <t>0602</t>
  </si>
  <si>
    <t>0701</t>
  </si>
  <si>
    <t>0702</t>
  </si>
  <si>
    <t>0801</t>
  </si>
  <si>
    <t>0802</t>
  </si>
  <si>
    <t>0901</t>
  </si>
  <si>
    <t>0902</t>
  </si>
  <si>
    <t>Generación 0501</t>
  </si>
  <si>
    <t>Índice de Retención</t>
  </si>
  <si>
    <t>Ciclos</t>
  </si>
  <si>
    <t>0301</t>
  </si>
  <si>
    <t>1001</t>
  </si>
  <si>
    <t>1002</t>
  </si>
  <si>
    <t>1 a 2</t>
  </si>
  <si>
    <t>Generación 0502</t>
  </si>
  <si>
    <t>2 a 3</t>
  </si>
  <si>
    <t>3 a 4</t>
  </si>
  <si>
    <t>Generación 0601</t>
  </si>
  <si>
    <t>Índice de Deserción</t>
  </si>
  <si>
    <t>Generación 0602</t>
  </si>
  <si>
    <t>Generación 0701</t>
  </si>
  <si>
    <t>Índice de retencion del 1º al 2º Ciclo (Año)</t>
  </si>
  <si>
    <t>1101</t>
  </si>
  <si>
    <t>1102</t>
  </si>
  <si>
    <t>Titulados</t>
  </si>
  <si>
    <t>Tit. Terminal</t>
  </si>
  <si>
    <t>Tit. Egreso</t>
  </si>
  <si>
    <t>Generación 0702</t>
  </si>
  <si>
    <t>1201</t>
  </si>
  <si>
    <t>Generación 0801</t>
  </si>
  <si>
    <t>1202</t>
  </si>
  <si>
    <t>Generación 0802</t>
  </si>
  <si>
    <t>Generación 0901</t>
  </si>
  <si>
    <t>1301</t>
  </si>
  <si>
    <t>1302</t>
  </si>
  <si>
    <t>Generación 0902</t>
  </si>
  <si>
    <t>9 sem</t>
  </si>
  <si>
    <t>1401</t>
  </si>
  <si>
    <t>1402</t>
  </si>
  <si>
    <t>Cohorte Generacional:</t>
  </si>
  <si>
    <t>Semestre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</si>
  <si>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</si>
  <si>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</si>
  <si>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</si>
  <si>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</si>
  <si>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</si>
  <si>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</si>
  <si>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</si>
  <si>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</si>
  <si>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</si>
  <si>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Total de Egresados</t>
  </si>
  <si>
    <t>1501</t>
  </si>
  <si>
    <t>1502</t>
  </si>
  <si>
    <t>Generación</t>
  </si>
  <si>
    <t>1601</t>
  </si>
  <si>
    <t>1602</t>
  </si>
  <si>
    <t>1701</t>
  </si>
  <si>
    <t>No hubo ingresos</t>
  </si>
  <si>
    <t>1702</t>
  </si>
  <si>
    <t>1801</t>
  </si>
  <si>
    <t>1802</t>
  </si>
  <si>
    <t>1901</t>
  </si>
  <si>
    <t>1902</t>
  </si>
  <si>
    <t>2001</t>
  </si>
  <si>
    <t>2002</t>
  </si>
  <si>
    <t>2101</t>
  </si>
  <si>
    <t>2102</t>
  </si>
  <si>
    <t>2201</t>
  </si>
  <si>
    <t>2202</t>
  </si>
  <si>
    <t>10 sem</t>
  </si>
  <si>
    <t>no hay titulados</t>
  </si>
  <si>
    <t>10º</t>
  </si>
  <si>
    <t>NO HUBO INGRESOS</t>
  </si>
  <si>
    <t/>
  </si>
  <si>
    <t>2402</t>
  </si>
  <si>
    <t>2501</t>
  </si>
  <si>
    <t>2502</t>
  </si>
  <si>
    <t>2601</t>
  </si>
  <si>
    <t>2602</t>
  </si>
  <si>
    <t>2301</t>
  </si>
  <si>
    <t>2302</t>
  </si>
  <si>
    <t>2701</t>
  </si>
  <si>
    <t>2401</t>
  </si>
  <si>
    <t>2702</t>
  </si>
  <si>
    <t>2801</t>
  </si>
  <si>
    <t>2802</t>
  </si>
  <si>
    <t>2901</t>
  </si>
  <si>
    <t>2902</t>
  </si>
  <si>
    <t>3001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</si>
</sst>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8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0"/>
      <color theme="1"/>
      <name val="Open Sans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Open Sans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rgb="FFFF0000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</font>
    <font>
      <b/>
      <sz val="14"/>
      <color rgb="FFFF0000"/>
      <name val="Arial"/>
      <family val="2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11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  <scheme val="minor"/>
    </font>
    <font>
      <sz val="11"/>
      <color rgb="FF00000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FABF8F"/>
        <bgColor rgb="FFFABF8F"/>
      </patternFill>
    </fill>
    <fill>
      <patternFill patternType="solid">
        <fgColor rgb="FF99CC00"/>
        <bgColor rgb="FF99CC00"/>
      </patternFill>
    </fill>
    <fill>
      <patternFill patternType="solid">
        <fgColor rgb="FFBFBFBF"/>
        <bgColor rgb="FFBFBFBF"/>
      </patternFill>
    </fill>
    <fill>
      <patternFill patternType="solid">
        <fgColor theme="4" tint="-0.49998474074526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200">
    <xf numFmtId="0" fontId="0" fillId="0" borderId="0" xfId="0" applyFont="1" applyAlignment="1"/>
    <xf numFmtId="10" fontId="1" fillId="0" borderId="0" xfId="0" applyNumberFormat="1" applyFont="1"/>
    <xf numFmtId="0" fontId="1" fillId="0" borderId="1" xfId="0" applyFont="1" applyBorder="1" applyAlignment="1">
      <alignment horizontal="right"/>
    </xf>
    <xf numFmtId="0" fontId="2" fillId="0" borderId="0" xfId="0" applyFont="1"/>
    <xf numFmtId="0" fontId="5" fillId="0" borderId="0" xfId="0" applyFont="1" applyAlignment="1">
      <alignment textRotation="255"/>
    </xf>
    <xf numFmtId="0" fontId="5" fillId="2" borderId="3" xfId="0" applyFont="1" applyFill="1" applyBorder="1" applyAlignment="1">
      <alignment textRotation="255"/>
    </xf>
    <xf numFmtId="10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1" fontId="3" fillId="0" borderId="0" xfId="0" applyNumberFormat="1" applyFont="1" applyAlignment="1">
      <alignment wrapText="1"/>
    </xf>
    <xf numFmtId="10" fontId="3" fillId="0" borderId="0" xfId="0" applyNumberFormat="1" applyFont="1" applyAlignment="1">
      <alignment wrapText="1"/>
    </xf>
    <xf numFmtId="49" fontId="1" fillId="0" borderId="1" xfId="0" applyNumberFormat="1" applyFont="1" applyBorder="1" applyAlignment="1">
      <alignment horizontal="right"/>
    </xf>
    <xf numFmtId="0" fontId="3" fillId="0" borderId="4" xfId="0" applyFont="1" applyBorder="1"/>
    <xf numFmtId="0" fontId="1" fillId="0" borderId="4" xfId="0" applyFont="1" applyBorder="1"/>
    <xf numFmtId="0" fontId="3" fillId="2" borderId="5" xfId="0" applyFont="1" applyFill="1" applyBorder="1"/>
    <xf numFmtId="0" fontId="3" fillId="2" borderId="3" xfId="0" applyFont="1" applyFill="1" applyBorder="1"/>
    <xf numFmtId="10" fontId="1" fillId="0" borderId="6" xfId="0" applyNumberFormat="1" applyFont="1" applyBorder="1"/>
    <xf numFmtId="0" fontId="1" fillId="0" borderId="6" xfId="0" applyFont="1" applyBorder="1"/>
    <xf numFmtId="10" fontId="1" fillId="0" borderId="7" xfId="0" applyNumberFormat="1" applyFont="1" applyBorder="1"/>
    <xf numFmtId="1" fontId="1" fillId="0" borderId="0" xfId="0" applyNumberFormat="1" applyFont="1"/>
    <xf numFmtId="49" fontId="1" fillId="0" borderId="0" xfId="0" applyNumberFormat="1" applyFont="1" applyAlignment="1">
      <alignment horizontal="right"/>
    </xf>
    <xf numFmtId="0" fontId="1" fillId="0" borderId="1" xfId="0" applyFont="1" applyBorder="1"/>
    <xf numFmtId="0" fontId="1" fillId="2" borderId="1" xfId="0" applyFont="1" applyFill="1" applyBorder="1"/>
    <xf numFmtId="0" fontId="1" fillId="2" borderId="8" xfId="0" applyFont="1" applyFill="1" applyBorder="1"/>
    <xf numFmtId="1" fontId="3" fillId="3" borderId="3" xfId="0" applyNumberFormat="1" applyFont="1" applyFill="1" applyBorder="1"/>
    <xf numFmtId="0" fontId="1" fillId="0" borderId="0" xfId="0" applyFont="1"/>
    <xf numFmtId="0" fontId="1" fillId="2" borderId="3" xfId="0" applyFont="1" applyFill="1" applyBorder="1"/>
    <xf numFmtId="0" fontId="1" fillId="3" borderId="3" xfId="0" applyFont="1" applyFill="1" applyBorder="1"/>
    <xf numFmtId="164" fontId="1" fillId="0" borderId="0" xfId="0" applyNumberFormat="1" applyFont="1"/>
    <xf numFmtId="10" fontId="1" fillId="0" borderId="9" xfId="0" applyNumberFormat="1" applyFont="1" applyBorder="1"/>
    <xf numFmtId="0" fontId="3" fillId="0" borderId="0" xfId="0" applyFont="1"/>
    <xf numFmtId="9" fontId="3" fillId="0" borderId="0" xfId="0" applyNumberFormat="1" applyFont="1"/>
    <xf numFmtId="9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49" fontId="1" fillId="0" borderId="10" xfId="0" applyNumberFormat="1" applyFont="1" applyBorder="1" applyAlignment="1">
      <alignment horizontal="right"/>
    </xf>
    <xf numFmtId="9" fontId="1" fillId="0" borderId="0" xfId="0" applyNumberFormat="1" applyFont="1" applyAlignment="1">
      <alignment horizontal="right"/>
    </xf>
    <xf numFmtId="9" fontId="1" fillId="0" borderId="0" xfId="0" applyNumberFormat="1" applyFont="1"/>
    <xf numFmtId="0" fontId="6" fillId="0" borderId="1" xfId="0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7" fillId="0" borderId="0" xfId="0" applyFont="1"/>
    <xf numFmtId="9" fontId="6" fillId="0" borderId="0" xfId="0" applyNumberFormat="1" applyFont="1"/>
    <xf numFmtId="0" fontId="1" fillId="4" borderId="3" xfId="0" applyFont="1" applyFill="1" applyBorder="1"/>
    <xf numFmtId="164" fontId="1" fillId="4" borderId="3" xfId="0" applyNumberFormat="1" applyFont="1" applyFill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5" borderId="3" xfId="0" applyFont="1" applyFill="1" applyBorder="1"/>
    <xf numFmtId="164" fontId="1" fillId="5" borderId="3" xfId="0" applyNumberFormat="1" applyFont="1" applyFill="1" applyBorder="1"/>
    <xf numFmtId="164" fontId="1" fillId="2" borderId="3" xfId="0" applyNumberFormat="1" applyFont="1" applyFill="1" applyBorder="1"/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1" fontId="13" fillId="6" borderId="8" xfId="0" applyNumberFormat="1" applyFont="1" applyFill="1" applyBorder="1" applyAlignment="1">
      <alignment horizontal="center" vertical="center"/>
    </xf>
    <xf numFmtId="10" fontId="12" fillId="0" borderId="18" xfId="0" applyNumberFormat="1" applyFont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10" fontId="12" fillId="0" borderId="1" xfId="0" applyNumberFormat="1" applyFont="1" applyBorder="1" applyAlignment="1">
      <alignment horizontal="center" vertical="center"/>
    </xf>
    <xf numFmtId="10" fontId="12" fillId="0" borderId="0" xfId="0" applyNumberFormat="1" applyFont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0" fontId="3" fillId="0" borderId="14" xfId="0" applyNumberFormat="1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10" fontId="3" fillId="0" borderId="9" xfId="0" applyNumberFormat="1" applyFont="1" applyBorder="1" applyAlignment="1">
      <alignment horizontal="center"/>
    </xf>
    <xf numFmtId="10" fontId="3" fillId="0" borderId="19" xfId="0" applyNumberFormat="1" applyFont="1" applyBorder="1" applyAlignment="1">
      <alignment horizontal="center"/>
    </xf>
    <xf numFmtId="164" fontId="12" fillId="0" borderId="18" xfId="0" applyNumberFormat="1" applyFont="1" applyBorder="1" applyAlignment="1">
      <alignment horizontal="center" vertical="center"/>
    </xf>
    <xf numFmtId="164" fontId="12" fillId="0" borderId="19" xfId="0" applyNumberFormat="1" applyFont="1" applyBorder="1" applyAlignment="1">
      <alignment horizontal="center"/>
    </xf>
    <xf numFmtId="10" fontId="3" fillId="0" borderId="18" xfId="0" applyNumberFormat="1" applyFont="1" applyBorder="1" applyAlignment="1">
      <alignment horizontal="center"/>
    </xf>
    <xf numFmtId="10" fontId="1" fillId="0" borderId="11" xfId="0" applyNumberFormat="1" applyFont="1" applyBorder="1"/>
    <xf numFmtId="0" fontId="1" fillId="0" borderId="11" xfId="0" applyFont="1" applyBorder="1"/>
    <xf numFmtId="0" fontId="1" fillId="0" borderId="18" xfId="0" applyFont="1" applyBorder="1"/>
    <xf numFmtId="0" fontId="10" fillId="0" borderId="1" xfId="0" applyFont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/>
    </xf>
    <xf numFmtId="1" fontId="3" fillId="0" borderId="0" xfId="0" applyNumberFormat="1" applyFont="1"/>
    <xf numFmtId="49" fontId="8" fillId="0" borderId="1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10" fontId="10" fillId="0" borderId="0" xfId="0" applyNumberFormat="1" applyFont="1" applyAlignment="1">
      <alignment horizontal="center"/>
    </xf>
    <xf numFmtId="9" fontId="3" fillId="0" borderId="16" xfId="0" applyNumberFormat="1" applyFont="1" applyBorder="1" applyAlignment="1">
      <alignment horizontal="center"/>
    </xf>
    <xf numFmtId="0" fontId="8" fillId="0" borderId="11" xfId="0" applyFont="1" applyBorder="1"/>
    <xf numFmtId="9" fontId="13" fillId="0" borderId="0" xfId="0" applyNumberFormat="1" applyFont="1"/>
    <xf numFmtId="9" fontId="12" fillId="0" borderId="0" xfId="0" applyNumberFormat="1" applyFont="1"/>
    <xf numFmtId="164" fontId="16" fillId="0" borderId="0" xfId="0" applyNumberFormat="1" applyFont="1"/>
    <xf numFmtId="0" fontId="13" fillId="0" borderId="0" xfId="0" applyFont="1"/>
    <xf numFmtId="0" fontId="13" fillId="2" borderId="1" xfId="0" applyFont="1" applyFill="1" applyBorder="1" applyAlignment="1">
      <alignment horizontal="center" vertical="center"/>
    </xf>
    <xf numFmtId="10" fontId="17" fillId="0" borderId="11" xfId="0" applyNumberFormat="1" applyFont="1" applyBorder="1"/>
    <xf numFmtId="0" fontId="17" fillId="0" borderId="11" xfId="0" applyFont="1" applyBorder="1"/>
    <xf numFmtId="0" fontId="17" fillId="0" borderId="18" xfId="0" applyFont="1" applyBorder="1"/>
    <xf numFmtId="9" fontId="10" fillId="0" borderId="1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17" fillId="0" borderId="0" xfId="0" applyFont="1"/>
    <xf numFmtId="49" fontId="11" fillId="0" borderId="1" xfId="0" applyNumberFormat="1" applyFont="1" applyBorder="1" applyAlignment="1">
      <alignment horizontal="center"/>
    </xf>
    <xf numFmtId="10" fontId="1" fillId="0" borderId="0" xfId="0" applyNumberFormat="1" applyFont="1" applyAlignment="1">
      <alignment horizontal="center" vertical="center"/>
    </xf>
    <xf numFmtId="10" fontId="1" fillId="0" borderId="11" xfId="0" applyNumberFormat="1" applyFont="1" applyBorder="1" applyAlignment="1">
      <alignment horizontal="center" vertical="center"/>
    </xf>
    <xf numFmtId="10" fontId="10" fillId="0" borderId="13" xfId="0" applyNumberFormat="1" applyFont="1" applyBorder="1" applyAlignment="1">
      <alignment horizontal="center"/>
    </xf>
    <xf numFmtId="0" fontId="18" fillId="0" borderId="11" xfId="0" applyFont="1" applyBorder="1"/>
    <xf numFmtId="9" fontId="0" fillId="0" borderId="0" xfId="0" applyNumberFormat="1" applyFont="1" applyAlignment="1"/>
    <xf numFmtId="10" fontId="0" fillId="0" borderId="0" xfId="0" applyNumberFormat="1" applyFont="1" applyAlignment="1"/>
    <xf numFmtId="164" fontId="0" fillId="0" borderId="0" xfId="0" applyNumberFormat="1" applyFont="1" applyAlignment="1"/>
    <xf numFmtId="9" fontId="21" fillId="0" borderId="0" xfId="1" applyFont="1" applyAlignment="1"/>
    <xf numFmtId="9" fontId="22" fillId="0" borderId="0" xfId="1" applyFont="1" applyAlignment="1"/>
    <xf numFmtId="49" fontId="8" fillId="0" borderId="11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10" fontId="24" fillId="0" borderId="18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1" xfId="0" applyFont="1" applyFill="1" applyBorder="1" applyAlignment="1">
      <alignment horizontal="center"/>
    </xf>
    <xf numFmtId="49" fontId="11" fillId="0" borderId="10" xfId="0" applyNumberFormat="1" applyFont="1" applyBorder="1" applyAlignment="1">
      <alignment horizontal="center"/>
    </xf>
    <xf numFmtId="49" fontId="11" fillId="0" borderId="21" xfId="0" applyNumberFormat="1" applyFont="1" applyBorder="1" applyAlignment="1">
      <alignment horizontal="center"/>
    </xf>
    <xf numFmtId="10" fontId="12" fillId="0" borderId="18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 textRotation="255"/>
    </xf>
    <xf numFmtId="0" fontId="3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0" fontId="15" fillId="0" borderId="0" xfId="0" applyNumberFormat="1" applyFont="1" applyAlignment="1">
      <alignment horizontal="center" vertical="center"/>
    </xf>
    <xf numFmtId="0" fontId="4" fillId="0" borderId="11" xfId="0" applyFont="1" applyBorder="1" applyAlignment="1"/>
    <xf numFmtId="0" fontId="8" fillId="0" borderId="11" xfId="0" applyFont="1" applyBorder="1" applyAlignment="1"/>
    <xf numFmtId="0" fontId="12" fillId="0" borderId="10" xfId="0" applyFont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0" fontId="0" fillId="0" borderId="0" xfId="0" applyFont="1" applyFill="1" applyAlignment="1"/>
    <xf numFmtId="0" fontId="10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0" fontId="12" fillId="0" borderId="14" xfId="0" applyNumberFormat="1" applyFont="1" applyBorder="1" applyAlignment="1">
      <alignment horizontal="center" vertical="center"/>
    </xf>
    <xf numFmtId="10" fontId="12" fillId="0" borderId="16" xfId="0" applyNumberFormat="1" applyFont="1" applyBorder="1" applyAlignment="1">
      <alignment horizontal="center" vertical="center"/>
    </xf>
    <xf numFmtId="10" fontId="12" fillId="0" borderId="19" xfId="0" applyNumberFormat="1" applyFont="1" applyBorder="1" applyAlignment="1">
      <alignment horizontal="center" vertical="center"/>
    </xf>
    <xf numFmtId="10" fontId="12" fillId="0" borderId="15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0" fontId="12" fillId="0" borderId="11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10" fontId="12" fillId="0" borderId="13" xfId="0" applyNumberFormat="1" applyFont="1" applyBorder="1" applyAlignment="1">
      <alignment horizontal="center" vertical="center"/>
    </xf>
    <xf numFmtId="10" fontId="12" fillId="0" borderId="7" xfId="0" applyNumberFormat="1" applyFont="1" applyBorder="1" applyAlignment="1">
      <alignment horizontal="center" vertical="center"/>
    </xf>
    <xf numFmtId="1" fontId="12" fillId="0" borderId="12" xfId="0" applyNumberFormat="1" applyFont="1" applyBorder="1" applyAlignment="1">
      <alignment horizontal="center" vertical="center"/>
    </xf>
    <xf numFmtId="10" fontId="12" fillId="0" borderId="17" xfId="0" applyNumberFormat="1" applyFont="1" applyBorder="1" applyAlignment="1">
      <alignment horizontal="center" vertical="center"/>
    </xf>
    <xf numFmtId="164" fontId="12" fillId="0" borderId="16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0" fontId="3" fillId="0" borderId="14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10" fontId="3" fillId="0" borderId="9" xfId="0" applyNumberFormat="1" applyFont="1" applyBorder="1" applyAlignment="1">
      <alignment horizontal="center" vertical="center"/>
    </xf>
    <xf numFmtId="10" fontId="3" fillId="0" borderId="19" xfId="0" applyNumberFormat="1" applyFont="1" applyBorder="1" applyAlignment="1">
      <alignment horizontal="center" vertical="center"/>
    </xf>
    <xf numFmtId="164" fontId="12" fillId="0" borderId="19" xfId="0" applyNumberFormat="1" applyFont="1" applyBorder="1" applyAlignment="1">
      <alignment horizontal="center" vertical="center"/>
    </xf>
    <xf numFmtId="10" fontId="3" fillId="0" borderId="18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164" fontId="23" fillId="0" borderId="19" xfId="0" applyNumberFormat="1" applyFont="1" applyBorder="1" applyAlignment="1">
      <alignment horizontal="center" vertical="center"/>
    </xf>
    <xf numFmtId="10" fontId="12" fillId="0" borderId="9" xfId="0" applyNumberFormat="1" applyFont="1" applyBorder="1" applyAlignment="1">
      <alignment horizontal="center" vertical="center"/>
    </xf>
    <xf numFmtId="164" fontId="12" fillId="0" borderId="14" xfId="0" applyNumberFormat="1" applyFont="1" applyBorder="1" applyAlignment="1">
      <alignment horizontal="center" vertical="center"/>
    </xf>
    <xf numFmtId="10" fontId="12" fillId="0" borderId="3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/>
    </xf>
    <xf numFmtId="0" fontId="12" fillId="6" borderId="2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0" fontId="24" fillId="0" borderId="16" xfId="0" applyNumberFormat="1" applyFont="1" applyBorder="1" applyAlignment="1">
      <alignment horizontal="center" vertical="center"/>
    </xf>
    <xf numFmtId="10" fontId="24" fillId="0" borderId="0" xfId="0" applyNumberFormat="1" applyFont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10" fontId="15" fillId="0" borderId="9" xfId="0" applyNumberFormat="1" applyFont="1" applyBorder="1" applyAlignment="1">
      <alignment horizontal="center" vertical="center"/>
    </xf>
    <xf numFmtId="0" fontId="8" fillId="0" borderId="3" xfId="0" applyFont="1" applyBorder="1" applyAlignment="1"/>
    <xf numFmtId="0" fontId="14" fillId="0" borderId="3" xfId="0" applyFont="1" applyBorder="1"/>
    <xf numFmtId="0" fontId="0" fillId="0" borderId="3" xfId="0" applyFont="1" applyBorder="1" applyAlignment="1"/>
    <xf numFmtId="49" fontId="8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/>
    <xf numFmtId="0" fontId="1" fillId="0" borderId="3" xfId="0" applyFont="1" applyBorder="1"/>
    <xf numFmtId="10" fontId="12" fillId="0" borderId="13" xfId="0" applyNumberFormat="1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4" fillId="0" borderId="11" xfId="0" applyFont="1" applyBorder="1"/>
    <xf numFmtId="0" fontId="8" fillId="0" borderId="3" xfId="0" applyFont="1" applyBorder="1" applyAlignment="1">
      <alignment horizontal="center"/>
    </xf>
    <xf numFmtId="0" fontId="4" fillId="0" borderId="3" xfId="0" applyFont="1" applyBorder="1"/>
    <xf numFmtId="1" fontId="3" fillId="0" borderId="10" xfId="0" applyNumberFormat="1" applyFont="1" applyBorder="1" applyAlignment="1">
      <alignment horizontal="center" vertical="center" wrapText="1"/>
    </xf>
    <xf numFmtId="0" fontId="4" fillId="0" borderId="13" xfId="0" applyFont="1" applyBorder="1"/>
    <xf numFmtId="10" fontId="3" fillId="0" borderId="10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4" fillId="0" borderId="6" xfId="0" applyFont="1" applyBorder="1"/>
    <xf numFmtId="0" fontId="4" fillId="0" borderId="7" xfId="0" applyFont="1" applyBorder="1"/>
    <xf numFmtId="0" fontId="10" fillId="2" borderId="10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10" fillId="0" borderId="12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134671</xdr:colOff>
      <xdr:row>11</xdr:row>
      <xdr:rowOff>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64AB81-BC2B-47EF-AB93-C43EB454C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69171" cy="20957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134671</xdr:colOff>
      <xdr:row>11</xdr:row>
      <xdr:rowOff>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11616C-F170-4945-903A-1E6EAE3F4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69171" cy="20957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134671</xdr:colOff>
      <xdr:row>11</xdr:row>
      <xdr:rowOff>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3262F3-9A8B-4798-B81E-071BF011B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69171" cy="20957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706171</xdr:colOff>
      <xdr:row>11</xdr:row>
      <xdr:rowOff>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A58E2B-6842-4AF8-9D77-16CF71A51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69171" cy="2095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8080"/>
  </sheetPr>
  <dimension ref="A12:AL24996"/>
  <sheetViews>
    <sheetView tabSelected="1" topLeftCell="A601" workbookViewId="0">
      <selection activeCell="U630" sqref="U630"/>
    </sheetView>
  </sheetViews>
  <sheetFormatPr baseColWidth="10" defaultColWidth="12.5703125" defaultRowHeight="15" customHeight="1" x14ac:dyDescent="0.2"/>
  <cols>
    <col min="1" max="1" width="8.5703125" customWidth="1"/>
    <col min="2" max="10" width="7.140625" customWidth="1"/>
    <col min="11" max="11" width="10" hidden="1" customWidth="1"/>
    <col min="12" max="12" width="1.5703125" hidden="1" customWidth="1"/>
    <col min="13" max="17" width="0.85546875" hidden="1" customWidth="1"/>
    <col min="18" max="18" width="15.7109375" style="116" customWidth="1"/>
    <col min="19" max="25" width="12.85546875" customWidth="1"/>
    <col min="26" max="38" width="10" customWidth="1"/>
  </cols>
  <sheetData>
    <row r="12" spans="1:27" ht="12.75" x14ac:dyDescent="0.2"/>
    <row r="13" spans="1:27" ht="12.75" x14ac:dyDescent="0.2"/>
    <row r="14" spans="1:27" ht="12.75" x14ac:dyDescent="0.2">
      <c r="S14" s="1"/>
      <c r="T14" s="1"/>
      <c r="V14" s="1"/>
      <c r="AA14" s="2" t="s">
        <v>0</v>
      </c>
    </row>
    <row r="15" spans="1:27" ht="12.75" customHeight="1" x14ac:dyDescent="0.3">
      <c r="A15" s="3" t="s">
        <v>1</v>
      </c>
      <c r="S15" s="1"/>
      <c r="T15" s="1"/>
      <c r="V15" s="1"/>
      <c r="AA15" s="2" t="s">
        <v>2</v>
      </c>
    </row>
    <row r="16" spans="1:27" ht="102.75" customHeight="1" x14ac:dyDescent="0.2">
      <c r="B16" s="197" t="s">
        <v>3</v>
      </c>
      <c r="C16" s="198"/>
      <c r="D16" s="198"/>
      <c r="E16" s="198"/>
      <c r="F16" s="198"/>
      <c r="G16" s="198"/>
      <c r="H16" s="198"/>
      <c r="I16" s="198"/>
      <c r="J16" s="198"/>
      <c r="L16" s="4" t="s">
        <v>4</v>
      </c>
      <c r="M16" s="4" t="s">
        <v>5</v>
      </c>
      <c r="N16" s="4" t="s">
        <v>6</v>
      </c>
      <c r="O16" s="5" t="s">
        <v>4</v>
      </c>
      <c r="P16" s="5" t="s">
        <v>5</v>
      </c>
      <c r="Q16" s="5" t="s">
        <v>6</v>
      </c>
      <c r="R16" s="117" t="s">
        <v>7</v>
      </c>
      <c r="S16" s="6" t="s">
        <v>8</v>
      </c>
      <c r="T16" s="6" t="s">
        <v>9</v>
      </c>
      <c r="U16" s="7" t="s">
        <v>10</v>
      </c>
      <c r="V16" s="6" t="s">
        <v>11</v>
      </c>
      <c r="W16" s="8" t="s">
        <v>12</v>
      </c>
      <c r="X16" s="8" t="s">
        <v>13</v>
      </c>
      <c r="Y16" s="9" t="s">
        <v>14</v>
      </c>
      <c r="AA16" s="10" t="s">
        <v>15</v>
      </c>
    </row>
    <row r="17" spans="1:27" ht="12.75" customHeight="1" x14ac:dyDescent="0.2">
      <c r="A17" s="11" t="s">
        <v>16</v>
      </c>
      <c r="B17" s="12">
        <v>1</v>
      </c>
      <c r="C17" s="12">
        <v>2</v>
      </c>
      <c r="D17" s="12">
        <v>3</v>
      </c>
      <c r="E17" s="12">
        <v>4</v>
      </c>
      <c r="F17" s="12">
        <v>5</v>
      </c>
      <c r="G17" s="12">
        <v>6</v>
      </c>
      <c r="H17" s="12">
        <v>7</v>
      </c>
      <c r="I17" s="12">
        <v>8</v>
      </c>
      <c r="J17" s="12">
        <v>9</v>
      </c>
      <c r="K17" s="13" t="s">
        <v>17</v>
      </c>
      <c r="L17" s="1"/>
      <c r="M17" s="1"/>
      <c r="N17" s="1"/>
      <c r="O17" s="14"/>
      <c r="P17" s="14"/>
      <c r="Q17" s="14"/>
      <c r="R17" s="118"/>
      <c r="S17" s="15"/>
      <c r="T17" s="15"/>
      <c r="U17" s="16"/>
      <c r="V17" s="17"/>
      <c r="W17" s="18"/>
      <c r="X17" s="18"/>
      <c r="Y17" s="1"/>
      <c r="AA17" s="10" t="s">
        <v>18</v>
      </c>
    </row>
    <row r="18" spans="1:27" ht="12.75" customHeight="1" x14ac:dyDescent="0.2">
      <c r="A18" s="19" t="s">
        <v>19</v>
      </c>
      <c r="B18" s="20">
        <v>40</v>
      </c>
      <c r="C18" s="20"/>
      <c r="D18" s="20"/>
      <c r="E18" s="20"/>
      <c r="F18" s="20"/>
      <c r="G18" s="20"/>
      <c r="H18" s="20"/>
      <c r="I18" s="20"/>
      <c r="J18" s="20"/>
      <c r="K18" s="21"/>
      <c r="L18" s="1"/>
      <c r="M18" s="1"/>
      <c r="N18" s="1"/>
      <c r="O18" s="22"/>
      <c r="P18" s="22"/>
      <c r="Q18" s="22"/>
      <c r="R18" s="119"/>
      <c r="S18" s="15"/>
      <c r="T18" s="15"/>
      <c r="U18" s="16"/>
      <c r="V18" s="17"/>
      <c r="W18" s="23">
        <f>B18</f>
        <v>40</v>
      </c>
      <c r="X18" s="18"/>
      <c r="Y18" s="1"/>
      <c r="AA18" s="10" t="s">
        <v>20</v>
      </c>
    </row>
    <row r="19" spans="1:27" ht="12.75" customHeight="1" x14ac:dyDescent="0.2">
      <c r="A19" s="19" t="s">
        <v>21</v>
      </c>
      <c r="C19" s="24">
        <v>22</v>
      </c>
      <c r="K19" s="24"/>
      <c r="L19" s="24"/>
      <c r="M19" s="24"/>
      <c r="N19" s="24"/>
      <c r="O19" s="25"/>
      <c r="P19" s="25"/>
      <c r="Q19" s="25"/>
      <c r="R19" s="120"/>
      <c r="S19" s="1"/>
      <c r="T19" s="1"/>
      <c r="V19" s="17">
        <f>C19/B18</f>
        <v>0.55000000000000004</v>
      </c>
      <c r="W19" s="26">
        <v>22</v>
      </c>
      <c r="X19" s="27">
        <f t="shared" ref="X19:X25" si="0">W19/W18</f>
        <v>0.55000000000000004</v>
      </c>
      <c r="Y19" s="1">
        <f t="shared" ref="Y19:Y25" si="1">100%-X19</f>
        <v>0.44999999999999996</v>
      </c>
    </row>
    <row r="20" spans="1:27" ht="12.75" customHeight="1" x14ac:dyDescent="0.2">
      <c r="A20" s="19" t="s">
        <v>22</v>
      </c>
      <c r="D20" s="24">
        <v>16</v>
      </c>
      <c r="O20" s="25"/>
      <c r="P20" s="25"/>
      <c r="Q20" s="25"/>
      <c r="R20" s="120"/>
      <c r="S20" s="1"/>
      <c r="T20" s="1"/>
      <c r="V20" s="28">
        <f>D20/C19</f>
        <v>0.72727272727272729</v>
      </c>
      <c r="W20" s="26">
        <v>21</v>
      </c>
      <c r="X20" s="27">
        <f t="shared" si="0"/>
        <v>0.95454545454545459</v>
      </c>
      <c r="Y20" s="1">
        <f t="shared" si="1"/>
        <v>4.5454545454545414E-2</v>
      </c>
    </row>
    <row r="21" spans="1:27" ht="12.75" customHeight="1" x14ac:dyDescent="0.2">
      <c r="A21" s="19" t="s">
        <v>23</v>
      </c>
      <c r="B21" s="24"/>
      <c r="C21" s="24"/>
      <c r="D21" s="24"/>
      <c r="E21" s="24">
        <v>13</v>
      </c>
      <c r="F21" s="24"/>
      <c r="G21" s="24"/>
      <c r="H21" s="24"/>
      <c r="I21" s="24"/>
      <c r="J21" s="24"/>
      <c r="K21" s="24"/>
      <c r="L21" s="24"/>
      <c r="M21" s="24"/>
      <c r="N21" s="24"/>
      <c r="O21" s="25"/>
      <c r="P21" s="25"/>
      <c r="Q21" s="25"/>
      <c r="R21" s="120"/>
      <c r="S21" s="1"/>
      <c r="T21" s="1"/>
      <c r="U21" s="24"/>
      <c r="V21" s="1">
        <f>E21/D20</f>
        <v>0.8125</v>
      </c>
      <c r="W21" s="26">
        <v>17</v>
      </c>
      <c r="X21" s="27">
        <f t="shared" si="0"/>
        <v>0.80952380952380953</v>
      </c>
      <c r="Y21" s="1">
        <f t="shared" si="1"/>
        <v>0.19047619047619047</v>
      </c>
    </row>
    <row r="22" spans="1:27" ht="12.75" customHeight="1" x14ac:dyDescent="0.2">
      <c r="A22" s="19" t="s">
        <v>24</v>
      </c>
      <c r="B22" s="24"/>
      <c r="C22" s="24"/>
      <c r="D22" s="24"/>
      <c r="E22" s="24"/>
      <c r="F22" s="24">
        <v>12</v>
      </c>
      <c r="G22" s="24"/>
      <c r="H22" s="24"/>
      <c r="I22" s="24"/>
      <c r="J22" s="24"/>
      <c r="K22" s="24"/>
      <c r="L22" s="24"/>
      <c r="M22" s="24"/>
      <c r="N22" s="24"/>
      <c r="O22" s="25"/>
      <c r="P22" s="25"/>
      <c r="Q22" s="25"/>
      <c r="R22" s="120"/>
      <c r="S22" s="1"/>
      <c r="T22" s="1"/>
      <c r="U22" s="24"/>
      <c r="V22" s="1">
        <f>F22/E21</f>
        <v>0.92307692307692313</v>
      </c>
      <c r="W22" s="26">
        <v>16</v>
      </c>
      <c r="X22" s="27">
        <f t="shared" si="0"/>
        <v>0.94117647058823528</v>
      </c>
      <c r="Y22" s="1">
        <f t="shared" si="1"/>
        <v>5.8823529411764719E-2</v>
      </c>
    </row>
    <row r="23" spans="1:27" ht="12.75" customHeight="1" x14ac:dyDescent="0.2">
      <c r="A23" s="19" t="s">
        <v>25</v>
      </c>
      <c r="B23" s="24"/>
      <c r="C23" s="24"/>
      <c r="D23" s="24"/>
      <c r="E23" s="24"/>
      <c r="F23" s="24"/>
      <c r="G23" s="24">
        <v>12</v>
      </c>
      <c r="H23" s="24"/>
      <c r="I23" s="24"/>
      <c r="J23" s="24"/>
      <c r="K23" s="24"/>
      <c r="L23" s="24"/>
      <c r="M23" s="24"/>
      <c r="N23" s="24"/>
      <c r="O23" s="25"/>
      <c r="P23" s="25"/>
      <c r="Q23" s="25"/>
      <c r="R23" s="120"/>
      <c r="S23" s="1"/>
      <c r="T23" s="1"/>
      <c r="U23" s="24"/>
      <c r="V23" s="1">
        <f>G23/F22</f>
        <v>1</v>
      </c>
      <c r="W23" s="26">
        <v>17</v>
      </c>
      <c r="X23" s="27">
        <f t="shared" si="0"/>
        <v>1.0625</v>
      </c>
      <c r="Y23" s="1">
        <f t="shared" si="1"/>
        <v>-6.25E-2</v>
      </c>
    </row>
    <row r="24" spans="1:27" ht="12.75" customHeight="1" x14ac:dyDescent="0.2">
      <c r="A24" s="19" t="s">
        <v>26</v>
      </c>
      <c r="B24" s="24"/>
      <c r="C24" s="24"/>
      <c r="D24" s="24"/>
      <c r="E24" s="24"/>
      <c r="F24" s="24"/>
      <c r="G24" s="24"/>
      <c r="H24" s="24">
        <v>12</v>
      </c>
      <c r="I24" s="24"/>
      <c r="J24" s="24"/>
      <c r="K24" s="24"/>
      <c r="L24" s="24"/>
      <c r="M24" s="24"/>
      <c r="N24" s="24"/>
      <c r="O24" s="25"/>
      <c r="P24" s="25"/>
      <c r="Q24" s="25"/>
      <c r="R24" s="120"/>
      <c r="S24" s="1"/>
      <c r="T24" s="1"/>
      <c r="U24" s="24"/>
      <c r="V24" s="1">
        <f>H24/G23</f>
        <v>1</v>
      </c>
      <c r="W24" s="26">
        <v>16</v>
      </c>
      <c r="X24" s="27">
        <f t="shared" si="0"/>
        <v>0.94117647058823528</v>
      </c>
      <c r="Y24" s="1">
        <f t="shared" si="1"/>
        <v>5.8823529411764719E-2</v>
      </c>
    </row>
    <row r="25" spans="1:27" ht="12.75" customHeight="1" x14ac:dyDescent="0.2">
      <c r="A25" s="19" t="s">
        <v>27</v>
      </c>
      <c r="B25" s="24"/>
      <c r="C25" s="24"/>
      <c r="D25" s="24"/>
      <c r="E25" s="24"/>
      <c r="F25" s="24"/>
      <c r="G25" s="24"/>
      <c r="H25" s="24"/>
      <c r="I25" s="24">
        <v>11</v>
      </c>
      <c r="J25" s="24"/>
      <c r="K25" s="24"/>
      <c r="L25" s="24"/>
      <c r="M25" s="24"/>
      <c r="N25" s="24"/>
      <c r="O25" s="25"/>
      <c r="P25" s="25"/>
      <c r="Q25" s="25"/>
      <c r="R25" s="120"/>
      <c r="S25" s="1"/>
      <c r="T25" s="1"/>
      <c r="U25" s="24"/>
      <c r="V25" s="1">
        <f>I25/H24</f>
        <v>0.91666666666666663</v>
      </c>
      <c r="W25" s="26">
        <v>16</v>
      </c>
      <c r="X25" s="27">
        <f t="shared" si="0"/>
        <v>1</v>
      </c>
      <c r="Y25" s="1">
        <f t="shared" si="1"/>
        <v>0</v>
      </c>
    </row>
    <row r="26" spans="1:27" ht="12.75" customHeight="1" x14ac:dyDescent="0.2">
      <c r="A26" s="19" t="s">
        <v>28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>
        <v>11</v>
      </c>
      <c r="N26" s="24"/>
      <c r="O26" s="25"/>
      <c r="P26" s="25">
        <v>11</v>
      </c>
      <c r="Q26" s="25"/>
      <c r="R26" s="120">
        <f t="shared" ref="R26:R27" si="2">SUM(O26:Q26)</f>
        <v>11</v>
      </c>
      <c r="S26" s="1"/>
      <c r="T26" s="1"/>
      <c r="U26" s="24"/>
      <c r="V26" s="1"/>
      <c r="W26" s="26"/>
      <c r="X26" s="27"/>
      <c r="Y26" s="1"/>
    </row>
    <row r="27" spans="1:27" ht="12" customHeight="1" x14ac:dyDescent="0.2">
      <c r="A27" s="19" t="s">
        <v>29</v>
      </c>
      <c r="B27" s="24"/>
      <c r="C27" s="24"/>
      <c r="D27" s="24"/>
      <c r="E27" s="24"/>
      <c r="F27" s="24"/>
      <c r="G27" s="24"/>
      <c r="H27" s="24"/>
      <c r="I27" s="24">
        <v>2</v>
      </c>
      <c r="J27" s="24"/>
      <c r="K27" s="24"/>
      <c r="L27" s="24"/>
      <c r="M27" s="24"/>
      <c r="N27" s="24">
        <v>4</v>
      </c>
      <c r="O27" s="25"/>
      <c r="P27" s="25"/>
      <c r="Q27" s="25">
        <v>4</v>
      </c>
      <c r="R27" s="120">
        <f t="shared" si="2"/>
        <v>4</v>
      </c>
      <c r="S27" s="1"/>
      <c r="T27" s="1"/>
      <c r="U27" s="24"/>
      <c r="V27" s="1"/>
      <c r="W27" s="26"/>
      <c r="X27" s="27"/>
      <c r="Y27" s="1"/>
    </row>
    <row r="28" spans="1:27" ht="12" customHeight="1" x14ac:dyDescent="0.2">
      <c r="A28" s="19" t="s">
        <v>30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>
        <v>1</v>
      </c>
      <c r="N28" s="24"/>
      <c r="O28" s="25"/>
      <c r="P28" s="25"/>
      <c r="Q28" s="25"/>
      <c r="R28" s="120"/>
      <c r="S28" s="1"/>
      <c r="T28" s="1"/>
      <c r="U28" s="24"/>
      <c r="V28" s="1"/>
      <c r="W28" s="26"/>
      <c r="X28" s="27"/>
      <c r="Y28" s="1"/>
    </row>
    <row r="29" spans="1:27" ht="12.75" customHeight="1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46">
        <f>SUM(R26:R27)</f>
        <v>15</v>
      </c>
      <c r="S29" s="1">
        <f>R26/B18</f>
        <v>0.27500000000000002</v>
      </c>
      <c r="T29" s="1">
        <f>R29/B18</f>
        <v>0.375</v>
      </c>
      <c r="U29" s="24">
        <f>R29</f>
        <v>15</v>
      </c>
      <c r="V29" s="1"/>
      <c r="W29" s="24"/>
      <c r="X29" s="24"/>
    </row>
    <row r="30" spans="1:27" ht="12.75" customHeight="1" x14ac:dyDescent="0.3">
      <c r="A30" s="3" t="s">
        <v>31</v>
      </c>
      <c r="S30" s="1"/>
      <c r="T30" s="1"/>
      <c r="V30" s="1"/>
    </row>
    <row r="31" spans="1:27" ht="25.5" customHeight="1" x14ac:dyDescent="0.2">
      <c r="B31" s="197" t="s">
        <v>3</v>
      </c>
      <c r="C31" s="198"/>
      <c r="D31" s="198"/>
      <c r="E31" s="198"/>
      <c r="F31" s="198"/>
      <c r="G31" s="198"/>
      <c r="H31" s="198"/>
      <c r="I31" s="198"/>
      <c r="J31" s="198"/>
      <c r="S31" s="6" t="s">
        <v>8</v>
      </c>
      <c r="T31" s="6" t="s">
        <v>9</v>
      </c>
      <c r="U31" s="7" t="s">
        <v>10</v>
      </c>
      <c r="V31" s="6" t="s">
        <v>11</v>
      </c>
      <c r="W31" s="8" t="s">
        <v>12</v>
      </c>
      <c r="X31" s="8" t="s">
        <v>13</v>
      </c>
      <c r="Y31" s="9" t="s">
        <v>14</v>
      </c>
    </row>
    <row r="32" spans="1:27" ht="12.75" customHeight="1" x14ac:dyDescent="0.2">
      <c r="A32" s="11" t="s">
        <v>16</v>
      </c>
      <c r="B32" s="12">
        <v>1</v>
      </c>
      <c r="C32" s="12">
        <v>2</v>
      </c>
      <c r="D32" s="12">
        <v>3</v>
      </c>
      <c r="E32" s="12">
        <v>4</v>
      </c>
      <c r="F32" s="12">
        <v>5</v>
      </c>
      <c r="G32" s="12">
        <v>6</v>
      </c>
      <c r="H32" s="12">
        <v>7</v>
      </c>
      <c r="I32" s="12">
        <v>8</v>
      </c>
      <c r="J32" s="12">
        <v>9</v>
      </c>
      <c r="K32" s="13" t="s">
        <v>17</v>
      </c>
      <c r="L32" s="14"/>
      <c r="M32" s="14"/>
      <c r="N32" s="14"/>
      <c r="O32" s="14"/>
      <c r="P32" s="14"/>
      <c r="Q32" s="14"/>
      <c r="R32" s="118"/>
      <c r="S32" s="15"/>
      <c r="T32" s="15"/>
      <c r="U32" s="16"/>
      <c r="V32" s="17"/>
      <c r="W32" s="18"/>
      <c r="X32" s="18"/>
      <c r="Y32" s="1"/>
    </row>
    <row r="33" spans="1:30" ht="12.75" customHeight="1" x14ac:dyDescent="0.2">
      <c r="A33" s="19" t="s">
        <v>21</v>
      </c>
      <c r="B33" s="20">
        <v>8</v>
      </c>
      <c r="C33" s="20"/>
      <c r="D33" s="20"/>
      <c r="E33" s="20"/>
      <c r="F33" s="20"/>
      <c r="G33" s="20"/>
      <c r="H33" s="20"/>
      <c r="I33" s="20"/>
      <c r="J33" s="20"/>
      <c r="K33" s="21"/>
      <c r="L33" s="22"/>
      <c r="M33" s="22"/>
      <c r="N33" s="22"/>
      <c r="O33" s="22"/>
      <c r="P33" s="22"/>
      <c r="Q33" s="22"/>
      <c r="R33" s="119"/>
      <c r="S33" s="15"/>
      <c r="T33" s="15"/>
      <c r="U33" s="16"/>
      <c r="V33" s="17"/>
      <c r="W33" s="23">
        <f>B33</f>
        <v>8</v>
      </c>
      <c r="X33" s="18"/>
      <c r="Y33" s="1"/>
      <c r="AA33" s="29"/>
      <c r="AB33" s="30" t="s">
        <v>32</v>
      </c>
      <c r="AC33" s="30"/>
      <c r="AD33" s="30"/>
    </row>
    <row r="34" spans="1:30" ht="12.75" customHeight="1" x14ac:dyDescent="0.2">
      <c r="A34" s="19" t="s">
        <v>22</v>
      </c>
      <c r="C34" s="24">
        <v>4</v>
      </c>
      <c r="K34" s="24"/>
      <c r="L34" s="25"/>
      <c r="M34" s="25"/>
      <c r="N34" s="25"/>
      <c r="O34" s="25"/>
      <c r="P34" s="25"/>
      <c r="Q34" s="25"/>
      <c r="R34" s="120"/>
      <c r="S34" s="1"/>
      <c r="T34" s="1"/>
      <c r="V34" s="17">
        <f>C34/B33</f>
        <v>0.5</v>
      </c>
      <c r="W34" s="26">
        <v>4</v>
      </c>
      <c r="X34" s="27">
        <f t="shared" ref="X34:X36" si="3">W34/W33</f>
        <v>0.5</v>
      </c>
      <c r="Y34" s="1">
        <f t="shared" ref="Y34:Y36" si="4">100%-X34</f>
        <v>0.5</v>
      </c>
      <c r="AB34" s="31"/>
      <c r="AC34" s="31"/>
      <c r="AD34" s="31"/>
    </row>
    <row r="35" spans="1:30" ht="12.75" customHeight="1" x14ac:dyDescent="0.2">
      <c r="A35" s="19" t="s">
        <v>23</v>
      </c>
      <c r="D35" s="24">
        <v>3</v>
      </c>
      <c r="L35" s="25"/>
      <c r="M35" s="25"/>
      <c r="N35" s="25"/>
      <c r="O35" s="25"/>
      <c r="P35" s="25"/>
      <c r="Q35" s="25"/>
      <c r="R35" s="120"/>
      <c r="S35" s="1"/>
      <c r="T35" s="1"/>
      <c r="V35" s="28">
        <f>D35/C34</f>
        <v>0.75</v>
      </c>
      <c r="W35" s="26">
        <v>3</v>
      </c>
      <c r="X35" s="27">
        <f t="shared" si="3"/>
        <v>0.75</v>
      </c>
      <c r="Y35" s="1">
        <f t="shared" si="4"/>
        <v>0.25</v>
      </c>
      <c r="AA35" s="32" t="s">
        <v>33</v>
      </c>
      <c r="AB35" s="33" t="s">
        <v>34</v>
      </c>
    </row>
    <row r="36" spans="1:30" ht="12.75" customHeight="1" x14ac:dyDescent="0.2">
      <c r="A36" s="19" t="s">
        <v>24</v>
      </c>
      <c r="E36" s="24">
        <v>3</v>
      </c>
      <c r="L36" s="25"/>
      <c r="M36" s="25"/>
      <c r="N36" s="25"/>
      <c r="O36" s="25"/>
      <c r="P36" s="25"/>
      <c r="Q36" s="25"/>
      <c r="R36" s="120"/>
      <c r="S36" s="1"/>
      <c r="T36" s="1"/>
      <c r="V36" s="1">
        <f>E36/D35</f>
        <v>1</v>
      </c>
      <c r="W36" s="26">
        <v>3</v>
      </c>
      <c r="X36" s="27">
        <f t="shared" si="3"/>
        <v>1</v>
      </c>
      <c r="Y36" s="1">
        <f t="shared" si="4"/>
        <v>0</v>
      </c>
      <c r="AA36" s="32"/>
      <c r="AB36" s="33"/>
    </row>
    <row r="37" spans="1:30" ht="12.75" customHeight="1" x14ac:dyDescent="0.2">
      <c r="A37" s="19" t="s">
        <v>25</v>
      </c>
      <c r="D37" s="24">
        <v>1</v>
      </c>
      <c r="L37" s="25"/>
      <c r="M37" s="25"/>
      <c r="N37" s="25"/>
      <c r="O37" s="25"/>
      <c r="P37" s="25"/>
      <c r="Q37" s="25"/>
      <c r="R37" s="120"/>
      <c r="S37" s="1"/>
      <c r="T37" s="1"/>
      <c r="V37" s="1"/>
      <c r="W37" s="26">
        <v>3</v>
      </c>
      <c r="X37" s="27"/>
      <c r="Y37" s="1"/>
      <c r="AA37" s="32"/>
      <c r="AB37" s="33"/>
    </row>
    <row r="38" spans="1:30" ht="12.75" customHeight="1" x14ac:dyDescent="0.2">
      <c r="A38" s="19" t="s">
        <v>26</v>
      </c>
      <c r="E38" s="24">
        <v>1</v>
      </c>
      <c r="L38" s="25"/>
      <c r="M38" s="25"/>
      <c r="N38" s="25"/>
      <c r="O38" s="25"/>
      <c r="P38" s="25"/>
      <c r="Q38" s="25"/>
      <c r="R38" s="120"/>
      <c r="S38" s="1"/>
      <c r="T38" s="1"/>
      <c r="V38" s="1"/>
      <c r="W38" s="26">
        <v>3</v>
      </c>
      <c r="X38" s="27"/>
      <c r="Y38" s="1"/>
      <c r="AA38" s="32"/>
      <c r="AB38" s="33"/>
    </row>
    <row r="39" spans="1:30" ht="12.75" customHeight="1" x14ac:dyDescent="0.2">
      <c r="A39" s="19" t="s">
        <v>27</v>
      </c>
      <c r="F39" s="24">
        <v>2</v>
      </c>
      <c r="L39" s="25"/>
      <c r="M39" s="25"/>
      <c r="N39" s="25"/>
      <c r="O39" s="25"/>
      <c r="P39" s="25"/>
      <c r="Q39" s="25"/>
      <c r="R39" s="120"/>
      <c r="S39" s="1"/>
      <c r="T39" s="1"/>
      <c r="V39" s="1"/>
      <c r="W39" s="26">
        <v>2</v>
      </c>
      <c r="X39" s="27"/>
      <c r="Y39" s="1"/>
      <c r="AA39" s="32"/>
      <c r="AB39" s="33"/>
    </row>
    <row r="40" spans="1:30" ht="12.75" customHeight="1" x14ac:dyDescent="0.2">
      <c r="A40" s="19" t="s">
        <v>28</v>
      </c>
      <c r="G40" s="24">
        <v>2</v>
      </c>
      <c r="L40" s="25"/>
      <c r="M40" s="25"/>
      <c r="N40" s="25"/>
      <c r="O40" s="25"/>
      <c r="P40" s="25"/>
      <c r="Q40" s="25"/>
      <c r="R40" s="120"/>
      <c r="S40" s="1"/>
      <c r="T40" s="1"/>
      <c r="V40" s="1"/>
      <c r="W40" s="26">
        <v>2</v>
      </c>
      <c r="X40" s="27"/>
      <c r="Y40" s="1"/>
      <c r="AA40" s="32"/>
      <c r="AB40" s="33"/>
    </row>
    <row r="41" spans="1:30" ht="12.75" customHeight="1" x14ac:dyDescent="0.2">
      <c r="A41" s="19" t="s">
        <v>29</v>
      </c>
      <c r="G41" s="24">
        <v>2</v>
      </c>
      <c r="L41" s="25"/>
      <c r="M41" s="25"/>
      <c r="N41" s="25"/>
      <c r="O41" s="25"/>
      <c r="P41" s="25"/>
      <c r="Q41" s="25"/>
      <c r="R41" s="120"/>
      <c r="S41" s="1"/>
      <c r="T41" s="1"/>
      <c r="V41" s="1"/>
      <c r="W41" s="26"/>
      <c r="X41" s="27"/>
      <c r="Y41" s="1"/>
      <c r="AA41" s="32"/>
      <c r="AB41" s="33"/>
    </row>
    <row r="42" spans="1:30" ht="12.75" customHeight="1" x14ac:dyDescent="0.2">
      <c r="A42" s="19" t="s">
        <v>30</v>
      </c>
      <c r="G42" s="24">
        <v>2</v>
      </c>
      <c r="L42" s="25"/>
      <c r="M42" s="25"/>
      <c r="N42" s="25"/>
      <c r="O42" s="25"/>
      <c r="P42" s="25"/>
      <c r="Q42" s="25"/>
      <c r="R42" s="120"/>
      <c r="S42" s="1"/>
      <c r="T42" s="1"/>
      <c r="V42" s="1"/>
      <c r="W42" s="26"/>
      <c r="X42" s="27"/>
      <c r="Y42" s="1"/>
      <c r="AA42" s="32"/>
      <c r="AB42" s="33"/>
    </row>
    <row r="43" spans="1:30" ht="12.75" customHeight="1" x14ac:dyDescent="0.2">
      <c r="A43" s="19" t="s">
        <v>35</v>
      </c>
      <c r="G43" s="24">
        <v>1</v>
      </c>
      <c r="L43" s="25"/>
      <c r="M43" s="25"/>
      <c r="N43" s="25">
        <v>1</v>
      </c>
      <c r="O43" s="25"/>
      <c r="P43" s="25"/>
      <c r="Q43" s="25">
        <v>1</v>
      </c>
      <c r="R43" s="120">
        <f t="shared" ref="R43:R44" si="5">SUM(O43:Q43)</f>
        <v>1</v>
      </c>
      <c r="S43" s="1"/>
      <c r="T43" s="1"/>
      <c r="V43" s="1"/>
      <c r="W43" s="26"/>
      <c r="X43" s="27"/>
      <c r="Y43" s="1"/>
      <c r="AA43" s="32"/>
      <c r="AB43" s="33"/>
    </row>
    <row r="44" spans="1:30" ht="12.75" customHeight="1" x14ac:dyDescent="0.2">
      <c r="A44" s="19" t="s">
        <v>36</v>
      </c>
      <c r="G44" s="24">
        <v>1</v>
      </c>
      <c r="L44" s="25"/>
      <c r="M44" s="25"/>
      <c r="N44" s="25">
        <v>1</v>
      </c>
      <c r="O44" s="25"/>
      <c r="P44" s="25"/>
      <c r="Q44" s="25">
        <v>1</v>
      </c>
      <c r="R44" s="120">
        <f t="shared" si="5"/>
        <v>1</v>
      </c>
      <c r="S44" s="1"/>
      <c r="T44" s="1"/>
      <c r="V44" s="1"/>
      <c r="W44" s="26"/>
      <c r="X44" s="27"/>
      <c r="Y44" s="1"/>
      <c r="AA44" s="32"/>
      <c r="AB44" s="33"/>
    </row>
    <row r="45" spans="1:30" ht="12.75" customHeight="1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46">
        <f>SUM(R43:R44)</f>
        <v>2</v>
      </c>
      <c r="S45" s="1">
        <f>R42/B33</f>
        <v>0</v>
      </c>
      <c r="T45" s="1">
        <f>R45/B33</f>
        <v>0.25</v>
      </c>
      <c r="U45" s="1">
        <f>T45-S45</f>
        <v>0.25</v>
      </c>
      <c r="V45" s="1"/>
      <c r="W45" s="24"/>
      <c r="X45" s="24"/>
      <c r="AA45" s="2" t="s">
        <v>37</v>
      </c>
      <c r="AB45" s="27" t="e">
        <f>#REF!</f>
        <v>#REF!</v>
      </c>
    </row>
    <row r="46" spans="1:30" ht="12.75" customHeight="1" x14ac:dyDescent="0.3">
      <c r="A46" s="3" t="s">
        <v>38</v>
      </c>
      <c r="S46" s="1"/>
      <c r="T46" s="1"/>
      <c r="V46" s="1"/>
      <c r="AA46" s="2" t="s">
        <v>39</v>
      </c>
    </row>
    <row r="47" spans="1:30" ht="25.5" customHeight="1" x14ac:dyDescent="0.2">
      <c r="B47" s="197" t="s">
        <v>3</v>
      </c>
      <c r="C47" s="198"/>
      <c r="D47" s="198"/>
      <c r="E47" s="198"/>
      <c r="F47" s="198"/>
      <c r="G47" s="198"/>
      <c r="H47" s="198"/>
      <c r="I47" s="198"/>
      <c r="J47" s="198"/>
      <c r="S47" s="6" t="s">
        <v>8</v>
      </c>
      <c r="T47" s="6" t="s">
        <v>9</v>
      </c>
      <c r="U47" s="7" t="s">
        <v>10</v>
      </c>
      <c r="V47" s="6" t="s">
        <v>11</v>
      </c>
      <c r="W47" s="8" t="s">
        <v>12</v>
      </c>
      <c r="X47" s="8" t="s">
        <v>13</v>
      </c>
      <c r="Y47" s="9" t="s">
        <v>14</v>
      </c>
      <c r="AA47" s="2" t="s">
        <v>40</v>
      </c>
    </row>
    <row r="48" spans="1:30" ht="12.75" customHeight="1" x14ac:dyDescent="0.2">
      <c r="A48" s="11" t="s">
        <v>16</v>
      </c>
      <c r="B48" s="12">
        <v>1</v>
      </c>
      <c r="C48" s="12">
        <v>2</v>
      </c>
      <c r="D48" s="12">
        <v>3</v>
      </c>
      <c r="E48" s="12">
        <v>4</v>
      </c>
      <c r="F48" s="12">
        <v>5</v>
      </c>
      <c r="G48" s="12">
        <v>6</v>
      </c>
      <c r="H48" s="12">
        <v>7</v>
      </c>
      <c r="I48" s="12">
        <v>8</v>
      </c>
      <c r="J48" s="12">
        <v>9</v>
      </c>
      <c r="K48" s="13" t="s">
        <v>17</v>
      </c>
      <c r="L48" s="14"/>
      <c r="M48" s="14"/>
      <c r="N48" s="14"/>
      <c r="O48" s="14"/>
      <c r="P48" s="14"/>
      <c r="Q48" s="14"/>
      <c r="R48" s="118"/>
      <c r="S48" s="15"/>
      <c r="T48" s="15"/>
      <c r="U48" s="16"/>
      <c r="V48" s="17"/>
      <c r="W48" s="18"/>
      <c r="X48" s="18"/>
      <c r="Y48" s="1"/>
      <c r="AA48" s="2" t="s">
        <v>0</v>
      </c>
    </row>
    <row r="49" spans="1:27" ht="12.75" customHeight="1" x14ac:dyDescent="0.2">
      <c r="A49" s="19" t="s">
        <v>22</v>
      </c>
      <c r="B49" s="20">
        <v>21</v>
      </c>
      <c r="C49" s="20"/>
      <c r="D49" s="20"/>
      <c r="E49" s="20"/>
      <c r="F49" s="20"/>
      <c r="G49" s="20"/>
      <c r="H49" s="20"/>
      <c r="I49" s="20"/>
      <c r="J49" s="20"/>
      <c r="K49" s="21"/>
      <c r="L49" s="25"/>
      <c r="M49" s="25"/>
      <c r="N49" s="25"/>
      <c r="O49" s="25"/>
      <c r="P49" s="25"/>
      <c r="Q49" s="25"/>
      <c r="R49" s="120"/>
      <c r="S49" s="15"/>
      <c r="T49" s="15"/>
      <c r="U49" s="16"/>
      <c r="V49" s="17"/>
      <c r="W49" s="23">
        <f>B49</f>
        <v>21</v>
      </c>
      <c r="X49" s="18"/>
      <c r="Y49" s="1"/>
      <c r="AA49" s="2" t="s">
        <v>2</v>
      </c>
    </row>
    <row r="50" spans="1:27" ht="12.75" customHeight="1" x14ac:dyDescent="0.2">
      <c r="A50" s="19" t="s">
        <v>23</v>
      </c>
      <c r="C50" s="24">
        <v>9</v>
      </c>
      <c r="K50" s="24"/>
      <c r="L50" s="25"/>
      <c r="M50" s="25"/>
      <c r="N50" s="25"/>
      <c r="O50" s="25"/>
      <c r="P50" s="25"/>
      <c r="Q50" s="25"/>
      <c r="R50" s="120"/>
      <c r="S50" s="1"/>
      <c r="T50" s="1"/>
      <c r="V50" s="17">
        <f>C50/B49</f>
        <v>0.42857142857142855</v>
      </c>
      <c r="W50" s="26">
        <v>11</v>
      </c>
      <c r="X50" s="27">
        <f t="shared" ref="X50:X56" si="6">W50/W49</f>
        <v>0.52380952380952384</v>
      </c>
      <c r="Y50" s="1">
        <f t="shared" ref="Y50:Y56" si="7">100%-X50</f>
        <v>0.47619047619047616</v>
      </c>
      <c r="AA50" s="10" t="s">
        <v>15</v>
      </c>
    </row>
    <row r="51" spans="1:27" ht="12.75" customHeight="1" x14ac:dyDescent="0.2">
      <c r="A51" s="19" t="s">
        <v>24</v>
      </c>
      <c r="D51" s="24">
        <v>8</v>
      </c>
      <c r="L51" s="25"/>
      <c r="M51" s="25"/>
      <c r="N51" s="25"/>
      <c r="O51" s="25"/>
      <c r="P51" s="25"/>
      <c r="Q51" s="25"/>
      <c r="R51" s="120"/>
      <c r="S51" s="1"/>
      <c r="T51" s="1"/>
      <c r="V51" s="28">
        <f>D51/C50</f>
        <v>0.88888888888888884</v>
      </c>
      <c r="W51" s="26">
        <v>10</v>
      </c>
      <c r="X51" s="27">
        <f t="shared" si="6"/>
        <v>0.90909090909090906</v>
      </c>
      <c r="Y51" s="1">
        <f t="shared" si="7"/>
        <v>9.0909090909090939E-2</v>
      </c>
      <c r="AA51" s="10" t="s">
        <v>18</v>
      </c>
    </row>
    <row r="52" spans="1:27" ht="12.75" customHeight="1" x14ac:dyDescent="0.2">
      <c r="A52" s="19" t="s">
        <v>25</v>
      </c>
      <c r="B52" s="24"/>
      <c r="C52" s="24"/>
      <c r="D52" s="24"/>
      <c r="E52" s="24">
        <v>8</v>
      </c>
      <c r="F52" s="24"/>
      <c r="G52" s="24"/>
      <c r="H52" s="24"/>
      <c r="I52" s="24"/>
      <c r="J52" s="24"/>
      <c r="K52" s="24"/>
      <c r="L52" s="25"/>
      <c r="M52" s="25"/>
      <c r="N52" s="25"/>
      <c r="O52" s="25"/>
      <c r="P52" s="25"/>
      <c r="Q52" s="25"/>
      <c r="R52" s="120"/>
      <c r="S52" s="1"/>
      <c r="T52" s="1"/>
      <c r="U52" s="24"/>
      <c r="V52" s="1">
        <f>E52/D51</f>
        <v>1</v>
      </c>
      <c r="W52" s="26">
        <v>10</v>
      </c>
      <c r="X52" s="27">
        <f t="shared" si="6"/>
        <v>1</v>
      </c>
      <c r="Y52" s="1">
        <f t="shared" si="7"/>
        <v>0</v>
      </c>
      <c r="AA52" s="10" t="s">
        <v>20</v>
      </c>
    </row>
    <row r="53" spans="1:27" ht="12.75" customHeight="1" x14ac:dyDescent="0.2">
      <c r="A53" s="19" t="s">
        <v>26</v>
      </c>
      <c r="B53" s="24"/>
      <c r="C53" s="24"/>
      <c r="D53" s="24"/>
      <c r="E53" s="24"/>
      <c r="F53" s="24">
        <v>7</v>
      </c>
      <c r="G53" s="24"/>
      <c r="H53" s="24"/>
      <c r="I53" s="24"/>
      <c r="J53" s="24"/>
      <c r="K53" s="24"/>
      <c r="L53" s="25"/>
      <c r="M53" s="25"/>
      <c r="N53" s="25"/>
      <c r="O53" s="25"/>
      <c r="P53" s="25"/>
      <c r="Q53" s="25"/>
      <c r="R53" s="120"/>
      <c r="S53" s="1"/>
      <c r="T53" s="1"/>
      <c r="U53" s="24"/>
      <c r="V53" s="1">
        <f>F53/E52</f>
        <v>0.875</v>
      </c>
      <c r="W53" s="26">
        <v>9</v>
      </c>
      <c r="X53" s="27">
        <f t="shared" si="6"/>
        <v>0.9</v>
      </c>
      <c r="Y53" s="1">
        <f t="shared" si="7"/>
        <v>9.9999999999999978E-2</v>
      </c>
      <c r="AA53" s="19"/>
    </row>
    <row r="54" spans="1:27" ht="12.75" customHeight="1" x14ac:dyDescent="0.2">
      <c r="A54" s="19" t="s">
        <v>27</v>
      </c>
      <c r="B54" s="24"/>
      <c r="C54" s="24"/>
      <c r="D54" s="24"/>
      <c r="E54" s="24"/>
      <c r="F54" s="24"/>
      <c r="G54" s="24">
        <v>7</v>
      </c>
      <c r="H54" s="24"/>
      <c r="I54" s="24"/>
      <c r="J54" s="24"/>
      <c r="K54" s="24"/>
      <c r="L54" s="25"/>
      <c r="M54" s="25"/>
      <c r="N54" s="25"/>
      <c r="O54" s="25"/>
      <c r="P54" s="25"/>
      <c r="Q54" s="25"/>
      <c r="R54" s="120"/>
      <c r="S54" s="1"/>
      <c r="T54" s="1"/>
      <c r="U54" s="24"/>
      <c r="V54" s="1">
        <f>G54/F53</f>
        <v>1</v>
      </c>
      <c r="W54" s="26">
        <v>9</v>
      </c>
      <c r="X54" s="27">
        <f t="shared" si="6"/>
        <v>1</v>
      </c>
      <c r="Y54" s="1">
        <f t="shared" si="7"/>
        <v>0</v>
      </c>
      <c r="AA54" s="19"/>
    </row>
    <row r="55" spans="1:27" ht="12.75" customHeight="1" x14ac:dyDescent="0.2">
      <c r="A55" s="19" t="s">
        <v>28</v>
      </c>
      <c r="B55" s="24"/>
      <c r="C55" s="24"/>
      <c r="D55" s="24"/>
      <c r="E55" s="24"/>
      <c r="F55" s="24"/>
      <c r="G55" s="24"/>
      <c r="H55" s="24">
        <v>6</v>
      </c>
      <c r="I55" s="24"/>
      <c r="J55" s="24"/>
      <c r="K55" s="24"/>
      <c r="L55" s="25"/>
      <c r="M55" s="25"/>
      <c r="N55" s="25"/>
      <c r="O55" s="25"/>
      <c r="P55" s="25"/>
      <c r="Q55" s="25"/>
      <c r="R55" s="120"/>
      <c r="S55" s="1"/>
      <c r="T55" s="1"/>
      <c r="U55" s="24"/>
      <c r="V55" s="1">
        <f>H55/G54</f>
        <v>0.8571428571428571</v>
      </c>
      <c r="W55" s="26">
        <v>9</v>
      </c>
      <c r="X55" s="27">
        <f t="shared" si="6"/>
        <v>1</v>
      </c>
      <c r="Y55" s="1">
        <f t="shared" si="7"/>
        <v>0</v>
      </c>
      <c r="AA55" s="19"/>
    </row>
    <row r="56" spans="1:27" ht="12.75" customHeight="1" x14ac:dyDescent="0.2">
      <c r="A56" s="19" t="s">
        <v>29</v>
      </c>
      <c r="B56" s="24"/>
      <c r="C56" s="24"/>
      <c r="D56" s="24"/>
      <c r="E56" s="24"/>
      <c r="F56" s="24"/>
      <c r="G56" s="24"/>
      <c r="H56" s="24"/>
      <c r="I56" s="24">
        <v>6</v>
      </c>
      <c r="J56" s="24"/>
      <c r="K56" s="24"/>
      <c r="L56" s="25"/>
      <c r="M56" s="25"/>
      <c r="N56" s="25"/>
      <c r="O56" s="25"/>
      <c r="P56" s="25"/>
      <c r="Q56" s="25">
        <v>1</v>
      </c>
      <c r="R56" s="120">
        <f t="shared" ref="R56:R58" si="8">SUM(O56:Q56)</f>
        <v>1</v>
      </c>
      <c r="S56" s="1"/>
      <c r="T56" s="1"/>
      <c r="U56" s="24"/>
      <c r="V56" s="1">
        <f>I56/H55</f>
        <v>1</v>
      </c>
      <c r="W56" s="26">
        <v>8</v>
      </c>
      <c r="X56" s="27">
        <f t="shared" si="6"/>
        <v>0.88888888888888884</v>
      </c>
      <c r="Y56" s="1">
        <f t="shared" si="7"/>
        <v>0.11111111111111116</v>
      </c>
      <c r="AA56" s="19"/>
    </row>
    <row r="57" spans="1:27" ht="12.75" customHeight="1" x14ac:dyDescent="0.2">
      <c r="A57" s="19" t="s">
        <v>30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5"/>
      <c r="M57" s="25">
        <v>6</v>
      </c>
      <c r="N57" s="25"/>
      <c r="O57" s="25"/>
      <c r="P57" s="25">
        <v>6</v>
      </c>
      <c r="Q57" s="25"/>
      <c r="R57" s="120">
        <f t="shared" si="8"/>
        <v>6</v>
      </c>
      <c r="S57" s="1"/>
      <c r="T57" s="1"/>
      <c r="U57" s="24"/>
      <c r="V57" s="1"/>
      <c r="W57" s="26"/>
      <c r="X57" s="27"/>
      <c r="Y57" s="1"/>
      <c r="AA57" s="19"/>
    </row>
    <row r="58" spans="1:27" ht="12.75" customHeight="1" x14ac:dyDescent="0.2">
      <c r="A58" s="19" t="s">
        <v>35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5"/>
      <c r="M58" s="25"/>
      <c r="N58" s="25">
        <v>2</v>
      </c>
      <c r="O58" s="25"/>
      <c r="P58" s="25"/>
      <c r="Q58" s="25">
        <v>2</v>
      </c>
      <c r="R58" s="120">
        <f t="shared" si="8"/>
        <v>2</v>
      </c>
      <c r="S58" s="1"/>
      <c r="T58" s="1"/>
      <c r="U58" s="24"/>
      <c r="V58" s="1"/>
      <c r="W58" s="26"/>
      <c r="X58" s="27"/>
      <c r="Y58" s="1"/>
      <c r="AA58" s="19"/>
    </row>
    <row r="59" spans="1:27" ht="12.75" customHeight="1" x14ac:dyDescent="0.2">
      <c r="A59" s="19" t="s">
        <v>36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5"/>
      <c r="M59" s="25"/>
      <c r="N59" s="25"/>
      <c r="O59" s="25"/>
      <c r="P59" s="25"/>
      <c r="Q59" s="25"/>
      <c r="R59" s="120"/>
      <c r="S59" s="1"/>
      <c r="T59" s="1"/>
      <c r="U59" s="24"/>
      <c r="V59" s="1"/>
      <c r="W59" s="26"/>
      <c r="X59" s="27"/>
      <c r="Y59" s="1"/>
      <c r="AA59" s="19"/>
    </row>
    <row r="60" spans="1:27" ht="12.75" customHeight="1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46">
        <f>SUM(R56:R58)</f>
        <v>9</v>
      </c>
      <c r="S60" s="1">
        <f>(R56+R57)/B49</f>
        <v>0.33333333333333331</v>
      </c>
      <c r="T60" s="1">
        <f>R60/B49</f>
        <v>0.42857142857142855</v>
      </c>
      <c r="U60" s="1">
        <f>T60-S60</f>
        <v>9.5238095238095233E-2</v>
      </c>
      <c r="V60" s="1"/>
      <c r="W60" s="24"/>
      <c r="X60" s="24"/>
      <c r="Y60" s="24"/>
    </row>
    <row r="61" spans="1:27" ht="12.75" customHeight="1" x14ac:dyDescent="0.3">
      <c r="A61" s="3" t="s">
        <v>41</v>
      </c>
      <c r="S61" s="1"/>
      <c r="T61" s="1"/>
      <c r="V61" s="1"/>
    </row>
    <row r="62" spans="1:27" ht="25.5" customHeight="1" x14ac:dyDescent="0.2">
      <c r="B62" s="197" t="s">
        <v>3</v>
      </c>
      <c r="C62" s="198"/>
      <c r="D62" s="198"/>
      <c r="E62" s="198"/>
      <c r="F62" s="198"/>
      <c r="G62" s="198"/>
      <c r="H62" s="198"/>
      <c r="I62" s="198"/>
      <c r="J62" s="198"/>
      <c r="S62" s="6" t="s">
        <v>8</v>
      </c>
      <c r="T62" s="6" t="s">
        <v>9</v>
      </c>
      <c r="U62" s="7" t="s">
        <v>10</v>
      </c>
      <c r="V62" s="6" t="s">
        <v>11</v>
      </c>
      <c r="W62" s="8" t="s">
        <v>12</v>
      </c>
      <c r="X62" s="8" t="s">
        <v>13</v>
      </c>
      <c r="Y62" s="9" t="s">
        <v>14</v>
      </c>
    </row>
    <row r="63" spans="1:27" ht="12.75" customHeight="1" x14ac:dyDescent="0.2">
      <c r="A63" s="11" t="s">
        <v>16</v>
      </c>
      <c r="B63" s="12">
        <v>1</v>
      </c>
      <c r="C63" s="12">
        <v>2</v>
      </c>
      <c r="D63" s="12">
        <v>3</v>
      </c>
      <c r="E63" s="12">
        <v>4</v>
      </c>
      <c r="F63" s="12">
        <v>5</v>
      </c>
      <c r="G63" s="12">
        <v>6</v>
      </c>
      <c r="H63" s="12">
        <v>7</v>
      </c>
      <c r="I63" s="12">
        <v>8</v>
      </c>
      <c r="J63" s="12">
        <v>9</v>
      </c>
      <c r="K63" s="13" t="s">
        <v>17</v>
      </c>
      <c r="L63" s="14"/>
      <c r="M63" s="14"/>
      <c r="N63" s="14"/>
      <c r="O63" s="14"/>
      <c r="P63" s="14"/>
      <c r="Q63" s="14"/>
      <c r="R63" s="118"/>
      <c r="S63" s="15"/>
      <c r="T63" s="15"/>
      <c r="U63" s="16"/>
      <c r="V63" s="17"/>
      <c r="W63" s="18"/>
      <c r="X63" s="18"/>
      <c r="Y63" s="1"/>
    </row>
    <row r="64" spans="1:27" ht="12.75" customHeight="1" x14ac:dyDescent="0.2">
      <c r="A64" s="19" t="s">
        <v>23</v>
      </c>
      <c r="B64" s="20">
        <v>9</v>
      </c>
      <c r="C64" s="20"/>
      <c r="D64" s="20"/>
      <c r="E64" s="20"/>
      <c r="F64" s="20"/>
      <c r="G64" s="20"/>
      <c r="H64" s="20"/>
      <c r="I64" s="20"/>
      <c r="J64" s="20"/>
      <c r="K64" s="21"/>
      <c r="L64" s="22"/>
      <c r="M64" s="22"/>
      <c r="N64" s="22"/>
      <c r="O64" s="22"/>
      <c r="P64" s="22"/>
      <c r="Q64" s="22"/>
      <c r="R64" s="119"/>
      <c r="S64" s="15"/>
      <c r="T64" s="15"/>
      <c r="U64" s="16"/>
      <c r="V64" s="17"/>
      <c r="W64" s="23">
        <f>B64</f>
        <v>9</v>
      </c>
      <c r="X64" s="18"/>
      <c r="Y64" s="1"/>
    </row>
    <row r="65" spans="1:30" ht="12.75" customHeight="1" x14ac:dyDescent="0.2">
      <c r="A65" s="19" t="s">
        <v>24</v>
      </c>
      <c r="C65" s="24">
        <v>3</v>
      </c>
      <c r="K65" s="24"/>
      <c r="L65" s="24"/>
      <c r="M65" s="24"/>
      <c r="N65" s="24"/>
      <c r="O65" s="25"/>
      <c r="P65" s="25"/>
      <c r="Q65" s="25"/>
      <c r="R65" s="120"/>
      <c r="S65" s="1"/>
      <c r="T65" s="1"/>
      <c r="V65" s="17">
        <f>C65/B64</f>
        <v>0.33333333333333331</v>
      </c>
      <c r="W65" s="26">
        <v>3</v>
      </c>
      <c r="X65" s="27">
        <f t="shared" ref="X65:X71" si="9">W65/W64</f>
        <v>0.33333333333333331</v>
      </c>
      <c r="Y65" s="1">
        <f t="shared" ref="Y65:Y71" si="10">100%-X65</f>
        <v>0.66666666666666674</v>
      </c>
    </row>
    <row r="66" spans="1:30" ht="12.75" customHeight="1" x14ac:dyDescent="0.2">
      <c r="A66" s="19" t="s">
        <v>25</v>
      </c>
      <c r="D66" s="24">
        <v>3</v>
      </c>
      <c r="O66" s="25"/>
      <c r="P66" s="25"/>
      <c r="Q66" s="25"/>
      <c r="R66" s="120"/>
      <c r="S66" s="1"/>
      <c r="T66" s="1"/>
      <c r="V66" s="28">
        <f>D66/C65</f>
        <v>1</v>
      </c>
      <c r="W66" s="26">
        <v>3</v>
      </c>
      <c r="X66" s="27">
        <f t="shared" si="9"/>
        <v>1</v>
      </c>
      <c r="Y66" s="1">
        <f t="shared" si="10"/>
        <v>0</v>
      </c>
    </row>
    <row r="67" spans="1:30" ht="12.75" customHeight="1" x14ac:dyDescent="0.2">
      <c r="A67" s="19" t="s">
        <v>26</v>
      </c>
      <c r="E67" s="24">
        <v>2</v>
      </c>
      <c r="O67" s="25"/>
      <c r="P67" s="25"/>
      <c r="Q67" s="25"/>
      <c r="R67" s="120"/>
      <c r="S67" s="1"/>
      <c r="T67" s="1"/>
      <c r="V67" s="1">
        <f>E67/D66</f>
        <v>0.66666666666666663</v>
      </c>
      <c r="W67" s="26">
        <v>3</v>
      </c>
      <c r="X67" s="27">
        <f t="shared" si="9"/>
        <v>1</v>
      </c>
      <c r="Y67" s="1">
        <f t="shared" si="10"/>
        <v>0</v>
      </c>
      <c r="AA67" s="29"/>
      <c r="AB67" s="30" t="s">
        <v>42</v>
      </c>
      <c r="AC67" s="30"/>
      <c r="AD67" s="30"/>
    </row>
    <row r="68" spans="1:30" ht="12.75" customHeight="1" x14ac:dyDescent="0.2">
      <c r="A68" s="19" t="s">
        <v>27</v>
      </c>
      <c r="F68" s="24">
        <v>2</v>
      </c>
      <c r="O68" s="25"/>
      <c r="P68" s="25"/>
      <c r="Q68" s="25"/>
      <c r="R68" s="120"/>
      <c r="S68" s="1"/>
      <c r="T68" s="1"/>
      <c r="V68" s="1">
        <f>F68/E67</f>
        <v>1</v>
      </c>
      <c r="W68" s="26">
        <v>3</v>
      </c>
      <c r="X68" s="27">
        <f t="shared" si="9"/>
        <v>1</v>
      </c>
      <c r="Y68" s="1">
        <f t="shared" si="10"/>
        <v>0</v>
      </c>
      <c r="AA68" s="29"/>
      <c r="AB68" s="30"/>
      <c r="AC68" s="30"/>
      <c r="AD68" s="30"/>
    </row>
    <row r="69" spans="1:30" ht="12.75" customHeight="1" x14ac:dyDescent="0.2">
      <c r="A69" s="19" t="s">
        <v>28</v>
      </c>
      <c r="G69" s="24">
        <v>2</v>
      </c>
      <c r="O69" s="25"/>
      <c r="P69" s="25"/>
      <c r="Q69" s="25"/>
      <c r="R69" s="120"/>
      <c r="S69" s="1"/>
      <c r="T69" s="1"/>
      <c r="V69" s="1">
        <f>G69/F68</f>
        <v>1</v>
      </c>
      <c r="W69" s="26">
        <v>2</v>
      </c>
      <c r="X69" s="27">
        <f t="shared" si="9"/>
        <v>0.66666666666666663</v>
      </c>
      <c r="Y69" s="1">
        <f t="shared" si="10"/>
        <v>0.33333333333333337</v>
      </c>
      <c r="AA69" s="29"/>
      <c r="AB69" s="30"/>
      <c r="AC69" s="30"/>
      <c r="AD69" s="30"/>
    </row>
    <row r="70" spans="1:30" ht="12.75" customHeight="1" x14ac:dyDescent="0.2">
      <c r="A70" s="19" t="s">
        <v>29</v>
      </c>
      <c r="H70" s="24">
        <v>2</v>
      </c>
      <c r="O70" s="25"/>
      <c r="P70" s="25"/>
      <c r="Q70" s="25"/>
      <c r="R70" s="120"/>
      <c r="S70" s="1"/>
      <c r="T70" s="1"/>
      <c r="V70" s="1">
        <f>H70/G69</f>
        <v>1</v>
      </c>
      <c r="W70" s="26">
        <v>2</v>
      </c>
      <c r="X70" s="27">
        <f t="shared" si="9"/>
        <v>1</v>
      </c>
      <c r="Y70" s="1">
        <f t="shared" si="10"/>
        <v>0</v>
      </c>
      <c r="AA70" s="29"/>
      <c r="AB70" s="30"/>
      <c r="AC70" s="30"/>
      <c r="AD70" s="30"/>
    </row>
    <row r="71" spans="1:30" ht="12.75" customHeight="1" x14ac:dyDescent="0.2">
      <c r="A71" s="19" t="s">
        <v>30</v>
      </c>
      <c r="I71" s="24">
        <v>2</v>
      </c>
      <c r="O71" s="25"/>
      <c r="P71" s="25"/>
      <c r="Q71" s="25"/>
      <c r="R71" s="120"/>
      <c r="S71" s="1"/>
      <c r="T71" s="1"/>
      <c r="V71" s="1">
        <f>I71/H70</f>
        <v>1</v>
      </c>
      <c r="W71" s="26">
        <v>2</v>
      </c>
      <c r="X71" s="27">
        <f t="shared" si="9"/>
        <v>1</v>
      </c>
      <c r="Y71" s="1">
        <f t="shared" si="10"/>
        <v>0</v>
      </c>
      <c r="AA71" s="29"/>
      <c r="AB71" s="30"/>
      <c r="AC71" s="30"/>
      <c r="AD71" s="30"/>
    </row>
    <row r="72" spans="1:30" ht="12.75" customHeight="1" x14ac:dyDescent="0.2">
      <c r="A72" s="19" t="s">
        <v>35</v>
      </c>
      <c r="N72" s="24">
        <v>2</v>
      </c>
      <c r="O72" s="25"/>
      <c r="P72" s="25"/>
      <c r="Q72" s="25">
        <v>2</v>
      </c>
      <c r="R72" s="120">
        <f>SUM(O72:Q72)</f>
        <v>2</v>
      </c>
      <c r="S72" s="1"/>
      <c r="T72" s="1"/>
      <c r="V72" s="1"/>
      <c r="W72" s="26"/>
      <c r="X72" s="27"/>
      <c r="Y72" s="1"/>
      <c r="AA72" s="29"/>
      <c r="AB72" s="30"/>
      <c r="AC72" s="30"/>
      <c r="AD72" s="30"/>
    </row>
    <row r="73" spans="1:30" ht="12.75" customHeight="1" x14ac:dyDescent="0.2">
      <c r="A73" s="19"/>
      <c r="O73" s="25"/>
      <c r="P73" s="25"/>
      <c r="Q73" s="25"/>
      <c r="R73" s="120"/>
      <c r="S73" s="1"/>
      <c r="T73" s="1"/>
      <c r="V73" s="1"/>
      <c r="W73" s="26"/>
      <c r="X73" s="27"/>
      <c r="Y73" s="1"/>
      <c r="AA73" s="29"/>
      <c r="AB73" s="30"/>
      <c r="AC73" s="30"/>
      <c r="AD73" s="30"/>
    </row>
    <row r="74" spans="1:30" ht="12.75" customHeight="1" x14ac:dyDescent="0.2">
      <c r="R74" s="46">
        <f>SUM(R72)</f>
        <v>2</v>
      </c>
      <c r="S74" s="1">
        <f>R72/B64</f>
        <v>0.22222222222222221</v>
      </c>
      <c r="T74" s="1">
        <f>R74/B64</f>
        <v>0.22222222222222221</v>
      </c>
      <c r="U74" s="1">
        <f>T74-S74</f>
        <v>0</v>
      </c>
      <c r="V74" s="1"/>
      <c r="AB74" s="31"/>
      <c r="AC74" s="31"/>
      <c r="AD74" s="31"/>
    </row>
    <row r="75" spans="1:30" ht="12.75" customHeight="1" x14ac:dyDescent="0.3">
      <c r="A75" s="3" t="s">
        <v>43</v>
      </c>
      <c r="S75" s="1"/>
      <c r="T75" s="1"/>
      <c r="V75" s="1"/>
      <c r="AA75" s="32" t="s">
        <v>33</v>
      </c>
      <c r="AB75" s="33" t="s">
        <v>34</v>
      </c>
    </row>
    <row r="76" spans="1:30" ht="25.5" customHeight="1" x14ac:dyDescent="0.2">
      <c r="B76" s="197" t="s">
        <v>3</v>
      </c>
      <c r="C76" s="198"/>
      <c r="D76" s="198"/>
      <c r="E76" s="198"/>
      <c r="F76" s="198"/>
      <c r="G76" s="198"/>
      <c r="H76" s="198"/>
      <c r="I76" s="198"/>
      <c r="J76" s="198"/>
      <c r="S76" s="6" t="s">
        <v>8</v>
      </c>
      <c r="T76" s="6" t="s">
        <v>9</v>
      </c>
      <c r="U76" s="7" t="s">
        <v>10</v>
      </c>
      <c r="V76" s="6" t="s">
        <v>11</v>
      </c>
      <c r="W76" s="8" t="s">
        <v>12</v>
      </c>
      <c r="X76" s="8" t="s">
        <v>13</v>
      </c>
      <c r="Y76" s="9" t="s">
        <v>14</v>
      </c>
      <c r="AA76" s="2" t="s">
        <v>37</v>
      </c>
      <c r="AB76" s="1" t="e">
        <f>#REF!</f>
        <v>#REF!</v>
      </c>
    </row>
    <row r="77" spans="1:30" ht="12.75" customHeight="1" x14ac:dyDescent="0.2">
      <c r="A77" s="11" t="s">
        <v>16</v>
      </c>
      <c r="B77" s="12">
        <v>1</v>
      </c>
      <c r="C77" s="12">
        <v>2</v>
      </c>
      <c r="D77" s="12">
        <v>3</v>
      </c>
      <c r="E77" s="12">
        <v>4</v>
      </c>
      <c r="F77" s="12">
        <v>5</v>
      </c>
      <c r="G77" s="12">
        <v>6</v>
      </c>
      <c r="H77" s="12">
        <v>7</v>
      </c>
      <c r="I77" s="12">
        <v>8</v>
      </c>
      <c r="J77" s="12">
        <v>9</v>
      </c>
      <c r="K77" s="13" t="s">
        <v>17</v>
      </c>
      <c r="L77" s="14"/>
      <c r="M77" s="14"/>
      <c r="N77" s="14"/>
      <c r="O77" s="14"/>
      <c r="P77" s="14"/>
      <c r="Q77" s="14"/>
      <c r="R77" s="118"/>
      <c r="S77" s="15"/>
      <c r="T77" s="15"/>
      <c r="U77" s="16"/>
      <c r="V77" s="17"/>
      <c r="W77" s="18"/>
      <c r="X77" s="18"/>
      <c r="Y77" s="1"/>
      <c r="AA77" s="2" t="s">
        <v>39</v>
      </c>
    </row>
    <row r="78" spans="1:30" ht="12.75" customHeight="1" x14ac:dyDescent="0.2">
      <c r="A78" s="19" t="s">
        <v>24</v>
      </c>
      <c r="B78" s="20">
        <v>22</v>
      </c>
      <c r="C78" s="20"/>
      <c r="D78" s="20"/>
      <c r="E78" s="20"/>
      <c r="F78" s="20"/>
      <c r="G78" s="20"/>
      <c r="H78" s="20"/>
      <c r="I78" s="20"/>
      <c r="J78" s="20"/>
      <c r="K78" s="21"/>
      <c r="L78" s="22"/>
      <c r="M78" s="22"/>
      <c r="N78" s="22"/>
      <c r="O78" s="22"/>
      <c r="P78" s="22"/>
      <c r="Q78" s="22"/>
      <c r="R78" s="119"/>
      <c r="S78" s="15"/>
      <c r="T78" s="15"/>
      <c r="U78" s="16"/>
      <c r="V78" s="17"/>
      <c r="W78" s="23">
        <f>B78</f>
        <v>22</v>
      </c>
      <c r="X78" s="18"/>
      <c r="Y78" s="1"/>
      <c r="AA78" s="2" t="s">
        <v>40</v>
      </c>
    </row>
    <row r="79" spans="1:30" ht="12.75" customHeight="1" x14ac:dyDescent="0.2">
      <c r="A79" s="19" t="s">
        <v>25</v>
      </c>
      <c r="C79" s="24">
        <v>13</v>
      </c>
      <c r="K79" s="24"/>
      <c r="L79" s="24"/>
      <c r="M79" s="24"/>
      <c r="N79" s="24"/>
      <c r="O79" s="25"/>
      <c r="P79" s="25"/>
      <c r="Q79" s="25"/>
      <c r="R79" s="120"/>
      <c r="S79" s="1"/>
      <c r="T79" s="1"/>
      <c r="V79" s="17">
        <f>C79/B78</f>
        <v>0.59090909090909094</v>
      </c>
      <c r="W79" s="26">
        <v>13</v>
      </c>
      <c r="X79" s="27">
        <f t="shared" ref="X79:X84" si="11">W79/W78</f>
        <v>0.59090909090909094</v>
      </c>
      <c r="Y79" s="1">
        <f t="shared" ref="Y79:Y84" si="12">100%-X79</f>
        <v>0.40909090909090906</v>
      </c>
      <c r="AA79" s="2" t="s">
        <v>0</v>
      </c>
    </row>
    <row r="80" spans="1:30" ht="12.75" customHeight="1" x14ac:dyDescent="0.2">
      <c r="A80" s="19" t="s">
        <v>26</v>
      </c>
      <c r="D80" s="24">
        <v>12</v>
      </c>
      <c r="O80" s="25"/>
      <c r="P80" s="25"/>
      <c r="Q80" s="25"/>
      <c r="R80" s="120"/>
      <c r="S80" s="1"/>
      <c r="T80" s="1"/>
      <c r="V80" s="28">
        <f>D80/C79</f>
        <v>0.92307692307692313</v>
      </c>
      <c r="W80" s="26">
        <v>12</v>
      </c>
      <c r="X80" s="27">
        <f t="shared" si="11"/>
        <v>0.92307692307692313</v>
      </c>
      <c r="Y80" s="1">
        <f t="shared" si="12"/>
        <v>7.6923076923076872E-2</v>
      </c>
      <c r="AA80" s="2" t="s">
        <v>2</v>
      </c>
    </row>
    <row r="81" spans="1:38" ht="12.75" customHeight="1" x14ac:dyDescent="0.2">
      <c r="A81" s="19" t="s">
        <v>27</v>
      </c>
      <c r="E81" s="24">
        <v>11</v>
      </c>
      <c r="O81" s="25"/>
      <c r="P81" s="25"/>
      <c r="Q81" s="25"/>
      <c r="R81" s="120"/>
      <c r="S81" s="1"/>
      <c r="T81" s="1"/>
      <c r="V81" s="1">
        <f>E81/D80</f>
        <v>0.91666666666666663</v>
      </c>
      <c r="W81" s="26">
        <v>11</v>
      </c>
      <c r="X81" s="27">
        <f t="shared" si="11"/>
        <v>0.91666666666666663</v>
      </c>
      <c r="Y81" s="1">
        <f t="shared" si="12"/>
        <v>8.333333333333337E-2</v>
      </c>
      <c r="AA81" s="10" t="s">
        <v>15</v>
      </c>
    </row>
    <row r="82" spans="1:38" ht="12.75" customHeight="1" x14ac:dyDescent="0.2">
      <c r="A82" s="19" t="s">
        <v>28</v>
      </c>
      <c r="F82" s="24">
        <v>10</v>
      </c>
      <c r="O82" s="25"/>
      <c r="P82" s="25"/>
      <c r="Q82" s="25"/>
      <c r="R82" s="120"/>
      <c r="S82" s="1"/>
      <c r="T82" s="1"/>
      <c r="V82" s="1">
        <f>F82/E81</f>
        <v>0.90909090909090906</v>
      </c>
      <c r="W82" s="26">
        <v>10</v>
      </c>
      <c r="X82" s="27">
        <f t="shared" si="11"/>
        <v>0.90909090909090906</v>
      </c>
      <c r="Y82" s="1">
        <f t="shared" si="12"/>
        <v>9.0909090909090939E-2</v>
      </c>
      <c r="AA82" s="10"/>
    </row>
    <row r="83" spans="1:38" ht="12.75" customHeight="1" x14ac:dyDescent="0.2">
      <c r="A83" s="19" t="s">
        <v>29</v>
      </c>
      <c r="G83" s="24">
        <v>10</v>
      </c>
      <c r="O83" s="25"/>
      <c r="P83" s="25"/>
      <c r="Q83" s="25"/>
      <c r="R83" s="120"/>
      <c r="S83" s="1"/>
      <c r="T83" s="1"/>
      <c r="V83" s="1">
        <f>G83/F82</f>
        <v>1</v>
      </c>
      <c r="W83" s="26">
        <v>10</v>
      </c>
      <c r="X83" s="27">
        <f t="shared" si="11"/>
        <v>1</v>
      </c>
      <c r="Y83" s="1">
        <f t="shared" si="12"/>
        <v>0</v>
      </c>
      <c r="AA83" s="10"/>
    </row>
    <row r="84" spans="1:38" ht="12.75" customHeight="1" x14ac:dyDescent="0.2">
      <c r="A84" s="19" t="s">
        <v>30</v>
      </c>
      <c r="H84" s="24">
        <v>9</v>
      </c>
      <c r="O84" s="25"/>
      <c r="P84" s="25"/>
      <c r="Q84" s="25"/>
      <c r="R84" s="120"/>
      <c r="S84" s="1"/>
      <c r="T84" s="1"/>
      <c r="V84" s="1">
        <f>H84/G83</f>
        <v>0.9</v>
      </c>
      <c r="W84" s="26">
        <v>9</v>
      </c>
      <c r="X84" s="27">
        <f t="shared" si="11"/>
        <v>0.9</v>
      </c>
      <c r="Y84" s="1">
        <f t="shared" si="12"/>
        <v>9.9999999999999978E-2</v>
      </c>
      <c r="AA84" s="10" t="s">
        <v>18</v>
      </c>
    </row>
    <row r="85" spans="1:38" ht="12.75" customHeight="1" x14ac:dyDescent="0.2">
      <c r="A85" s="19" t="s">
        <v>35</v>
      </c>
      <c r="I85" s="24">
        <v>9</v>
      </c>
      <c r="O85" s="25"/>
      <c r="P85" s="25"/>
      <c r="Q85" s="25"/>
      <c r="R85" s="120"/>
      <c r="S85" s="1"/>
      <c r="T85" s="1"/>
      <c r="V85" s="1"/>
      <c r="W85" s="26"/>
      <c r="X85" s="27"/>
      <c r="Y85" s="1"/>
      <c r="AA85" s="10"/>
    </row>
    <row r="86" spans="1:38" ht="12.75" customHeight="1" x14ac:dyDescent="0.2">
      <c r="A86" s="19" t="s">
        <v>36</v>
      </c>
      <c r="N86" s="24">
        <v>9</v>
      </c>
      <c r="O86" s="25"/>
      <c r="P86" s="25"/>
      <c r="Q86" s="25">
        <v>9</v>
      </c>
      <c r="R86" s="120">
        <f>SUM(O86:Q86)</f>
        <v>9</v>
      </c>
      <c r="S86" s="1"/>
      <c r="T86" s="1"/>
      <c r="V86" s="1"/>
      <c r="W86" s="26"/>
      <c r="X86" s="27"/>
      <c r="Y86" s="1"/>
      <c r="AA86" s="10"/>
    </row>
    <row r="87" spans="1:38" ht="12.75" customHeight="1" x14ac:dyDescent="0.2">
      <c r="A87" s="19"/>
      <c r="O87" s="25"/>
      <c r="P87" s="25"/>
      <c r="Q87" s="25"/>
      <c r="R87" s="120"/>
      <c r="S87" s="1"/>
      <c r="T87" s="1"/>
      <c r="V87" s="1"/>
      <c r="W87" s="26"/>
      <c r="X87" s="27"/>
      <c r="Y87" s="1"/>
      <c r="AA87" s="10"/>
    </row>
    <row r="88" spans="1:38" ht="12.75" customHeight="1" x14ac:dyDescent="0.2">
      <c r="R88" s="46">
        <f>SUM(R86)</f>
        <v>9</v>
      </c>
      <c r="S88" s="1">
        <f>R86/B78</f>
        <v>0.40909090909090912</v>
      </c>
      <c r="T88" s="1">
        <f>R88/B78</f>
        <v>0.40909090909090912</v>
      </c>
      <c r="U88" s="1">
        <f>T88-S88</f>
        <v>0</v>
      </c>
      <c r="V88" s="1"/>
      <c r="AA88" s="10" t="s">
        <v>20</v>
      </c>
      <c r="AB88" s="34"/>
      <c r="AC88" s="34"/>
      <c r="AD88" s="34"/>
    </row>
    <row r="89" spans="1:38" ht="12.75" customHeight="1" x14ac:dyDescent="0.3">
      <c r="A89" s="3" t="s">
        <v>44</v>
      </c>
      <c r="S89" s="1"/>
      <c r="T89" s="1"/>
      <c r="V89" s="1"/>
      <c r="AA89" s="35"/>
      <c r="AB89" s="36"/>
      <c r="AC89" s="36"/>
      <c r="AD89" s="36"/>
    </row>
    <row r="90" spans="1:38" ht="25.5" customHeight="1" x14ac:dyDescent="0.2">
      <c r="B90" s="197" t="s">
        <v>3</v>
      </c>
      <c r="C90" s="198"/>
      <c r="D90" s="198"/>
      <c r="E90" s="198"/>
      <c r="F90" s="198"/>
      <c r="G90" s="198"/>
      <c r="H90" s="198"/>
      <c r="I90" s="198"/>
      <c r="J90" s="198"/>
      <c r="S90" s="6" t="s">
        <v>8</v>
      </c>
      <c r="T90" s="6" t="s">
        <v>9</v>
      </c>
      <c r="U90" s="7" t="s">
        <v>10</v>
      </c>
      <c r="V90" s="6" t="s">
        <v>11</v>
      </c>
      <c r="W90" s="8" t="s">
        <v>12</v>
      </c>
      <c r="X90" s="8" t="s">
        <v>13</v>
      </c>
      <c r="Y90" s="9" t="s">
        <v>14</v>
      </c>
      <c r="AA90" s="19"/>
      <c r="AB90" s="36"/>
      <c r="AC90" s="36"/>
      <c r="AD90" s="36"/>
    </row>
    <row r="91" spans="1:38" ht="12.75" customHeight="1" x14ac:dyDescent="0.2">
      <c r="A91" s="11" t="s">
        <v>16</v>
      </c>
      <c r="B91" s="12">
        <v>1</v>
      </c>
      <c r="C91" s="12">
        <v>2</v>
      </c>
      <c r="D91" s="12">
        <v>3</v>
      </c>
      <c r="E91" s="12">
        <v>4</v>
      </c>
      <c r="F91" s="12">
        <v>5</v>
      </c>
      <c r="G91" s="12">
        <v>6</v>
      </c>
      <c r="H91" s="12">
        <v>7</v>
      </c>
      <c r="I91" s="12">
        <v>8</v>
      </c>
      <c r="J91" s="12">
        <v>9</v>
      </c>
      <c r="K91" s="13" t="s">
        <v>17</v>
      </c>
      <c r="L91" s="14"/>
      <c r="M91" s="14"/>
      <c r="N91" s="14"/>
      <c r="O91" s="14"/>
      <c r="P91" s="14"/>
      <c r="Q91" s="14"/>
      <c r="R91" s="118"/>
      <c r="S91" s="15"/>
      <c r="T91" s="15"/>
      <c r="U91" s="16"/>
      <c r="V91" s="17"/>
      <c r="W91" s="18"/>
      <c r="X91" s="18"/>
      <c r="Y91" s="1"/>
      <c r="AA91" s="19"/>
      <c r="AB91" s="36"/>
      <c r="AC91" s="36"/>
      <c r="AD91" s="36"/>
    </row>
    <row r="92" spans="1:38" ht="12.75" customHeight="1" x14ac:dyDescent="0.2">
      <c r="A92" s="19" t="s">
        <v>25</v>
      </c>
      <c r="B92" s="20">
        <v>14</v>
      </c>
      <c r="C92" s="20"/>
      <c r="D92" s="20"/>
      <c r="E92" s="20"/>
      <c r="F92" s="20"/>
      <c r="G92" s="20"/>
      <c r="H92" s="20"/>
      <c r="I92" s="20"/>
      <c r="J92" s="20"/>
      <c r="K92" s="21"/>
      <c r="L92" s="22"/>
      <c r="M92" s="22"/>
      <c r="N92" s="22"/>
      <c r="O92" s="25"/>
      <c r="P92" s="25"/>
      <c r="Q92" s="25"/>
      <c r="R92" s="120"/>
      <c r="S92" s="15"/>
      <c r="T92" s="15"/>
      <c r="U92" s="16"/>
      <c r="V92" s="17"/>
      <c r="W92" s="23">
        <f>B92</f>
        <v>14</v>
      </c>
      <c r="X92" s="18"/>
      <c r="Y92" s="1"/>
      <c r="AA92" s="24"/>
      <c r="AB92" s="30" t="s">
        <v>45</v>
      </c>
      <c r="AC92" s="37"/>
      <c r="AD92" s="37"/>
    </row>
    <row r="93" spans="1:38" ht="12.75" customHeight="1" x14ac:dyDescent="0.2">
      <c r="A93" s="19" t="s">
        <v>26</v>
      </c>
      <c r="C93" s="24">
        <v>6</v>
      </c>
      <c r="K93" s="24"/>
      <c r="L93" s="24"/>
      <c r="M93" s="24"/>
      <c r="N93" s="24"/>
      <c r="O93" s="25"/>
      <c r="P93" s="25"/>
      <c r="Q93" s="25"/>
      <c r="R93" s="120"/>
      <c r="S93" s="1"/>
      <c r="T93" s="1"/>
      <c r="V93" s="17">
        <f>C93/B92</f>
        <v>0.42857142857142855</v>
      </c>
      <c r="W93" s="26">
        <v>6</v>
      </c>
      <c r="X93" s="27">
        <f t="shared" ref="X93:X99" si="13">W93/W92</f>
        <v>0.42857142857142855</v>
      </c>
      <c r="Y93" s="1">
        <f t="shared" ref="Y93:Y99" si="14">100%-X93</f>
        <v>0.5714285714285714</v>
      </c>
      <c r="AA93" s="38" t="s">
        <v>33</v>
      </c>
      <c r="AB93" s="39" t="s">
        <v>19</v>
      </c>
      <c r="AC93" s="39" t="s">
        <v>21</v>
      </c>
      <c r="AD93" s="39" t="s">
        <v>22</v>
      </c>
      <c r="AE93" s="39" t="s">
        <v>23</v>
      </c>
      <c r="AF93" s="39" t="s">
        <v>24</v>
      </c>
      <c r="AG93" s="39" t="s">
        <v>25</v>
      </c>
      <c r="AH93" s="39" t="s">
        <v>26</v>
      </c>
      <c r="AI93" s="39" t="s">
        <v>27</v>
      </c>
      <c r="AJ93" s="39" t="s">
        <v>28</v>
      </c>
      <c r="AK93" s="39" t="s">
        <v>29</v>
      </c>
      <c r="AL93" s="39" t="s">
        <v>30</v>
      </c>
    </row>
    <row r="94" spans="1:38" ht="12.75" customHeight="1" x14ac:dyDescent="0.3">
      <c r="A94" s="19" t="s">
        <v>27</v>
      </c>
      <c r="D94" s="24">
        <v>4</v>
      </c>
      <c r="O94" s="25"/>
      <c r="P94" s="25"/>
      <c r="Q94" s="25"/>
      <c r="R94" s="120"/>
      <c r="S94" s="1"/>
      <c r="T94" s="1"/>
      <c r="V94" s="28">
        <f>D94/C93</f>
        <v>0.66666666666666663</v>
      </c>
      <c r="W94" s="26">
        <v>4</v>
      </c>
      <c r="X94" s="27">
        <f t="shared" si="13"/>
        <v>0.66666666666666663</v>
      </c>
      <c r="Y94" s="1">
        <f t="shared" si="14"/>
        <v>0.33333333333333337</v>
      </c>
      <c r="AA94" s="40" t="s">
        <v>37</v>
      </c>
      <c r="AB94" s="41">
        <f>W20/W18</f>
        <v>0.52500000000000002</v>
      </c>
      <c r="AC94" s="41">
        <f>W35/W33</f>
        <v>0.375</v>
      </c>
      <c r="AD94" s="41">
        <f>W51/W49</f>
        <v>0.47619047619047616</v>
      </c>
      <c r="AE94" s="41">
        <f>W66/W64</f>
        <v>0.33333333333333331</v>
      </c>
      <c r="AF94" s="41">
        <f>W80/W78</f>
        <v>0.54545454545454541</v>
      </c>
      <c r="AG94" s="41">
        <f>W94/W92</f>
        <v>0.2857142857142857</v>
      </c>
      <c r="AH94" s="41">
        <f>W108/W106</f>
        <v>0.47619047619047616</v>
      </c>
      <c r="AI94" s="41">
        <f>W122/W120</f>
        <v>0.42857142857142855</v>
      </c>
      <c r="AJ94" s="41">
        <f>W136/W134</f>
        <v>0.875</v>
      </c>
      <c r="AK94" s="41">
        <f>W149/W147</f>
        <v>0.66666666666666663</v>
      </c>
      <c r="AL94" s="41">
        <f>W163/W161</f>
        <v>0.65</v>
      </c>
    </row>
    <row r="95" spans="1:38" ht="12.75" customHeight="1" x14ac:dyDescent="0.2">
      <c r="A95" s="19" t="s">
        <v>28</v>
      </c>
      <c r="E95" s="24">
        <v>4</v>
      </c>
      <c r="O95" s="25"/>
      <c r="P95" s="25"/>
      <c r="Q95" s="25"/>
      <c r="R95" s="120"/>
      <c r="S95" s="1"/>
      <c r="T95" s="1"/>
      <c r="V95" s="1">
        <f>E95/D94</f>
        <v>1</v>
      </c>
      <c r="W95" s="26">
        <v>4</v>
      </c>
      <c r="X95" s="27">
        <f t="shared" si="13"/>
        <v>1</v>
      </c>
      <c r="Y95" s="1">
        <f t="shared" si="14"/>
        <v>0</v>
      </c>
    </row>
    <row r="96" spans="1:38" ht="12.75" customHeight="1" x14ac:dyDescent="0.2">
      <c r="A96" s="19" t="s">
        <v>29</v>
      </c>
      <c r="F96" s="24">
        <v>4</v>
      </c>
      <c r="O96" s="25"/>
      <c r="P96" s="25"/>
      <c r="Q96" s="25"/>
      <c r="R96" s="120"/>
      <c r="S96" s="1"/>
      <c r="T96" s="1"/>
      <c r="V96" s="1">
        <f>F96/E95</f>
        <v>1</v>
      </c>
      <c r="W96" s="26">
        <v>4</v>
      </c>
      <c r="X96" s="27">
        <f t="shared" si="13"/>
        <v>1</v>
      </c>
      <c r="Y96" s="1">
        <f t="shared" si="14"/>
        <v>0</v>
      </c>
    </row>
    <row r="97" spans="1:29" ht="12.75" customHeight="1" x14ac:dyDescent="0.2">
      <c r="A97" s="19" t="s">
        <v>30</v>
      </c>
      <c r="G97" s="24">
        <v>4</v>
      </c>
      <c r="O97" s="25"/>
      <c r="P97" s="25"/>
      <c r="Q97" s="25"/>
      <c r="R97" s="120"/>
      <c r="S97" s="1"/>
      <c r="T97" s="1"/>
      <c r="V97" s="1">
        <f>G97/F96</f>
        <v>1</v>
      </c>
      <c r="W97" s="26">
        <v>4</v>
      </c>
      <c r="X97" s="27">
        <f t="shared" si="13"/>
        <v>1</v>
      </c>
      <c r="Y97" s="1">
        <f t="shared" si="14"/>
        <v>0</v>
      </c>
    </row>
    <row r="98" spans="1:29" ht="12.75" customHeight="1" x14ac:dyDescent="0.2">
      <c r="A98" s="19" t="s">
        <v>35</v>
      </c>
      <c r="H98" s="24">
        <v>4</v>
      </c>
      <c r="O98" s="25"/>
      <c r="P98" s="25"/>
      <c r="Q98" s="25"/>
      <c r="R98" s="120"/>
      <c r="S98" s="1"/>
      <c r="T98" s="1"/>
      <c r="V98" s="1">
        <f>H98/G97</f>
        <v>1</v>
      </c>
      <c r="W98" s="26">
        <v>4</v>
      </c>
      <c r="X98" s="27">
        <f t="shared" si="13"/>
        <v>1</v>
      </c>
      <c r="Y98" s="1">
        <f t="shared" si="14"/>
        <v>0</v>
      </c>
    </row>
    <row r="99" spans="1:29" ht="12.75" customHeight="1" x14ac:dyDescent="0.2">
      <c r="A99" s="19" t="s">
        <v>36</v>
      </c>
      <c r="I99" s="24">
        <v>4</v>
      </c>
      <c r="O99" s="25"/>
      <c r="P99" s="25"/>
      <c r="Q99" s="25"/>
      <c r="R99" s="120"/>
      <c r="S99" s="1"/>
      <c r="T99" s="1"/>
      <c r="V99" s="1">
        <f>I99/H98</f>
        <v>1</v>
      </c>
      <c r="W99" s="26">
        <v>4</v>
      </c>
      <c r="X99" s="27">
        <f t="shared" si="13"/>
        <v>1</v>
      </c>
      <c r="Y99" s="1">
        <f t="shared" si="14"/>
        <v>0</v>
      </c>
    </row>
    <row r="100" spans="1:29" ht="12.75" customHeight="1" x14ac:dyDescent="0.2">
      <c r="A100" s="19" t="s">
        <v>46</v>
      </c>
      <c r="I100" s="24">
        <v>1</v>
      </c>
      <c r="N100" s="24">
        <v>3</v>
      </c>
      <c r="O100" s="25"/>
      <c r="P100" s="25"/>
      <c r="Q100" s="25">
        <v>3</v>
      </c>
      <c r="R100" s="120">
        <f t="shared" ref="R100:R101" si="15">SUM(O100:Q100)</f>
        <v>3</v>
      </c>
      <c r="S100" s="1"/>
      <c r="T100" s="1"/>
      <c r="V100" s="1"/>
      <c r="W100" s="26"/>
      <c r="X100" s="27"/>
      <c r="Y100" s="1"/>
    </row>
    <row r="101" spans="1:29" ht="12.75" customHeight="1" x14ac:dyDescent="0.2">
      <c r="A101" s="19" t="s">
        <v>47</v>
      </c>
      <c r="N101" s="24">
        <v>1</v>
      </c>
      <c r="O101" s="25"/>
      <c r="P101" s="25"/>
      <c r="Q101" s="25">
        <v>1</v>
      </c>
      <c r="R101" s="120">
        <f t="shared" si="15"/>
        <v>1</v>
      </c>
      <c r="S101" s="1"/>
      <c r="T101" s="1"/>
      <c r="V101" s="1"/>
      <c r="W101" s="26"/>
      <c r="X101" s="27"/>
      <c r="Y101" s="1"/>
      <c r="Z101" s="24" t="s">
        <v>48</v>
      </c>
      <c r="AA101" s="24">
        <v>4</v>
      </c>
      <c r="AB101" s="24">
        <f>SUM(R100:R101)</f>
        <v>4</v>
      </c>
      <c r="AC101" s="24" t="s">
        <v>17</v>
      </c>
    </row>
    <row r="102" spans="1:29" ht="12.75" customHeight="1" x14ac:dyDescent="0.2">
      <c r="R102" s="46">
        <f>SUM(R100:R101)</f>
        <v>4</v>
      </c>
      <c r="S102" s="1">
        <f>R100/B92</f>
        <v>0.21428571428571427</v>
      </c>
      <c r="T102" s="1">
        <f>R102/B92</f>
        <v>0.2857142857142857</v>
      </c>
      <c r="U102" s="1">
        <f>T102-S102</f>
        <v>7.1428571428571425E-2</v>
      </c>
      <c r="V102" s="1"/>
      <c r="Z102" s="24" t="s">
        <v>49</v>
      </c>
      <c r="AA102" s="27">
        <f>AA101/B92</f>
        <v>0.2857142857142857</v>
      </c>
      <c r="AB102" s="27">
        <f>AA101/AB101</f>
        <v>1</v>
      </c>
      <c r="AC102" s="24" t="s">
        <v>50</v>
      </c>
    </row>
    <row r="103" spans="1:29" ht="12.75" customHeight="1" x14ac:dyDescent="0.3">
      <c r="A103" s="3" t="s">
        <v>51</v>
      </c>
      <c r="S103" s="1"/>
      <c r="T103" s="1"/>
      <c r="V103" s="1"/>
    </row>
    <row r="104" spans="1:29" ht="25.5" customHeight="1" x14ac:dyDescent="0.2">
      <c r="B104" s="197" t="s">
        <v>3</v>
      </c>
      <c r="C104" s="198"/>
      <c r="D104" s="198"/>
      <c r="E104" s="198"/>
      <c r="F104" s="198"/>
      <c r="G104" s="198"/>
      <c r="H104" s="198"/>
      <c r="I104" s="198"/>
      <c r="J104" s="198"/>
      <c r="S104" s="6" t="s">
        <v>8</v>
      </c>
      <c r="T104" s="6" t="s">
        <v>9</v>
      </c>
      <c r="U104" s="7" t="s">
        <v>10</v>
      </c>
      <c r="V104" s="6" t="s">
        <v>11</v>
      </c>
      <c r="W104" s="8" t="s">
        <v>12</v>
      </c>
      <c r="X104" s="8" t="s">
        <v>13</v>
      </c>
      <c r="Y104" s="9" t="s">
        <v>14</v>
      </c>
    </row>
    <row r="105" spans="1:29" ht="12.75" customHeight="1" x14ac:dyDescent="0.2">
      <c r="A105" s="11" t="s">
        <v>16</v>
      </c>
      <c r="B105" s="12">
        <v>1</v>
      </c>
      <c r="C105" s="12">
        <v>2</v>
      </c>
      <c r="D105" s="12">
        <v>3</v>
      </c>
      <c r="E105" s="12">
        <v>4</v>
      </c>
      <c r="F105" s="12">
        <v>5</v>
      </c>
      <c r="G105" s="12">
        <v>6</v>
      </c>
      <c r="H105" s="12">
        <v>7</v>
      </c>
      <c r="I105" s="12">
        <v>8</v>
      </c>
      <c r="J105" s="12">
        <v>9</v>
      </c>
      <c r="K105" s="13" t="s">
        <v>17</v>
      </c>
      <c r="L105" s="14"/>
      <c r="M105" s="14"/>
      <c r="N105" s="14"/>
      <c r="O105" s="14"/>
      <c r="P105" s="14"/>
      <c r="Q105" s="14"/>
      <c r="R105" s="118"/>
      <c r="S105" s="15"/>
      <c r="T105" s="15"/>
      <c r="U105" s="16"/>
      <c r="V105" s="17"/>
      <c r="W105" s="18"/>
      <c r="X105" s="18"/>
      <c r="Y105" s="1"/>
    </row>
    <row r="106" spans="1:29" ht="12.75" customHeight="1" x14ac:dyDescent="0.2">
      <c r="A106" s="19" t="s">
        <v>26</v>
      </c>
      <c r="B106" s="20">
        <v>21</v>
      </c>
      <c r="C106" s="20"/>
      <c r="D106" s="20"/>
      <c r="E106" s="20"/>
      <c r="F106" s="20"/>
      <c r="G106" s="20"/>
      <c r="H106" s="20"/>
      <c r="I106" s="20"/>
      <c r="J106" s="20"/>
      <c r="K106" s="21"/>
      <c r="L106" s="22"/>
      <c r="M106" s="22"/>
      <c r="N106" s="22"/>
      <c r="O106" s="22"/>
      <c r="P106" s="22"/>
      <c r="Q106" s="22"/>
      <c r="R106" s="119"/>
      <c r="S106" s="15"/>
      <c r="T106" s="15"/>
      <c r="U106" s="16"/>
      <c r="V106" s="17"/>
      <c r="W106" s="23">
        <f>B106</f>
        <v>21</v>
      </c>
      <c r="X106" s="18"/>
      <c r="Y106" s="1"/>
    </row>
    <row r="107" spans="1:29" ht="12.75" customHeight="1" x14ac:dyDescent="0.2">
      <c r="A107" s="19" t="s">
        <v>27</v>
      </c>
      <c r="C107" s="24">
        <v>10</v>
      </c>
      <c r="K107" s="24"/>
      <c r="L107" s="24"/>
      <c r="M107" s="24"/>
      <c r="N107" s="24"/>
      <c r="O107" s="25"/>
      <c r="P107" s="25"/>
      <c r="Q107" s="25"/>
      <c r="R107" s="120"/>
      <c r="S107" s="1"/>
      <c r="T107" s="1"/>
      <c r="V107" s="17">
        <f>C107/B106</f>
        <v>0.47619047619047616</v>
      </c>
      <c r="W107" s="26">
        <v>10</v>
      </c>
      <c r="X107" s="27">
        <f t="shared" ref="X107:X113" si="16">W107/W106</f>
        <v>0.47619047619047616</v>
      </c>
      <c r="Y107" s="1">
        <f t="shared" ref="Y107:Y113" si="17">100%-X107</f>
        <v>0.52380952380952384</v>
      </c>
    </row>
    <row r="108" spans="1:29" ht="12.75" customHeight="1" x14ac:dyDescent="0.2">
      <c r="A108" s="19" t="s">
        <v>28</v>
      </c>
      <c r="D108" s="24">
        <v>10</v>
      </c>
      <c r="O108" s="25"/>
      <c r="P108" s="25"/>
      <c r="Q108" s="25"/>
      <c r="R108" s="120"/>
      <c r="S108" s="1"/>
      <c r="T108" s="1"/>
      <c r="V108" s="28">
        <f>D108/C107</f>
        <v>1</v>
      </c>
      <c r="W108" s="26">
        <v>10</v>
      </c>
      <c r="X108" s="27">
        <f t="shared" si="16"/>
        <v>1</v>
      </c>
      <c r="Y108" s="1">
        <f t="shared" si="17"/>
        <v>0</v>
      </c>
    </row>
    <row r="109" spans="1:29" ht="12.75" customHeight="1" x14ac:dyDescent="0.2">
      <c r="A109" s="19" t="s">
        <v>29</v>
      </c>
      <c r="E109" s="24">
        <v>10</v>
      </c>
      <c r="O109" s="25"/>
      <c r="P109" s="25"/>
      <c r="Q109" s="25"/>
      <c r="R109" s="120"/>
      <c r="S109" s="1"/>
      <c r="T109" s="1"/>
      <c r="V109" s="1">
        <f>E109/D108</f>
        <v>1</v>
      </c>
      <c r="W109" s="26">
        <v>10</v>
      </c>
      <c r="X109" s="27">
        <f t="shared" si="16"/>
        <v>1</v>
      </c>
      <c r="Y109" s="1">
        <f t="shared" si="17"/>
        <v>0</v>
      </c>
    </row>
    <row r="110" spans="1:29" ht="12.75" customHeight="1" x14ac:dyDescent="0.2">
      <c r="A110" s="19" t="s">
        <v>30</v>
      </c>
      <c r="F110" s="24">
        <v>9</v>
      </c>
      <c r="O110" s="25"/>
      <c r="P110" s="25"/>
      <c r="Q110" s="25"/>
      <c r="R110" s="120"/>
      <c r="S110" s="1"/>
      <c r="T110" s="1"/>
      <c r="V110" s="1">
        <f>F110/E109</f>
        <v>0.9</v>
      </c>
      <c r="W110" s="26">
        <v>9</v>
      </c>
      <c r="X110" s="27">
        <f t="shared" si="16"/>
        <v>0.9</v>
      </c>
      <c r="Y110" s="1">
        <f t="shared" si="17"/>
        <v>9.9999999999999978E-2</v>
      </c>
    </row>
    <row r="111" spans="1:29" ht="12.75" customHeight="1" x14ac:dyDescent="0.2">
      <c r="A111" s="24">
        <v>1001</v>
      </c>
      <c r="G111" s="24">
        <v>9</v>
      </c>
      <c r="O111" s="25"/>
      <c r="P111" s="25"/>
      <c r="Q111" s="25"/>
      <c r="R111" s="120"/>
      <c r="S111" s="1"/>
      <c r="T111" s="1"/>
      <c r="V111" s="1">
        <f>G111/F110</f>
        <v>1</v>
      </c>
      <c r="W111" s="26">
        <v>10</v>
      </c>
      <c r="X111" s="27">
        <f t="shared" si="16"/>
        <v>1.1111111111111112</v>
      </c>
      <c r="Y111" s="1">
        <f t="shared" si="17"/>
        <v>-0.11111111111111116</v>
      </c>
    </row>
    <row r="112" spans="1:29" ht="12.75" customHeight="1" x14ac:dyDescent="0.2">
      <c r="A112" s="24">
        <v>1002</v>
      </c>
      <c r="H112" s="24">
        <v>9</v>
      </c>
      <c r="O112" s="25"/>
      <c r="P112" s="25"/>
      <c r="Q112" s="25"/>
      <c r="R112" s="120"/>
      <c r="S112" s="1"/>
      <c r="T112" s="1"/>
      <c r="V112" s="1">
        <f>H112/G111</f>
        <v>1</v>
      </c>
      <c r="W112" s="26">
        <v>10</v>
      </c>
      <c r="X112" s="27">
        <f t="shared" si="16"/>
        <v>1</v>
      </c>
      <c r="Y112" s="1">
        <f t="shared" si="17"/>
        <v>0</v>
      </c>
    </row>
    <row r="113" spans="1:29" ht="12.75" customHeight="1" x14ac:dyDescent="0.2">
      <c r="A113" s="24">
        <v>1101</v>
      </c>
      <c r="I113" s="24">
        <v>9</v>
      </c>
      <c r="O113" s="25"/>
      <c r="P113" s="25"/>
      <c r="Q113" s="25"/>
      <c r="R113" s="120"/>
      <c r="S113" s="1"/>
      <c r="T113" s="1"/>
      <c r="V113" s="1">
        <f>I113/H112</f>
        <v>1</v>
      </c>
      <c r="W113" s="26">
        <v>10</v>
      </c>
      <c r="X113" s="27">
        <f t="shared" si="16"/>
        <v>1</v>
      </c>
      <c r="Y113" s="1">
        <f t="shared" si="17"/>
        <v>0</v>
      </c>
    </row>
    <row r="114" spans="1:29" ht="12.75" customHeight="1" x14ac:dyDescent="0.2">
      <c r="A114" s="19" t="s">
        <v>47</v>
      </c>
      <c r="N114" s="24">
        <v>9</v>
      </c>
      <c r="O114" s="25"/>
      <c r="P114" s="25"/>
      <c r="Q114" s="25">
        <v>9</v>
      </c>
      <c r="R114" s="120">
        <f t="shared" ref="R114:R115" si="18">SUM(Q114)</f>
        <v>9</v>
      </c>
      <c r="S114" s="1"/>
      <c r="T114" s="1"/>
      <c r="V114" s="1"/>
      <c r="W114" s="26"/>
      <c r="X114" s="27"/>
      <c r="Y114" s="1"/>
    </row>
    <row r="115" spans="1:29" ht="12.75" customHeight="1" x14ac:dyDescent="0.2">
      <c r="A115" s="19" t="s">
        <v>52</v>
      </c>
      <c r="N115" s="24">
        <v>1</v>
      </c>
      <c r="O115" s="25"/>
      <c r="P115" s="25"/>
      <c r="Q115" s="25">
        <v>1</v>
      </c>
      <c r="R115" s="120">
        <f t="shared" si="18"/>
        <v>1</v>
      </c>
      <c r="S115" s="1"/>
      <c r="T115" s="1"/>
      <c r="V115" s="1"/>
      <c r="W115" s="26"/>
      <c r="X115" s="27"/>
      <c r="Y115" s="1"/>
      <c r="Z115" s="24" t="s">
        <v>48</v>
      </c>
      <c r="AA115" s="24">
        <v>10</v>
      </c>
      <c r="AB115" s="24">
        <f>SUM(R114:R115)</f>
        <v>10</v>
      </c>
      <c r="AC115" s="24" t="s">
        <v>17</v>
      </c>
    </row>
    <row r="116" spans="1:29" ht="12.75" customHeight="1" x14ac:dyDescent="0.2">
      <c r="R116" s="46">
        <f>SUM(R114:R115)</f>
        <v>10</v>
      </c>
      <c r="S116" s="1">
        <f>R114/B106</f>
        <v>0.42857142857142855</v>
      </c>
      <c r="T116" s="1">
        <f>R116/B106</f>
        <v>0.47619047619047616</v>
      </c>
      <c r="U116" s="1">
        <f>T116-S116</f>
        <v>4.7619047619047616E-2</v>
      </c>
      <c r="V116" s="1"/>
      <c r="Z116" s="24" t="s">
        <v>49</v>
      </c>
      <c r="AA116" s="27">
        <f>AA115/B106</f>
        <v>0.47619047619047616</v>
      </c>
      <c r="AB116" s="27">
        <f>AA115/AB115</f>
        <v>1</v>
      </c>
      <c r="AC116" s="24" t="s">
        <v>50</v>
      </c>
    </row>
    <row r="117" spans="1:29" ht="12.75" customHeight="1" x14ac:dyDescent="0.3">
      <c r="A117" s="3" t="s">
        <v>53</v>
      </c>
      <c r="S117" s="1"/>
      <c r="T117" s="1"/>
      <c r="V117" s="1"/>
    </row>
    <row r="118" spans="1:29" ht="25.5" customHeight="1" x14ac:dyDescent="0.2">
      <c r="B118" s="197" t="s">
        <v>3</v>
      </c>
      <c r="C118" s="198"/>
      <c r="D118" s="198"/>
      <c r="E118" s="198"/>
      <c r="F118" s="198"/>
      <c r="G118" s="198"/>
      <c r="H118" s="198"/>
      <c r="I118" s="198"/>
      <c r="J118" s="198"/>
      <c r="S118" s="6" t="s">
        <v>8</v>
      </c>
      <c r="T118" s="6" t="s">
        <v>9</v>
      </c>
      <c r="U118" s="7" t="s">
        <v>10</v>
      </c>
      <c r="V118" s="6" t="s">
        <v>11</v>
      </c>
      <c r="W118" s="8" t="s">
        <v>12</v>
      </c>
      <c r="X118" s="8" t="s">
        <v>13</v>
      </c>
      <c r="Y118" s="9" t="s">
        <v>14</v>
      </c>
    </row>
    <row r="119" spans="1:29" ht="12.75" customHeight="1" x14ac:dyDescent="0.2">
      <c r="A119" s="11" t="s">
        <v>16</v>
      </c>
      <c r="B119" s="12">
        <v>1</v>
      </c>
      <c r="C119" s="12">
        <v>2</v>
      </c>
      <c r="D119" s="12">
        <v>3</v>
      </c>
      <c r="E119" s="12">
        <v>4</v>
      </c>
      <c r="F119" s="12">
        <v>5</v>
      </c>
      <c r="G119" s="12">
        <v>6</v>
      </c>
      <c r="H119" s="12">
        <v>7</v>
      </c>
      <c r="I119" s="12">
        <v>8</v>
      </c>
      <c r="J119" s="12">
        <v>9</v>
      </c>
      <c r="K119" s="13" t="s">
        <v>17</v>
      </c>
      <c r="L119" s="14"/>
      <c r="M119" s="14"/>
      <c r="N119" s="14"/>
      <c r="O119" s="14"/>
      <c r="P119" s="14"/>
      <c r="Q119" s="14"/>
      <c r="R119" s="118"/>
      <c r="S119" s="15"/>
      <c r="T119" s="15"/>
      <c r="U119" s="16"/>
      <c r="V119" s="17"/>
      <c r="W119" s="18"/>
      <c r="X119" s="18"/>
      <c r="Y119" s="1"/>
    </row>
    <row r="120" spans="1:29" ht="12.75" customHeight="1" x14ac:dyDescent="0.2">
      <c r="A120" s="19" t="s">
        <v>27</v>
      </c>
      <c r="B120" s="20">
        <v>7</v>
      </c>
      <c r="C120" s="20"/>
      <c r="D120" s="20"/>
      <c r="E120" s="20"/>
      <c r="F120" s="20"/>
      <c r="G120" s="20"/>
      <c r="H120" s="20"/>
      <c r="I120" s="20"/>
      <c r="J120" s="20"/>
      <c r="K120" s="21"/>
      <c r="L120" s="22"/>
      <c r="M120" s="22"/>
      <c r="N120" s="22"/>
      <c r="O120" s="22"/>
      <c r="P120" s="22"/>
      <c r="Q120" s="22"/>
      <c r="R120" s="119"/>
      <c r="S120" s="15"/>
      <c r="T120" s="15"/>
      <c r="U120" s="16"/>
      <c r="V120" s="17"/>
      <c r="W120" s="23">
        <f>B120</f>
        <v>7</v>
      </c>
      <c r="X120" s="18"/>
      <c r="Y120" s="1"/>
    </row>
    <row r="121" spans="1:29" ht="12.75" customHeight="1" x14ac:dyDescent="0.2">
      <c r="A121" s="19" t="s">
        <v>28</v>
      </c>
      <c r="C121" s="24">
        <v>3</v>
      </c>
      <c r="K121" s="24"/>
      <c r="L121" s="24"/>
      <c r="M121" s="24"/>
      <c r="N121" s="24"/>
      <c r="O121" s="25"/>
      <c r="P121" s="25"/>
      <c r="Q121" s="25"/>
      <c r="R121" s="120"/>
      <c r="S121" s="1"/>
      <c r="T121" s="1"/>
      <c r="V121" s="17">
        <f>C121/B120</f>
        <v>0.42857142857142855</v>
      </c>
      <c r="W121" s="26">
        <v>3</v>
      </c>
      <c r="X121" s="27">
        <f t="shared" ref="X121:X127" si="19">W121/W120</f>
        <v>0.42857142857142855</v>
      </c>
      <c r="Y121" s="1">
        <f t="shared" ref="Y121:Y127" si="20">100%-X121</f>
        <v>0.5714285714285714</v>
      </c>
    </row>
    <row r="122" spans="1:29" ht="12.75" customHeight="1" x14ac:dyDescent="0.2">
      <c r="A122" s="19" t="s">
        <v>29</v>
      </c>
      <c r="D122" s="24">
        <v>3</v>
      </c>
      <c r="O122" s="25"/>
      <c r="P122" s="25"/>
      <c r="Q122" s="25"/>
      <c r="R122" s="120"/>
      <c r="S122" s="1"/>
      <c r="T122" s="1"/>
      <c r="V122" s="28">
        <f>D122/C121</f>
        <v>1</v>
      </c>
      <c r="W122" s="26">
        <v>3</v>
      </c>
      <c r="X122" s="27">
        <f t="shared" si="19"/>
        <v>1</v>
      </c>
      <c r="Y122" s="1">
        <f t="shared" si="20"/>
        <v>0</v>
      </c>
    </row>
    <row r="123" spans="1:29" ht="12.75" customHeight="1" x14ac:dyDescent="0.2">
      <c r="A123" s="19" t="s">
        <v>30</v>
      </c>
      <c r="E123" s="24">
        <v>3</v>
      </c>
      <c r="O123" s="25"/>
      <c r="P123" s="25"/>
      <c r="Q123" s="25"/>
      <c r="R123" s="120"/>
      <c r="S123" s="1"/>
      <c r="T123" s="1"/>
      <c r="V123" s="1">
        <f>E123/D122</f>
        <v>1</v>
      </c>
      <c r="W123" s="26">
        <v>3</v>
      </c>
      <c r="X123" s="27">
        <f t="shared" si="19"/>
        <v>1</v>
      </c>
      <c r="Y123" s="1">
        <f t="shared" si="20"/>
        <v>0</v>
      </c>
    </row>
    <row r="124" spans="1:29" ht="12.75" customHeight="1" x14ac:dyDescent="0.2">
      <c r="A124" s="24">
        <v>1001</v>
      </c>
      <c r="F124" s="24">
        <v>3</v>
      </c>
      <c r="O124" s="25"/>
      <c r="P124" s="25"/>
      <c r="Q124" s="25"/>
      <c r="R124" s="120"/>
      <c r="S124" s="1"/>
      <c r="T124" s="1"/>
      <c r="V124" s="1">
        <f>F124/E123</f>
        <v>1</v>
      </c>
      <c r="W124" s="26">
        <v>3</v>
      </c>
      <c r="X124" s="27">
        <f t="shared" si="19"/>
        <v>1</v>
      </c>
      <c r="Y124" s="1">
        <f t="shared" si="20"/>
        <v>0</v>
      </c>
    </row>
    <row r="125" spans="1:29" ht="12.75" customHeight="1" x14ac:dyDescent="0.2">
      <c r="A125" s="24">
        <v>1002</v>
      </c>
      <c r="G125" s="24">
        <v>3</v>
      </c>
      <c r="O125" s="25"/>
      <c r="P125" s="25"/>
      <c r="Q125" s="25"/>
      <c r="R125" s="120"/>
      <c r="S125" s="1"/>
      <c r="T125" s="1"/>
      <c r="V125" s="1">
        <f>G125/F124</f>
        <v>1</v>
      </c>
      <c r="W125" s="26">
        <v>3</v>
      </c>
      <c r="X125" s="27">
        <f t="shared" si="19"/>
        <v>1</v>
      </c>
      <c r="Y125" s="1">
        <f t="shared" si="20"/>
        <v>0</v>
      </c>
    </row>
    <row r="126" spans="1:29" ht="12.75" customHeight="1" x14ac:dyDescent="0.2">
      <c r="A126" s="24">
        <v>1101</v>
      </c>
      <c r="H126" s="24">
        <v>3</v>
      </c>
      <c r="O126" s="25"/>
      <c r="P126" s="25"/>
      <c r="Q126" s="25"/>
      <c r="R126" s="120"/>
      <c r="S126" s="1"/>
      <c r="T126" s="1"/>
      <c r="V126" s="1">
        <f>H126/G125</f>
        <v>1</v>
      </c>
      <c r="W126" s="26">
        <v>3</v>
      </c>
      <c r="X126" s="27">
        <f t="shared" si="19"/>
        <v>1</v>
      </c>
      <c r="Y126" s="1">
        <f t="shared" si="20"/>
        <v>0</v>
      </c>
    </row>
    <row r="127" spans="1:29" ht="12.75" customHeight="1" x14ac:dyDescent="0.2">
      <c r="A127" s="19" t="s">
        <v>47</v>
      </c>
      <c r="I127" s="24">
        <v>3</v>
      </c>
      <c r="O127" s="25"/>
      <c r="P127" s="25"/>
      <c r="Q127" s="25"/>
      <c r="R127" s="120"/>
      <c r="S127" s="1"/>
      <c r="T127" s="1"/>
      <c r="V127" s="1">
        <f>I127/H126</f>
        <v>1</v>
      </c>
      <c r="W127" s="26">
        <v>3</v>
      </c>
      <c r="X127" s="27">
        <f t="shared" si="19"/>
        <v>1</v>
      </c>
      <c r="Y127" s="1">
        <f t="shared" si="20"/>
        <v>0</v>
      </c>
    </row>
    <row r="128" spans="1:29" ht="12.75" customHeight="1" x14ac:dyDescent="0.2">
      <c r="A128" s="19" t="s">
        <v>52</v>
      </c>
      <c r="N128" s="24">
        <v>3</v>
      </c>
      <c r="O128" s="25"/>
      <c r="P128" s="25"/>
      <c r="Q128" s="25"/>
      <c r="R128" s="120">
        <v>3</v>
      </c>
      <c r="S128" s="1"/>
      <c r="T128" s="1"/>
      <c r="V128" s="1"/>
      <c r="W128" s="26"/>
      <c r="X128" s="27"/>
      <c r="Y128" s="1"/>
      <c r="Z128" s="24" t="s">
        <v>48</v>
      </c>
      <c r="AA128" s="24">
        <v>3</v>
      </c>
      <c r="AB128" s="24">
        <f>SUM(R128:R129)</f>
        <v>3</v>
      </c>
      <c r="AC128" s="24" t="s">
        <v>17</v>
      </c>
    </row>
    <row r="129" spans="1:29" ht="12.75" customHeight="1" x14ac:dyDescent="0.2">
      <c r="A129" s="19" t="s">
        <v>54</v>
      </c>
      <c r="O129" s="25"/>
      <c r="P129" s="25"/>
      <c r="Q129" s="25"/>
      <c r="R129" s="120"/>
      <c r="S129" s="1"/>
      <c r="T129" s="1"/>
      <c r="V129" s="1"/>
      <c r="W129" s="26"/>
      <c r="X129" s="27"/>
      <c r="Y129" s="1"/>
      <c r="Z129" s="24" t="s">
        <v>49</v>
      </c>
      <c r="AA129" s="27">
        <f>AA128/B120</f>
        <v>0.42857142857142855</v>
      </c>
      <c r="AB129" s="27">
        <f>AA128/AB128</f>
        <v>1</v>
      </c>
      <c r="AC129" s="24" t="s">
        <v>50</v>
      </c>
    </row>
    <row r="130" spans="1:29" ht="12.75" customHeight="1" x14ac:dyDescent="0.2">
      <c r="R130" s="46">
        <f>SUM(R128)</f>
        <v>3</v>
      </c>
      <c r="S130" s="1">
        <f>R128/B120</f>
        <v>0.42857142857142855</v>
      </c>
      <c r="T130" s="1">
        <f>R130/B120</f>
        <v>0.42857142857142855</v>
      </c>
      <c r="U130" s="1">
        <f>T130-S130</f>
        <v>0</v>
      </c>
      <c r="V130" s="1"/>
    </row>
    <row r="131" spans="1:29" ht="12.75" customHeight="1" x14ac:dyDescent="0.3">
      <c r="A131" s="3" t="s">
        <v>55</v>
      </c>
      <c r="S131" s="1"/>
      <c r="T131" s="1"/>
      <c r="V131" s="1"/>
    </row>
    <row r="132" spans="1:29" ht="25.5" customHeight="1" x14ac:dyDescent="0.2">
      <c r="B132" s="197" t="s">
        <v>3</v>
      </c>
      <c r="C132" s="198"/>
      <c r="D132" s="198"/>
      <c r="E132" s="198"/>
      <c r="F132" s="198"/>
      <c r="G132" s="198"/>
      <c r="H132" s="198"/>
      <c r="I132" s="198"/>
      <c r="J132" s="198"/>
      <c r="S132" s="6" t="s">
        <v>8</v>
      </c>
      <c r="T132" s="6" t="s">
        <v>9</v>
      </c>
      <c r="U132" s="7" t="s">
        <v>10</v>
      </c>
      <c r="V132" s="6" t="s">
        <v>11</v>
      </c>
      <c r="W132" s="8" t="s">
        <v>12</v>
      </c>
      <c r="X132" s="8" t="s">
        <v>13</v>
      </c>
      <c r="Y132" s="9" t="s">
        <v>14</v>
      </c>
    </row>
    <row r="133" spans="1:29" ht="12.75" customHeight="1" x14ac:dyDescent="0.2">
      <c r="A133" s="11" t="s">
        <v>16</v>
      </c>
      <c r="B133" s="12">
        <v>1</v>
      </c>
      <c r="C133" s="12">
        <v>2</v>
      </c>
      <c r="D133" s="12">
        <v>3</v>
      </c>
      <c r="E133" s="12">
        <v>4</v>
      </c>
      <c r="F133" s="12">
        <v>5</v>
      </c>
      <c r="G133" s="12">
        <v>6</v>
      </c>
      <c r="H133" s="12">
        <v>7</v>
      </c>
      <c r="I133" s="12">
        <v>8</v>
      </c>
      <c r="J133" s="12">
        <v>9</v>
      </c>
      <c r="K133" s="13" t="s">
        <v>17</v>
      </c>
      <c r="L133" s="14"/>
      <c r="M133" s="14"/>
      <c r="N133" s="14"/>
      <c r="O133" s="14"/>
      <c r="P133" s="14"/>
      <c r="Q133" s="14"/>
      <c r="R133" s="118"/>
      <c r="S133" s="15"/>
      <c r="T133" s="15"/>
      <c r="U133" s="16"/>
      <c r="V133" s="17"/>
      <c r="W133" s="18"/>
      <c r="X133" s="18"/>
      <c r="Y133" s="1"/>
    </row>
    <row r="134" spans="1:29" ht="12.75" customHeight="1" x14ac:dyDescent="0.2">
      <c r="A134" s="19" t="s">
        <v>28</v>
      </c>
      <c r="B134" s="20">
        <v>8</v>
      </c>
      <c r="C134" s="20"/>
      <c r="D134" s="20"/>
      <c r="E134" s="20"/>
      <c r="F134" s="20"/>
      <c r="G134" s="20"/>
      <c r="H134" s="20"/>
      <c r="I134" s="20"/>
      <c r="J134" s="20"/>
      <c r="K134" s="21"/>
      <c r="L134" s="22"/>
      <c r="M134" s="22"/>
      <c r="N134" s="22"/>
      <c r="O134" s="25"/>
      <c r="P134" s="25"/>
      <c r="Q134" s="25"/>
      <c r="R134" s="120"/>
      <c r="S134" s="15"/>
      <c r="T134" s="15"/>
      <c r="U134" s="16"/>
      <c r="V134" s="17"/>
      <c r="W134" s="23">
        <f>B134</f>
        <v>8</v>
      </c>
      <c r="X134" s="18"/>
      <c r="Y134" s="1"/>
    </row>
    <row r="135" spans="1:29" ht="12.75" customHeight="1" x14ac:dyDescent="0.2">
      <c r="A135" s="19" t="s">
        <v>29</v>
      </c>
      <c r="C135" s="24">
        <v>7</v>
      </c>
      <c r="K135" s="24"/>
      <c r="L135" s="24"/>
      <c r="M135" s="24"/>
      <c r="N135" s="24"/>
      <c r="O135" s="25"/>
      <c r="P135" s="25"/>
      <c r="Q135" s="25"/>
      <c r="R135" s="120"/>
      <c r="S135" s="1"/>
      <c r="T135" s="1"/>
      <c r="V135" s="17">
        <f>C135/B134</f>
        <v>0.875</v>
      </c>
      <c r="W135" s="26">
        <v>7</v>
      </c>
      <c r="X135" s="27">
        <f t="shared" ref="X135:X141" si="21">W135/W134</f>
        <v>0.875</v>
      </c>
      <c r="Y135" s="1">
        <f t="shared" ref="Y135:Y141" si="22">100%-X135</f>
        <v>0.125</v>
      </c>
    </row>
    <row r="136" spans="1:29" ht="12.75" customHeight="1" x14ac:dyDescent="0.2">
      <c r="A136" s="19" t="s">
        <v>30</v>
      </c>
      <c r="D136" s="24">
        <v>7</v>
      </c>
      <c r="O136" s="25"/>
      <c r="P136" s="25"/>
      <c r="Q136" s="25"/>
      <c r="R136" s="120"/>
      <c r="S136" s="1"/>
      <c r="T136" s="1"/>
      <c r="V136" s="28">
        <f>D136/C135</f>
        <v>1</v>
      </c>
      <c r="W136" s="26">
        <v>7</v>
      </c>
      <c r="X136" s="27">
        <f t="shared" si="21"/>
        <v>1</v>
      </c>
      <c r="Y136" s="1">
        <f t="shared" si="22"/>
        <v>0</v>
      </c>
    </row>
    <row r="137" spans="1:29" ht="12.75" customHeight="1" x14ac:dyDescent="0.2">
      <c r="A137" s="24">
        <v>1001</v>
      </c>
      <c r="E137" s="24">
        <v>7</v>
      </c>
      <c r="O137" s="25"/>
      <c r="P137" s="25"/>
      <c r="Q137" s="25"/>
      <c r="R137" s="120"/>
      <c r="S137" s="1"/>
      <c r="T137" s="1"/>
      <c r="V137" s="1">
        <f>E137/D136</f>
        <v>1</v>
      </c>
      <c r="W137" s="26">
        <v>7</v>
      </c>
      <c r="X137" s="27">
        <f t="shared" si="21"/>
        <v>1</v>
      </c>
      <c r="Y137" s="1">
        <f t="shared" si="22"/>
        <v>0</v>
      </c>
    </row>
    <row r="138" spans="1:29" ht="12.75" customHeight="1" x14ac:dyDescent="0.2">
      <c r="A138" s="24">
        <v>1002</v>
      </c>
      <c r="F138" s="24">
        <v>7</v>
      </c>
      <c r="O138" s="25"/>
      <c r="P138" s="25"/>
      <c r="Q138" s="25"/>
      <c r="R138" s="120"/>
      <c r="S138" s="1"/>
      <c r="T138" s="1"/>
      <c r="V138" s="1">
        <f>F138/E137</f>
        <v>1</v>
      </c>
      <c r="W138" s="26">
        <v>7</v>
      </c>
      <c r="X138" s="27">
        <f t="shared" si="21"/>
        <v>1</v>
      </c>
      <c r="Y138" s="1">
        <f t="shared" si="22"/>
        <v>0</v>
      </c>
    </row>
    <row r="139" spans="1:29" ht="12.75" customHeight="1" x14ac:dyDescent="0.2">
      <c r="A139" s="24">
        <v>1101</v>
      </c>
      <c r="G139" s="24">
        <v>7</v>
      </c>
      <c r="O139" s="25"/>
      <c r="P139" s="25"/>
      <c r="Q139" s="25"/>
      <c r="R139" s="120"/>
      <c r="S139" s="1"/>
      <c r="T139" s="1"/>
      <c r="V139" s="1">
        <f>G139/F138</f>
        <v>1</v>
      </c>
      <c r="W139" s="26">
        <v>7</v>
      </c>
      <c r="X139" s="27">
        <f t="shared" si="21"/>
        <v>1</v>
      </c>
      <c r="Y139" s="1">
        <f t="shared" si="22"/>
        <v>0</v>
      </c>
    </row>
    <row r="140" spans="1:29" ht="12.75" customHeight="1" x14ac:dyDescent="0.2">
      <c r="A140" s="19" t="s">
        <v>47</v>
      </c>
      <c r="H140" s="24">
        <v>7</v>
      </c>
      <c r="O140" s="25"/>
      <c r="P140" s="25"/>
      <c r="Q140" s="25"/>
      <c r="R140" s="120"/>
      <c r="S140" s="1"/>
      <c r="T140" s="1"/>
      <c r="V140" s="1">
        <f>H140/G139</f>
        <v>1</v>
      </c>
      <c r="W140" s="26">
        <v>7</v>
      </c>
      <c r="X140" s="27">
        <f t="shared" si="21"/>
        <v>1</v>
      </c>
      <c r="Y140" s="1">
        <f t="shared" si="22"/>
        <v>0</v>
      </c>
    </row>
    <row r="141" spans="1:29" ht="12.75" customHeight="1" x14ac:dyDescent="0.2">
      <c r="A141" s="19" t="s">
        <v>52</v>
      </c>
      <c r="I141" s="24">
        <v>7</v>
      </c>
      <c r="O141" s="25"/>
      <c r="P141" s="25"/>
      <c r="Q141" s="25"/>
      <c r="R141" s="120"/>
      <c r="S141" s="1"/>
      <c r="T141" s="1"/>
      <c r="V141" s="1">
        <f>I141/H140</f>
        <v>1</v>
      </c>
      <c r="W141" s="26">
        <v>7</v>
      </c>
      <c r="X141" s="27">
        <f t="shared" si="21"/>
        <v>1</v>
      </c>
      <c r="Y141" s="1">
        <f t="shared" si="22"/>
        <v>0</v>
      </c>
    </row>
    <row r="142" spans="1:29" ht="12.75" customHeight="1" x14ac:dyDescent="0.2">
      <c r="A142" s="19" t="s">
        <v>54</v>
      </c>
      <c r="J142" s="24">
        <v>7</v>
      </c>
      <c r="N142" s="24">
        <v>7</v>
      </c>
      <c r="O142" s="25"/>
      <c r="P142" s="25"/>
      <c r="Q142" s="25">
        <v>6</v>
      </c>
      <c r="R142" s="120">
        <v>7</v>
      </c>
      <c r="S142" s="1"/>
      <c r="T142" s="1"/>
      <c r="V142" s="1"/>
      <c r="W142" s="26">
        <v>7</v>
      </c>
      <c r="X142" s="27"/>
      <c r="Y142" s="1"/>
      <c r="Z142" s="42" t="s">
        <v>48</v>
      </c>
      <c r="AA142" s="42">
        <v>7</v>
      </c>
      <c r="AB142" s="42">
        <f>SUM(R142)</f>
        <v>7</v>
      </c>
      <c r="AC142" s="42" t="s">
        <v>17</v>
      </c>
    </row>
    <row r="143" spans="1:29" ht="12.75" customHeight="1" x14ac:dyDescent="0.2">
      <c r="R143" s="46">
        <f>SUM(R142)</f>
        <v>7</v>
      </c>
      <c r="S143" s="1">
        <f>R142/B134</f>
        <v>0.875</v>
      </c>
      <c r="T143" s="1">
        <f>R143/B134</f>
        <v>0.875</v>
      </c>
      <c r="U143" s="1">
        <f>T143-S143</f>
        <v>0</v>
      </c>
      <c r="V143" s="1"/>
      <c r="Z143" s="42" t="s">
        <v>49</v>
      </c>
      <c r="AA143" s="43">
        <f>AA142/B134</f>
        <v>0.875</v>
      </c>
      <c r="AB143" s="43">
        <f>AA142/AB142</f>
        <v>1</v>
      </c>
      <c r="AC143" s="42" t="s">
        <v>50</v>
      </c>
    </row>
    <row r="144" spans="1:29" ht="12.75" customHeight="1" x14ac:dyDescent="0.3">
      <c r="A144" s="3" t="s">
        <v>56</v>
      </c>
      <c r="S144" s="1"/>
      <c r="T144" s="1"/>
      <c r="V144" s="1"/>
    </row>
    <row r="145" spans="1:33" ht="25.5" customHeight="1" x14ac:dyDescent="0.2">
      <c r="B145" s="197" t="s">
        <v>3</v>
      </c>
      <c r="C145" s="198"/>
      <c r="D145" s="198"/>
      <c r="E145" s="198"/>
      <c r="F145" s="198"/>
      <c r="G145" s="198"/>
      <c r="H145" s="198"/>
      <c r="I145" s="198"/>
      <c r="J145" s="198"/>
      <c r="S145" s="6" t="s">
        <v>8</v>
      </c>
      <c r="T145" s="6" t="s">
        <v>9</v>
      </c>
      <c r="U145" s="7" t="s">
        <v>10</v>
      </c>
      <c r="V145" s="6" t="s">
        <v>11</v>
      </c>
      <c r="W145" s="8" t="s">
        <v>12</v>
      </c>
      <c r="X145" s="8" t="s">
        <v>13</v>
      </c>
      <c r="Y145" s="9" t="s">
        <v>14</v>
      </c>
    </row>
    <row r="146" spans="1:33" ht="12.75" customHeight="1" x14ac:dyDescent="0.2">
      <c r="A146" s="11" t="s">
        <v>16</v>
      </c>
      <c r="B146" s="12">
        <v>1</v>
      </c>
      <c r="C146" s="12">
        <v>2</v>
      </c>
      <c r="D146" s="12">
        <v>3</v>
      </c>
      <c r="E146" s="12">
        <v>4</v>
      </c>
      <c r="F146" s="12">
        <v>5</v>
      </c>
      <c r="G146" s="12">
        <v>6</v>
      </c>
      <c r="H146" s="12">
        <v>7</v>
      </c>
      <c r="I146" s="12">
        <v>8</v>
      </c>
      <c r="J146" s="12">
        <v>9</v>
      </c>
      <c r="K146" s="13" t="s">
        <v>17</v>
      </c>
      <c r="L146" s="14"/>
      <c r="M146" s="14"/>
      <c r="N146" s="14"/>
      <c r="O146" s="14"/>
      <c r="P146" s="14"/>
      <c r="Q146" s="14"/>
      <c r="R146" s="118"/>
      <c r="S146" s="15"/>
      <c r="T146" s="15"/>
      <c r="U146" s="16"/>
      <c r="V146" s="17"/>
      <c r="W146" s="18"/>
      <c r="X146" s="18"/>
      <c r="Y146" s="1"/>
    </row>
    <row r="147" spans="1:33" ht="12.75" customHeight="1" x14ac:dyDescent="0.2">
      <c r="A147" s="19" t="s">
        <v>29</v>
      </c>
      <c r="B147" s="20">
        <v>6</v>
      </c>
      <c r="C147" s="20"/>
      <c r="D147" s="20"/>
      <c r="E147" s="20"/>
      <c r="F147" s="20"/>
      <c r="G147" s="20"/>
      <c r="H147" s="20"/>
      <c r="I147" s="20"/>
      <c r="J147" s="20"/>
      <c r="K147" s="21"/>
      <c r="L147" s="22"/>
      <c r="M147" s="22"/>
      <c r="N147" s="22"/>
      <c r="O147" s="25"/>
      <c r="P147" s="25"/>
      <c r="Q147" s="25"/>
      <c r="R147" s="120"/>
      <c r="S147" s="15"/>
      <c r="T147" s="15"/>
      <c r="U147" s="16"/>
      <c r="V147" s="17"/>
      <c r="W147" s="23">
        <f>B147</f>
        <v>6</v>
      </c>
      <c r="X147" s="18"/>
      <c r="Y147" s="1"/>
    </row>
    <row r="148" spans="1:33" ht="12.75" customHeight="1" x14ac:dyDescent="0.2">
      <c r="A148" s="19" t="s">
        <v>30</v>
      </c>
      <c r="C148" s="24">
        <v>4</v>
      </c>
      <c r="K148" s="24"/>
      <c r="L148" s="24"/>
      <c r="M148" s="24"/>
      <c r="N148" s="24"/>
      <c r="O148" s="25"/>
      <c r="P148" s="25"/>
      <c r="Q148" s="25"/>
      <c r="R148" s="120"/>
      <c r="S148" s="1"/>
      <c r="T148" s="1"/>
      <c r="V148" s="17">
        <f>C148/B147</f>
        <v>0.66666666666666663</v>
      </c>
      <c r="W148" s="26">
        <v>4</v>
      </c>
      <c r="X148" s="27">
        <f t="shared" ref="X148:X154" si="23">W148/W147</f>
        <v>0.66666666666666663</v>
      </c>
      <c r="Y148" s="1">
        <f t="shared" ref="Y148:Y154" si="24">100%-X148</f>
        <v>0.33333333333333337</v>
      </c>
    </row>
    <row r="149" spans="1:33" ht="12.75" customHeight="1" x14ac:dyDescent="0.2">
      <c r="A149" s="24">
        <v>1001</v>
      </c>
      <c r="D149" s="24">
        <v>4</v>
      </c>
      <c r="O149" s="25"/>
      <c r="P149" s="25"/>
      <c r="Q149" s="25"/>
      <c r="R149" s="120"/>
      <c r="S149" s="1"/>
      <c r="T149" s="1"/>
      <c r="V149" s="28">
        <f>D149/C148</f>
        <v>1</v>
      </c>
      <c r="W149" s="26">
        <v>4</v>
      </c>
      <c r="X149" s="27">
        <f t="shared" si="23"/>
        <v>1</v>
      </c>
      <c r="Y149" s="1">
        <f t="shared" si="24"/>
        <v>0</v>
      </c>
    </row>
    <row r="150" spans="1:33" ht="12.75" customHeight="1" x14ac:dyDescent="0.2">
      <c r="A150" s="24">
        <v>1002</v>
      </c>
      <c r="E150" s="24">
        <v>4</v>
      </c>
      <c r="O150" s="25"/>
      <c r="P150" s="25"/>
      <c r="Q150" s="25"/>
      <c r="R150" s="120"/>
      <c r="S150" s="1"/>
      <c r="T150" s="1"/>
      <c r="V150" s="1">
        <f>E150/D149</f>
        <v>1</v>
      </c>
      <c r="W150" s="26">
        <v>4</v>
      </c>
      <c r="X150" s="27">
        <f t="shared" si="23"/>
        <v>1</v>
      </c>
      <c r="Y150" s="1">
        <f t="shared" si="24"/>
        <v>0</v>
      </c>
    </row>
    <row r="151" spans="1:33" ht="12.75" customHeight="1" x14ac:dyDescent="0.2">
      <c r="A151" s="24">
        <v>1101</v>
      </c>
      <c r="F151" s="24">
        <v>4</v>
      </c>
      <c r="O151" s="25"/>
      <c r="P151" s="25"/>
      <c r="Q151" s="25"/>
      <c r="R151" s="120"/>
      <c r="S151" s="1"/>
      <c r="T151" s="1"/>
      <c r="V151" s="1">
        <f>F151/E150</f>
        <v>1</v>
      </c>
      <c r="W151" s="26">
        <v>4</v>
      </c>
      <c r="X151" s="27">
        <f t="shared" si="23"/>
        <v>1</v>
      </c>
      <c r="Y151" s="1">
        <f t="shared" si="24"/>
        <v>0</v>
      </c>
    </row>
    <row r="152" spans="1:33" ht="12.75" customHeight="1" x14ac:dyDescent="0.2">
      <c r="A152" s="19" t="s">
        <v>47</v>
      </c>
      <c r="G152" s="24">
        <v>4</v>
      </c>
      <c r="O152" s="25"/>
      <c r="P152" s="25"/>
      <c r="Q152" s="25"/>
      <c r="R152" s="120"/>
      <c r="S152" s="1"/>
      <c r="T152" s="1"/>
      <c r="V152" s="1">
        <f>G152/F151</f>
        <v>1</v>
      </c>
      <c r="W152" s="26">
        <v>4</v>
      </c>
      <c r="X152" s="27">
        <f t="shared" si="23"/>
        <v>1</v>
      </c>
      <c r="Y152" s="1">
        <f t="shared" si="24"/>
        <v>0</v>
      </c>
    </row>
    <row r="153" spans="1:33" ht="12.75" customHeight="1" x14ac:dyDescent="0.2">
      <c r="A153" s="19" t="s">
        <v>52</v>
      </c>
      <c r="H153" s="24">
        <v>4</v>
      </c>
      <c r="O153" s="25"/>
      <c r="P153" s="25"/>
      <c r="Q153" s="25"/>
      <c r="R153" s="120"/>
      <c r="S153" s="1"/>
      <c r="T153" s="1"/>
      <c r="V153" s="1">
        <f>H153/G152</f>
        <v>1</v>
      </c>
      <c r="W153" s="26">
        <v>4</v>
      </c>
      <c r="X153" s="27">
        <f t="shared" si="23"/>
        <v>1</v>
      </c>
      <c r="Y153" s="1">
        <f t="shared" si="24"/>
        <v>0</v>
      </c>
    </row>
    <row r="154" spans="1:33" ht="12.75" customHeight="1" x14ac:dyDescent="0.2">
      <c r="A154" s="19" t="s">
        <v>54</v>
      </c>
      <c r="I154" s="24">
        <v>4</v>
      </c>
      <c r="O154" s="25"/>
      <c r="P154" s="25"/>
      <c r="Q154" s="25"/>
      <c r="R154" s="120"/>
      <c r="S154" s="1"/>
      <c r="T154" s="1"/>
      <c r="V154" s="1">
        <f>I154/H153</f>
        <v>1</v>
      </c>
      <c r="W154" s="26">
        <v>4</v>
      </c>
      <c r="X154" s="27">
        <f t="shared" si="23"/>
        <v>1</v>
      </c>
      <c r="Y154" s="1">
        <f t="shared" si="24"/>
        <v>0</v>
      </c>
    </row>
    <row r="155" spans="1:33" ht="12.75" customHeight="1" x14ac:dyDescent="0.2">
      <c r="A155" s="19" t="s">
        <v>57</v>
      </c>
      <c r="I155" s="24">
        <v>1</v>
      </c>
      <c r="N155" s="24">
        <v>3</v>
      </c>
      <c r="O155" s="25"/>
      <c r="P155" s="25"/>
      <c r="Q155" s="25">
        <v>3</v>
      </c>
      <c r="R155" s="120">
        <f>SUM(O155:Q155)</f>
        <v>3</v>
      </c>
      <c r="S155" s="1"/>
      <c r="T155" s="1"/>
      <c r="V155" s="1"/>
      <c r="W155" s="26"/>
      <c r="X155" s="27"/>
      <c r="Y155" s="1"/>
    </row>
    <row r="156" spans="1:33" ht="12.75" customHeight="1" x14ac:dyDescent="0.2">
      <c r="A156" s="19" t="s">
        <v>58</v>
      </c>
      <c r="O156" s="25"/>
      <c r="P156" s="25"/>
      <c r="Q156" s="25">
        <v>1</v>
      </c>
      <c r="R156" s="120">
        <v>1</v>
      </c>
      <c r="S156" s="1"/>
      <c r="T156" s="1"/>
      <c r="V156" s="1"/>
      <c r="W156" s="26"/>
      <c r="X156" s="27"/>
      <c r="Y156" s="1"/>
      <c r="Z156" s="42" t="s">
        <v>48</v>
      </c>
      <c r="AA156" s="42">
        <v>4</v>
      </c>
      <c r="AB156" s="42">
        <f>SUM(R155:R156)</f>
        <v>4</v>
      </c>
      <c r="AC156" s="42" t="s">
        <v>17</v>
      </c>
    </row>
    <row r="157" spans="1:33" ht="12.75" customHeight="1" x14ac:dyDescent="0.2">
      <c r="R157" s="46">
        <f>SUM(R155:R156)</f>
        <v>4</v>
      </c>
      <c r="S157" s="1">
        <f>R155/B147</f>
        <v>0.5</v>
      </c>
      <c r="T157" s="1">
        <f>R157/B147</f>
        <v>0.66666666666666663</v>
      </c>
      <c r="U157" s="1">
        <f>T157-S157</f>
        <v>0.16666666666666663</v>
      </c>
      <c r="V157" s="1"/>
      <c r="Z157" s="42" t="s">
        <v>49</v>
      </c>
      <c r="AA157" s="43">
        <f>AA156/B147</f>
        <v>0.66666666666666663</v>
      </c>
      <c r="AB157" s="43">
        <f>AA156/AB156</f>
        <v>1</v>
      </c>
      <c r="AC157" s="42" t="s">
        <v>50</v>
      </c>
    </row>
    <row r="158" spans="1:33" ht="12.75" customHeight="1" x14ac:dyDescent="0.3">
      <c r="A158" s="3" t="s">
        <v>59</v>
      </c>
      <c r="S158" s="1"/>
      <c r="T158" s="1"/>
      <c r="V158" s="1"/>
    </row>
    <row r="159" spans="1:33" ht="25.5" customHeight="1" x14ac:dyDescent="0.2">
      <c r="B159" s="197" t="s">
        <v>3</v>
      </c>
      <c r="C159" s="198"/>
      <c r="D159" s="198"/>
      <c r="E159" s="198"/>
      <c r="F159" s="198"/>
      <c r="G159" s="198"/>
      <c r="H159" s="198"/>
      <c r="I159" s="198"/>
      <c r="J159" s="198"/>
      <c r="S159" s="6" t="s">
        <v>8</v>
      </c>
      <c r="T159" s="6" t="s">
        <v>9</v>
      </c>
      <c r="U159" s="7" t="s">
        <v>10</v>
      </c>
      <c r="V159" s="6" t="s">
        <v>11</v>
      </c>
      <c r="W159" s="8" t="s">
        <v>12</v>
      </c>
      <c r="X159" s="8" t="s">
        <v>13</v>
      </c>
      <c r="Y159" s="9" t="s">
        <v>14</v>
      </c>
    </row>
    <row r="160" spans="1:33" ht="12.75" customHeight="1" x14ac:dyDescent="0.2">
      <c r="A160" s="11" t="s">
        <v>16</v>
      </c>
      <c r="B160" s="12">
        <v>1</v>
      </c>
      <c r="C160" s="12">
        <v>2</v>
      </c>
      <c r="D160" s="12">
        <v>3</v>
      </c>
      <c r="E160" s="12">
        <v>4</v>
      </c>
      <c r="F160" s="12">
        <v>5</v>
      </c>
      <c r="G160" s="12">
        <v>6</v>
      </c>
      <c r="H160" s="12">
        <v>7</v>
      </c>
      <c r="I160" s="12">
        <v>8</v>
      </c>
      <c r="J160" s="12">
        <v>9</v>
      </c>
      <c r="K160" s="13" t="s">
        <v>17</v>
      </c>
      <c r="L160" s="14"/>
      <c r="M160" s="14"/>
      <c r="N160" s="14"/>
      <c r="O160" s="14"/>
      <c r="P160" s="14"/>
      <c r="Q160" s="14"/>
      <c r="R160" s="118"/>
      <c r="S160" s="15"/>
      <c r="T160" s="15"/>
      <c r="U160" s="16"/>
      <c r="V160" s="17"/>
      <c r="W160" s="18"/>
      <c r="X160" s="18"/>
      <c r="Y160" s="1"/>
      <c r="AF160" s="44" t="s">
        <v>28</v>
      </c>
      <c r="AG160" s="24">
        <v>7</v>
      </c>
    </row>
    <row r="161" spans="1:33" ht="12.75" customHeight="1" x14ac:dyDescent="0.2">
      <c r="A161" s="19" t="s">
        <v>30</v>
      </c>
      <c r="B161" s="20">
        <v>20</v>
      </c>
      <c r="C161" s="20"/>
      <c r="D161" s="20"/>
      <c r="E161" s="20"/>
      <c r="F161" s="20"/>
      <c r="G161" s="20"/>
      <c r="H161" s="20"/>
      <c r="I161" s="20"/>
      <c r="J161" s="20"/>
      <c r="K161" s="21"/>
      <c r="L161" s="22"/>
      <c r="M161" s="22"/>
      <c r="N161" s="22"/>
      <c r="O161" s="22"/>
      <c r="P161" s="22"/>
      <c r="Q161" s="22"/>
      <c r="R161" s="119"/>
      <c r="S161" s="15"/>
      <c r="T161" s="15"/>
      <c r="U161" s="16"/>
      <c r="V161" s="17"/>
      <c r="W161" s="23">
        <f>B161</f>
        <v>20</v>
      </c>
      <c r="X161" s="18"/>
      <c r="Y161" s="1"/>
      <c r="AF161" s="44" t="s">
        <v>29</v>
      </c>
      <c r="AG161" s="24">
        <v>3</v>
      </c>
    </row>
    <row r="162" spans="1:33" ht="12.75" customHeight="1" x14ac:dyDescent="0.2">
      <c r="A162" s="19" t="s">
        <v>35</v>
      </c>
      <c r="C162" s="24">
        <v>13</v>
      </c>
      <c r="K162" s="24"/>
      <c r="L162" s="24"/>
      <c r="M162" s="24"/>
      <c r="N162" s="24"/>
      <c r="O162" s="25"/>
      <c r="P162" s="25"/>
      <c r="Q162" s="25"/>
      <c r="R162" s="120"/>
      <c r="S162" s="1"/>
      <c r="T162" s="1"/>
      <c r="V162" s="17">
        <f>C162/B161</f>
        <v>0.65</v>
      </c>
      <c r="W162" s="26">
        <v>13</v>
      </c>
      <c r="X162" s="27">
        <f t="shared" ref="X162:X169" si="25">W162/W161</f>
        <v>0.65</v>
      </c>
      <c r="Y162" s="1">
        <f t="shared" ref="Y162:Y169" si="26">100%-X162</f>
        <v>0.35</v>
      </c>
      <c r="AD162" s="45" t="s">
        <v>60</v>
      </c>
      <c r="AE162" s="46">
        <v>1302</v>
      </c>
      <c r="AF162" s="44" t="s">
        <v>30</v>
      </c>
      <c r="AG162" s="24">
        <v>12</v>
      </c>
    </row>
    <row r="163" spans="1:33" ht="12.75" customHeight="1" x14ac:dyDescent="0.2">
      <c r="A163" s="24">
        <v>1002</v>
      </c>
      <c r="D163" s="24">
        <v>12</v>
      </c>
      <c r="O163" s="25"/>
      <c r="P163" s="25"/>
      <c r="Q163" s="25"/>
      <c r="R163" s="120"/>
      <c r="S163" s="1"/>
      <c r="T163" s="1"/>
      <c r="V163" s="28">
        <f>D163/C162</f>
        <v>0.92307692307692313</v>
      </c>
      <c r="W163" s="26">
        <v>13</v>
      </c>
      <c r="X163" s="27">
        <f t="shared" si="25"/>
        <v>1</v>
      </c>
      <c r="Y163" s="1">
        <f t="shared" si="26"/>
        <v>0</v>
      </c>
    </row>
    <row r="164" spans="1:33" ht="12.75" customHeight="1" x14ac:dyDescent="0.2">
      <c r="A164" s="19" t="s">
        <v>46</v>
      </c>
      <c r="E164" s="24">
        <v>12</v>
      </c>
      <c r="O164" s="25"/>
      <c r="P164" s="25"/>
      <c r="Q164" s="25"/>
      <c r="R164" s="120"/>
      <c r="S164" s="1"/>
      <c r="T164" s="1"/>
      <c r="V164" s="1">
        <f>E164/D163</f>
        <v>1</v>
      </c>
      <c r="W164" s="26">
        <v>13</v>
      </c>
      <c r="X164" s="27">
        <f t="shared" si="25"/>
        <v>1</v>
      </c>
      <c r="Y164" s="1">
        <f t="shared" si="26"/>
        <v>0</v>
      </c>
    </row>
    <row r="165" spans="1:33" ht="12.75" customHeight="1" x14ac:dyDescent="0.2">
      <c r="A165" s="19" t="s">
        <v>47</v>
      </c>
      <c r="F165" s="24">
        <v>11</v>
      </c>
      <c r="O165" s="25"/>
      <c r="P165" s="25"/>
      <c r="Q165" s="25"/>
      <c r="R165" s="120"/>
      <c r="S165" s="1"/>
      <c r="T165" s="1"/>
      <c r="V165" s="1">
        <f>F165/E164</f>
        <v>0.91666666666666663</v>
      </c>
      <c r="W165" s="26">
        <v>13</v>
      </c>
      <c r="X165" s="27">
        <f t="shared" si="25"/>
        <v>1</v>
      </c>
      <c r="Y165" s="1">
        <f t="shared" si="26"/>
        <v>0</v>
      </c>
    </row>
    <row r="166" spans="1:33" ht="12.75" customHeight="1" x14ac:dyDescent="0.2">
      <c r="A166" s="19" t="s">
        <v>52</v>
      </c>
      <c r="G166" s="24">
        <v>11</v>
      </c>
      <c r="O166" s="25"/>
      <c r="P166" s="25"/>
      <c r="Q166" s="25"/>
      <c r="R166" s="120"/>
      <c r="S166" s="1"/>
      <c r="T166" s="1"/>
      <c r="V166" s="1">
        <f>G166/F165</f>
        <v>1</v>
      </c>
      <c r="W166" s="26">
        <v>13</v>
      </c>
      <c r="X166" s="27">
        <f t="shared" si="25"/>
        <v>1</v>
      </c>
      <c r="Y166" s="1">
        <f t="shared" si="26"/>
        <v>0</v>
      </c>
    </row>
    <row r="167" spans="1:33" ht="12.75" customHeight="1" x14ac:dyDescent="0.2">
      <c r="A167" s="19" t="s">
        <v>54</v>
      </c>
      <c r="H167" s="24">
        <v>11</v>
      </c>
      <c r="O167" s="25"/>
      <c r="P167" s="25"/>
      <c r="Q167" s="25"/>
      <c r="R167" s="120"/>
      <c r="S167" s="1"/>
      <c r="T167" s="1"/>
      <c r="V167" s="1">
        <f>H167/G166</f>
        <v>1</v>
      </c>
      <c r="W167" s="26">
        <v>13</v>
      </c>
      <c r="X167" s="27">
        <f t="shared" si="25"/>
        <v>1</v>
      </c>
      <c r="Y167" s="1">
        <f t="shared" si="26"/>
        <v>0</v>
      </c>
    </row>
    <row r="168" spans="1:33" ht="12.75" customHeight="1" x14ac:dyDescent="0.2">
      <c r="A168" s="19" t="s">
        <v>57</v>
      </c>
      <c r="I168" s="24">
        <v>11</v>
      </c>
      <c r="O168" s="25"/>
      <c r="P168" s="25"/>
      <c r="Q168" s="25"/>
      <c r="R168" s="120"/>
      <c r="S168" s="1"/>
      <c r="T168" s="1"/>
      <c r="V168" s="1">
        <f>I168/H167</f>
        <v>1</v>
      </c>
      <c r="W168" s="26">
        <v>12</v>
      </c>
      <c r="X168" s="27">
        <f t="shared" si="25"/>
        <v>0.92307692307692313</v>
      </c>
      <c r="Y168" s="1">
        <f t="shared" si="26"/>
        <v>7.6923076923076872E-2</v>
      </c>
    </row>
    <row r="169" spans="1:33" ht="12.75" customHeight="1" x14ac:dyDescent="0.2">
      <c r="A169" s="19" t="s">
        <v>58</v>
      </c>
      <c r="N169" s="24">
        <v>11</v>
      </c>
      <c r="O169" s="25"/>
      <c r="P169" s="25"/>
      <c r="Q169" s="25">
        <v>11</v>
      </c>
      <c r="R169" s="120">
        <f t="shared" ref="R169:R171" si="27">SUM(Q169)</f>
        <v>11</v>
      </c>
      <c r="S169" s="1"/>
      <c r="T169" s="1"/>
      <c r="V169" s="1"/>
      <c r="W169" s="26">
        <v>12</v>
      </c>
      <c r="X169" s="27">
        <f t="shared" si="25"/>
        <v>1</v>
      </c>
      <c r="Y169" s="1">
        <f t="shared" si="26"/>
        <v>0</v>
      </c>
    </row>
    <row r="170" spans="1:33" ht="12.75" customHeight="1" x14ac:dyDescent="0.2">
      <c r="A170" s="19" t="s">
        <v>61</v>
      </c>
      <c r="I170" s="24">
        <v>1</v>
      </c>
      <c r="O170" s="25"/>
      <c r="P170" s="25"/>
      <c r="Q170" s="25"/>
      <c r="R170" s="120">
        <f t="shared" si="27"/>
        <v>0</v>
      </c>
      <c r="S170" s="1"/>
      <c r="T170" s="1"/>
      <c r="V170" s="1"/>
      <c r="W170" s="26">
        <v>1</v>
      </c>
      <c r="X170" s="27"/>
      <c r="Y170" s="1"/>
    </row>
    <row r="171" spans="1:33" ht="12.75" customHeight="1" x14ac:dyDescent="0.2">
      <c r="A171" s="19" t="s">
        <v>62</v>
      </c>
      <c r="N171" s="24">
        <v>1</v>
      </c>
      <c r="O171" s="25"/>
      <c r="P171" s="25"/>
      <c r="Q171" s="25">
        <v>1</v>
      </c>
      <c r="R171" s="120">
        <f t="shared" si="27"/>
        <v>1</v>
      </c>
      <c r="S171" s="1"/>
      <c r="T171" s="1"/>
      <c r="V171" s="1"/>
      <c r="W171" s="26"/>
      <c r="X171" s="27"/>
      <c r="Y171" s="1"/>
      <c r="Z171" s="47" t="s">
        <v>48</v>
      </c>
      <c r="AA171" s="47">
        <v>12</v>
      </c>
      <c r="AB171" s="25">
        <v>12</v>
      </c>
      <c r="AC171" s="25" t="s">
        <v>17</v>
      </c>
    </row>
    <row r="172" spans="1:33" ht="12.75" customHeight="1" x14ac:dyDescent="0.2">
      <c r="R172" s="46">
        <f>SUM(R169:R171)</f>
        <v>12</v>
      </c>
      <c r="S172" s="1">
        <f>R169/B161</f>
        <v>0.55000000000000004</v>
      </c>
      <c r="T172" s="1">
        <f>R172/B161</f>
        <v>0.6</v>
      </c>
      <c r="U172" s="1">
        <f>T172-S172</f>
        <v>4.9999999999999933E-2</v>
      </c>
      <c r="V172" s="1"/>
      <c r="Z172" s="47" t="s">
        <v>49</v>
      </c>
      <c r="AA172" s="48">
        <f>AA171/B161</f>
        <v>0.6</v>
      </c>
      <c r="AB172" s="49">
        <f>AA171/AB171</f>
        <v>1</v>
      </c>
      <c r="AC172" s="25" t="s">
        <v>50</v>
      </c>
    </row>
    <row r="173" spans="1:33" ht="12.75" customHeight="1" x14ac:dyDescent="0.2">
      <c r="S173" s="1"/>
      <c r="T173" s="1"/>
      <c r="U173" s="1"/>
      <c r="V173" s="1"/>
    </row>
    <row r="174" spans="1:33" ht="12.75" customHeight="1" x14ac:dyDescent="0.2">
      <c r="S174" s="1"/>
      <c r="T174" s="1"/>
      <c r="U174" s="1"/>
      <c r="V174" s="1"/>
    </row>
    <row r="175" spans="1:33" ht="26.25" customHeight="1" x14ac:dyDescent="0.4">
      <c r="B175" s="183" t="s">
        <v>63</v>
      </c>
      <c r="C175" s="184"/>
      <c r="D175" s="184"/>
      <c r="E175" s="184"/>
      <c r="F175" s="184"/>
      <c r="G175" s="184"/>
      <c r="H175" s="184"/>
      <c r="I175" s="184"/>
      <c r="J175" s="184"/>
      <c r="R175" s="127" t="s">
        <v>36</v>
      </c>
      <c r="S175" s="1"/>
      <c r="T175" s="1"/>
      <c r="U175" s="24"/>
      <c r="V175" s="1"/>
      <c r="W175" s="24"/>
      <c r="X175" s="24"/>
      <c r="Y175" s="24"/>
    </row>
    <row r="176" spans="1:33" ht="20.25" customHeight="1" x14ac:dyDescent="0.2">
      <c r="A176" s="190" t="s">
        <v>16</v>
      </c>
      <c r="B176" s="191" t="s">
        <v>64</v>
      </c>
      <c r="C176" s="192"/>
      <c r="D176" s="192"/>
      <c r="E176" s="192"/>
      <c r="F176" s="192"/>
      <c r="G176" s="192"/>
      <c r="H176" s="192"/>
      <c r="I176" s="192"/>
      <c r="J176" s="193"/>
      <c r="R176" s="194" t="s">
        <v>17</v>
      </c>
      <c r="S176" s="189" t="s">
        <v>8</v>
      </c>
      <c r="T176" s="189" t="s">
        <v>9</v>
      </c>
      <c r="U176" s="196" t="s">
        <v>10</v>
      </c>
      <c r="V176" s="189" t="s">
        <v>11</v>
      </c>
      <c r="W176" s="187" t="s">
        <v>12</v>
      </c>
      <c r="X176" s="187" t="s">
        <v>13</v>
      </c>
      <c r="Y176" s="189" t="s">
        <v>14</v>
      </c>
    </row>
    <row r="177" spans="1:26" ht="15.75" customHeight="1" x14ac:dyDescent="0.25">
      <c r="A177" s="188"/>
      <c r="B177" s="50" t="s">
        <v>65</v>
      </c>
      <c r="C177" s="50" t="s">
        <v>66</v>
      </c>
      <c r="D177" s="50" t="s">
        <v>67</v>
      </c>
      <c r="E177" s="50" t="s">
        <v>68</v>
      </c>
      <c r="F177" s="50" t="s">
        <v>69</v>
      </c>
      <c r="G177" s="50" t="s">
        <v>70</v>
      </c>
      <c r="H177" s="50" t="s">
        <v>71</v>
      </c>
      <c r="I177" s="50" t="s">
        <v>72</v>
      </c>
      <c r="J177" s="50" t="s">
        <v>73</v>
      </c>
      <c r="R177" s="195"/>
      <c r="S177" s="188"/>
      <c r="T177" s="188"/>
      <c r="U177" s="188"/>
      <c r="V177" s="188"/>
      <c r="W177" s="188"/>
      <c r="X177" s="188"/>
      <c r="Y177" s="188"/>
    </row>
    <row r="178" spans="1:26" ht="15.75" customHeight="1" x14ac:dyDescent="0.25">
      <c r="A178" s="50">
        <v>1002</v>
      </c>
      <c r="B178" s="51">
        <v>12</v>
      </c>
      <c r="C178" s="51"/>
      <c r="D178" s="51"/>
      <c r="E178" s="51"/>
      <c r="F178" s="51"/>
      <c r="G178" s="51"/>
      <c r="H178" s="51"/>
      <c r="I178" s="51"/>
      <c r="J178" s="125"/>
      <c r="K178" s="142"/>
      <c r="L178" s="142"/>
      <c r="M178" s="142"/>
      <c r="N178" s="142"/>
      <c r="O178" s="142"/>
      <c r="P178" s="142"/>
      <c r="Q178" s="142"/>
      <c r="R178" s="84"/>
      <c r="S178" s="136"/>
      <c r="T178" s="139"/>
      <c r="U178" s="140"/>
      <c r="V178" s="146"/>
      <c r="W178" s="53">
        <f>B178</f>
        <v>12</v>
      </c>
      <c r="X178" s="147"/>
      <c r="Y178" s="146"/>
    </row>
    <row r="179" spans="1:26" ht="15.75" customHeight="1" x14ac:dyDescent="0.25">
      <c r="A179" s="50">
        <v>1101</v>
      </c>
      <c r="B179" s="51"/>
      <c r="C179" s="51">
        <v>11</v>
      </c>
      <c r="D179" s="51"/>
      <c r="E179" s="51"/>
      <c r="F179" s="51"/>
      <c r="G179" s="51"/>
      <c r="H179" s="51"/>
      <c r="I179" s="51"/>
      <c r="J179" s="125"/>
      <c r="K179" s="142"/>
      <c r="L179" s="142"/>
      <c r="M179" s="142"/>
      <c r="N179" s="142"/>
      <c r="O179" s="142"/>
      <c r="P179" s="142"/>
      <c r="Q179" s="142"/>
      <c r="R179" s="84"/>
      <c r="S179" s="137"/>
      <c r="T179" s="57"/>
      <c r="U179" s="141"/>
      <c r="V179" s="54">
        <f>IF(C179=0,"",C179/B178)</f>
        <v>0.91666666666666663</v>
      </c>
      <c r="W179" s="55">
        <v>11</v>
      </c>
      <c r="X179" s="145">
        <f t="shared" ref="X179:X185" si="28">IF(W179=0,"",W179/W178)</f>
        <v>0.91666666666666663</v>
      </c>
      <c r="Y179" s="145">
        <f t="shared" ref="Y179:Y185" si="29">IF(W179=0,"",100%-X179)</f>
        <v>8.333333333333337E-2</v>
      </c>
    </row>
    <row r="180" spans="1:26" ht="15.75" customHeight="1" x14ac:dyDescent="0.25">
      <c r="A180" s="50">
        <v>1102</v>
      </c>
      <c r="B180" s="51"/>
      <c r="C180" s="51"/>
      <c r="D180" s="51">
        <v>7</v>
      </c>
      <c r="E180" s="51"/>
      <c r="F180" s="51"/>
      <c r="G180" s="51"/>
      <c r="H180" s="51"/>
      <c r="I180" s="51"/>
      <c r="J180" s="125"/>
      <c r="K180" s="142"/>
      <c r="L180" s="142"/>
      <c r="M180" s="142"/>
      <c r="N180" s="142"/>
      <c r="O180" s="142"/>
      <c r="P180" s="142"/>
      <c r="Q180" s="142"/>
      <c r="R180" s="84"/>
      <c r="S180" s="137"/>
      <c r="T180" s="57"/>
      <c r="U180" s="141"/>
      <c r="V180" s="54">
        <f>IF(D180=0,"",D180/C179)</f>
        <v>0.63636363636363635</v>
      </c>
      <c r="W180" s="55">
        <v>10</v>
      </c>
      <c r="X180" s="145">
        <f t="shared" si="28"/>
        <v>0.90909090909090906</v>
      </c>
      <c r="Y180" s="145">
        <f t="shared" si="29"/>
        <v>9.0909090909090939E-2</v>
      </c>
      <c r="Z180" s="30">
        <f>W180/W178</f>
        <v>0.83333333333333337</v>
      </c>
    </row>
    <row r="181" spans="1:26" ht="15.75" customHeight="1" x14ac:dyDescent="0.25">
      <c r="A181" s="50">
        <v>1201</v>
      </c>
      <c r="B181" s="51"/>
      <c r="C181" s="51"/>
      <c r="D181" s="51"/>
      <c r="E181" s="51">
        <v>7</v>
      </c>
      <c r="F181" s="51"/>
      <c r="G181" s="51"/>
      <c r="H181" s="51"/>
      <c r="I181" s="51"/>
      <c r="J181" s="125"/>
      <c r="K181" s="142"/>
      <c r="L181" s="142"/>
      <c r="M181" s="142"/>
      <c r="N181" s="142"/>
      <c r="O181" s="142"/>
      <c r="P181" s="142"/>
      <c r="Q181" s="142"/>
      <c r="R181" s="84"/>
      <c r="S181" s="137"/>
      <c r="T181" s="57"/>
      <c r="U181" s="141"/>
      <c r="V181" s="54">
        <f>IF(E181=0,"",E181/D180)</f>
        <v>1</v>
      </c>
      <c r="W181" s="55">
        <v>10</v>
      </c>
      <c r="X181" s="145">
        <f t="shared" si="28"/>
        <v>1</v>
      </c>
      <c r="Y181" s="145">
        <f t="shared" si="29"/>
        <v>0</v>
      </c>
    </row>
    <row r="182" spans="1:26" ht="15.75" customHeight="1" x14ac:dyDescent="0.25">
      <c r="A182" s="50">
        <v>1202</v>
      </c>
      <c r="B182" s="51"/>
      <c r="C182" s="51"/>
      <c r="D182" s="51"/>
      <c r="E182" s="51"/>
      <c r="F182" s="51">
        <v>7</v>
      </c>
      <c r="G182" s="51"/>
      <c r="H182" s="51"/>
      <c r="I182" s="51"/>
      <c r="J182" s="125"/>
      <c r="K182" s="142"/>
      <c r="L182" s="142"/>
      <c r="M182" s="142"/>
      <c r="N182" s="142"/>
      <c r="O182" s="142"/>
      <c r="P182" s="142"/>
      <c r="Q182" s="142"/>
      <c r="R182" s="84"/>
      <c r="S182" s="137"/>
      <c r="T182" s="57"/>
      <c r="U182" s="141"/>
      <c r="V182" s="54">
        <f>IF(F182=0,"",F182/E181)</f>
        <v>1</v>
      </c>
      <c r="W182" s="55">
        <v>10</v>
      </c>
      <c r="X182" s="145">
        <f t="shared" si="28"/>
        <v>1</v>
      </c>
      <c r="Y182" s="145">
        <f t="shared" si="29"/>
        <v>0</v>
      </c>
    </row>
    <row r="183" spans="1:26" ht="15.75" customHeight="1" x14ac:dyDescent="0.25">
      <c r="A183" s="50">
        <v>1301</v>
      </c>
      <c r="B183" s="51"/>
      <c r="C183" s="51"/>
      <c r="D183" s="51"/>
      <c r="E183" s="51"/>
      <c r="F183" s="51"/>
      <c r="G183" s="51">
        <v>7</v>
      </c>
      <c r="H183" s="51"/>
      <c r="I183" s="51"/>
      <c r="J183" s="125"/>
      <c r="K183" s="142"/>
      <c r="L183" s="142"/>
      <c r="M183" s="142"/>
      <c r="N183" s="142"/>
      <c r="O183" s="142"/>
      <c r="P183" s="142"/>
      <c r="Q183" s="142"/>
      <c r="R183" s="84"/>
      <c r="S183" s="137"/>
      <c r="T183" s="57"/>
      <c r="U183" s="141"/>
      <c r="V183" s="54">
        <f>IF(G183=0,"",G183/F182)</f>
        <v>1</v>
      </c>
      <c r="W183" s="55">
        <v>9</v>
      </c>
      <c r="X183" s="145">
        <f t="shared" si="28"/>
        <v>0.9</v>
      </c>
      <c r="Y183" s="145">
        <f t="shared" si="29"/>
        <v>9.9999999999999978E-2</v>
      </c>
    </row>
    <row r="184" spans="1:26" ht="15.75" customHeight="1" x14ac:dyDescent="0.25">
      <c r="A184" s="50">
        <v>1302</v>
      </c>
      <c r="B184" s="51"/>
      <c r="C184" s="51"/>
      <c r="D184" s="51"/>
      <c r="E184" s="51"/>
      <c r="F184" s="51"/>
      <c r="G184" s="51"/>
      <c r="H184" s="51">
        <v>7</v>
      </c>
      <c r="I184" s="51"/>
      <c r="J184" s="125"/>
      <c r="K184" s="142"/>
      <c r="L184" s="142"/>
      <c r="M184" s="142"/>
      <c r="N184" s="142"/>
      <c r="O184" s="142"/>
      <c r="P184" s="142"/>
      <c r="Q184" s="142"/>
      <c r="R184" s="84"/>
      <c r="S184" s="137"/>
      <c r="T184" s="57"/>
      <c r="U184" s="141"/>
      <c r="V184" s="54">
        <f>IF(H184=0,"",H184/G183)</f>
        <v>1</v>
      </c>
      <c r="W184" s="55">
        <v>9</v>
      </c>
      <c r="X184" s="145">
        <f t="shared" si="28"/>
        <v>1</v>
      </c>
      <c r="Y184" s="145">
        <f t="shared" si="29"/>
        <v>0</v>
      </c>
    </row>
    <row r="185" spans="1:26" ht="15.75" customHeight="1" x14ac:dyDescent="0.25">
      <c r="A185" s="50">
        <v>1401</v>
      </c>
      <c r="B185" s="51"/>
      <c r="C185" s="51"/>
      <c r="D185" s="51"/>
      <c r="E185" s="51"/>
      <c r="F185" s="51"/>
      <c r="G185" s="51"/>
      <c r="H185" s="51"/>
      <c r="I185" s="51">
        <v>6</v>
      </c>
      <c r="J185" s="125"/>
      <c r="K185" s="142"/>
      <c r="L185" s="142"/>
      <c r="M185" s="142"/>
      <c r="N185" s="142"/>
      <c r="O185" s="142"/>
      <c r="P185" s="142"/>
      <c r="Q185" s="142"/>
      <c r="R185" s="84"/>
      <c r="S185" s="137"/>
      <c r="T185" s="57"/>
      <c r="U185" s="141"/>
      <c r="V185" s="54">
        <f>IF(I185=0,"",I185/H184)</f>
        <v>0.8571428571428571</v>
      </c>
      <c r="W185" s="55">
        <v>8</v>
      </c>
      <c r="X185" s="145">
        <f t="shared" si="28"/>
        <v>0.88888888888888884</v>
      </c>
      <c r="Y185" s="145">
        <f t="shared" si="29"/>
        <v>0.11111111111111116</v>
      </c>
    </row>
    <row r="186" spans="1:26" ht="15.75" customHeight="1" x14ac:dyDescent="0.25">
      <c r="A186" s="50">
        <v>1402</v>
      </c>
      <c r="B186" s="51"/>
      <c r="C186" s="51"/>
      <c r="D186" s="51"/>
      <c r="E186" s="51"/>
      <c r="F186" s="51"/>
      <c r="G186" s="51"/>
      <c r="H186" s="51"/>
      <c r="I186" s="51"/>
      <c r="J186" s="125"/>
      <c r="K186" s="142"/>
      <c r="L186" s="142"/>
      <c r="M186" s="142"/>
      <c r="N186" s="142">
        <v>6</v>
      </c>
      <c r="O186" s="142"/>
      <c r="P186" s="142"/>
      <c r="Q186" s="142">
        <v>6</v>
      </c>
      <c r="R186" s="84">
        <v>6</v>
      </c>
      <c r="S186" s="137"/>
      <c r="T186" s="57"/>
      <c r="U186" s="57"/>
      <c r="V186" s="148"/>
      <c r="W186" s="55"/>
      <c r="X186" s="149"/>
      <c r="Y186" s="148"/>
    </row>
    <row r="187" spans="1:26" ht="15.75" customHeight="1" x14ac:dyDescent="0.25">
      <c r="A187" s="50">
        <v>1501</v>
      </c>
      <c r="B187" s="51"/>
      <c r="C187" s="51"/>
      <c r="D187" s="51"/>
      <c r="E187" s="51"/>
      <c r="F187" s="51"/>
      <c r="G187" s="51"/>
      <c r="H187" s="51"/>
      <c r="I187" s="51">
        <v>1</v>
      </c>
      <c r="J187" s="125"/>
      <c r="K187" s="142"/>
      <c r="L187" s="142"/>
      <c r="M187" s="142"/>
      <c r="N187" s="142"/>
      <c r="O187" s="142"/>
      <c r="P187" s="142"/>
      <c r="Q187" s="142"/>
      <c r="R187" s="84">
        <v>1</v>
      </c>
      <c r="S187" s="137"/>
      <c r="T187" s="57"/>
      <c r="U187" s="142"/>
      <c r="V187" s="148"/>
      <c r="W187" s="55">
        <v>3</v>
      </c>
      <c r="X187" s="149"/>
      <c r="Y187" s="148"/>
    </row>
    <row r="188" spans="1:26" ht="15.75" customHeight="1" x14ac:dyDescent="0.25">
      <c r="A188" s="50">
        <v>1502</v>
      </c>
      <c r="B188" s="51"/>
      <c r="C188" s="51"/>
      <c r="D188" s="51"/>
      <c r="E188" s="51"/>
      <c r="F188" s="51"/>
      <c r="G188" s="51"/>
      <c r="H188" s="51"/>
      <c r="I188" s="51">
        <v>1</v>
      </c>
      <c r="J188" s="125"/>
      <c r="K188" s="142"/>
      <c r="L188" s="142"/>
      <c r="M188" s="142"/>
      <c r="N188" s="142"/>
      <c r="O188" s="142"/>
      <c r="P188" s="142"/>
      <c r="Q188" s="142"/>
      <c r="R188" s="84"/>
      <c r="S188" s="137"/>
      <c r="T188" s="57"/>
      <c r="U188" s="142"/>
      <c r="V188" s="148"/>
      <c r="W188" s="58">
        <v>2</v>
      </c>
      <c r="X188" s="149"/>
      <c r="Y188" s="148"/>
    </row>
    <row r="189" spans="1:26" ht="15.75" customHeight="1" x14ac:dyDescent="0.25">
      <c r="A189" s="50">
        <v>1601</v>
      </c>
      <c r="B189" s="51"/>
      <c r="C189" s="51"/>
      <c r="D189" s="51"/>
      <c r="E189" s="51"/>
      <c r="F189" s="51"/>
      <c r="G189" s="51"/>
      <c r="H189" s="51"/>
      <c r="I189" s="51">
        <v>1</v>
      </c>
      <c r="J189" s="125"/>
      <c r="K189" s="142"/>
      <c r="L189" s="142"/>
      <c r="M189" s="142"/>
      <c r="N189" s="142"/>
      <c r="O189" s="142"/>
      <c r="P189" s="142"/>
      <c r="Q189" s="142"/>
      <c r="R189" s="84">
        <v>1</v>
      </c>
      <c r="S189" s="137"/>
      <c r="T189" s="57"/>
      <c r="U189" s="142"/>
      <c r="V189" s="148"/>
      <c r="W189" s="58">
        <v>1</v>
      </c>
      <c r="X189" s="149"/>
      <c r="Y189" s="148"/>
    </row>
    <row r="190" spans="1:26" ht="15.75" customHeight="1" x14ac:dyDescent="0.25">
      <c r="A190" s="50">
        <v>1602</v>
      </c>
      <c r="B190" s="51"/>
      <c r="C190" s="51"/>
      <c r="D190" s="51"/>
      <c r="E190" s="51"/>
      <c r="F190" s="51"/>
      <c r="G190" s="51"/>
      <c r="H190" s="51"/>
      <c r="I190" s="51"/>
      <c r="J190" s="125"/>
      <c r="K190" s="169"/>
      <c r="L190" s="169"/>
      <c r="M190" s="169"/>
      <c r="N190" s="169"/>
      <c r="O190" s="169"/>
      <c r="P190" s="169"/>
      <c r="Q190" s="169"/>
      <c r="R190" s="84"/>
      <c r="S190" s="137"/>
      <c r="T190" s="57"/>
      <c r="U190" s="142"/>
      <c r="V190" s="148"/>
      <c r="W190" s="58"/>
      <c r="X190" s="149"/>
      <c r="Y190" s="148"/>
    </row>
    <row r="191" spans="1:26" ht="15.75" customHeight="1" x14ac:dyDescent="0.25">
      <c r="A191" s="50">
        <v>1701</v>
      </c>
      <c r="B191" s="51"/>
      <c r="C191" s="51"/>
      <c r="D191" s="51"/>
      <c r="E191" s="51"/>
      <c r="F191" s="51"/>
      <c r="G191" s="51"/>
      <c r="H191" s="51"/>
      <c r="I191" s="51"/>
      <c r="J191" s="125"/>
      <c r="K191" s="169"/>
      <c r="L191" s="169"/>
      <c r="M191" s="169"/>
      <c r="N191" s="169"/>
      <c r="O191" s="169"/>
      <c r="P191" s="169"/>
      <c r="Q191" s="169"/>
      <c r="R191" s="84"/>
      <c r="S191" s="137"/>
      <c r="T191" s="57"/>
      <c r="U191" s="142"/>
      <c r="V191" s="57"/>
      <c r="W191" s="142"/>
      <c r="X191" s="150"/>
      <c r="Y191" s="148"/>
    </row>
    <row r="192" spans="1:26" ht="15.75" customHeight="1" x14ac:dyDescent="0.25">
      <c r="A192" s="50">
        <v>1702</v>
      </c>
      <c r="B192" s="51"/>
      <c r="C192" s="51"/>
      <c r="D192" s="51"/>
      <c r="E192" s="51"/>
      <c r="F192" s="51"/>
      <c r="G192" s="51"/>
      <c r="H192" s="51"/>
      <c r="I192" s="51"/>
      <c r="J192" s="125"/>
      <c r="K192" s="169"/>
      <c r="L192" s="169"/>
      <c r="M192" s="169"/>
      <c r="N192" s="169"/>
      <c r="O192" s="169"/>
      <c r="P192" s="169"/>
      <c r="Q192" s="169"/>
      <c r="R192" s="84"/>
      <c r="S192" s="137"/>
      <c r="T192" s="57"/>
      <c r="U192" s="142"/>
      <c r="V192" s="151" t="s">
        <v>48</v>
      </c>
      <c r="W192" s="152">
        <v>8</v>
      </c>
      <c r="X192" s="153">
        <f>R195</f>
        <v>8</v>
      </c>
      <c r="Y192" s="154" t="s">
        <v>17</v>
      </c>
    </row>
    <row r="193" spans="1:26" ht="15.75" customHeight="1" x14ac:dyDescent="0.25">
      <c r="A193" s="50">
        <v>1801</v>
      </c>
      <c r="B193" s="51"/>
      <c r="C193" s="51"/>
      <c r="D193" s="51"/>
      <c r="E193" s="51"/>
      <c r="F193" s="51"/>
      <c r="G193" s="51"/>
      <c r="H193" s="51"/>
      <c r="I193" s="51"/>
      <c r="J193" s="125"/>
      <c r="K193" s="169"/>
      <c r="L193" s="169"/>
      <c r="M193" s="169"/>
      <c r="N193" s="169"/>
      <c r="O193" s="169"/>
      <c r="P193" s="169"/>
      <c r="Q193" s="169"/>
      <c r="R193" s="84"/>
      <c r="S193" s="137"/>
      <c r="T193" s="57"/>
      <c r="U193" s="142"/>
      <c r="V193" s="155" t="s">
        <v>49</v>
      </c>
      <c r="W193" s="65">
        <f>IF(W192/B178=0,"",W192/B178)</f>
        <v>0.66666666666666663</v>
      </c>
      <c r="X193" s="156">
        <f>IF(W192/X192=0,"",W192/X192)</f>
        <v>1</v>
      </c>
      <c r="Y193" s="157" t="s">
        <v>50</v>
      </c>
    </row>
    <row r="194" spans="1:26" ht="15.75" customHeight="1" x14ac:dyDescent="0.25">
      <c r="A194" s="50">
        <v>1802</v>
      </c>
      <c r="B194" s="124"/>
      <c r="C194" s="124"/>
      <c r="D194" s="124"/>
      <c r="E194" s="124"/>
      <c r="F194" s="124"/>
      <c r="G194" s="124"/>
      <c r="H194" s="124"/>
      <c r="I194" s="124"/>
      <c r="J194" s="126"/>
      <c r="K194" s="169"/>
      <c r="L194" s="169"/>
      <c r="M194" s="169"/>
      <c r="N194" s="169"/>
      <c r="O194" s="169"/>
      <c r="P194" s="169"/>
      <c r="Q194" s="169"/>
      <c r="R194" s="84"/>
      <c r="S194" s="138"/>
      <c r="T194" s="143"/>
      <c r="U194" s="144"/>
      <c r="V194" s="93"/>
      <c r="W194" s="158"/>
      <c r="X194" s="158"/>
      <c r="Y194" s="159"/>
    </row>
    <row r="195" spans="1:26" ht="18" customHeight="1" x14ac:dyDescent="0.25">
      <c r="A195" s="19"/>
      <c r="B195" s="182" t="s">
        <v>74</v>
      </c>
      <c r="C195" s="182"/>
      <c r="D195" s="182"/>
      <c r="E195" s="182"/>
      <c r="F195" s="182"/>
      <c r="G195" s="182"/>
      <c r="H195" s="182"/>
      <c r="I195" s="182"/>
      <c r="J195" s="182"/>
      <c r="R195" s="71">
        <f>SUM(R178:R191)</f>
        <v>8</v>
      </c>
      <c r="S195" s="72">
        <f>IF(R186=0,"",R186/B178)</f>
        <v>0.5</v>
      </c>
      <c r="T195" s="72">
        <f>IF(R195=0,"",R195/B178)</f>
        <v>0.66666666666666663</v>
      </c>
      <c r="U195" s="72">
        <f>IF(R186=0,"",T195-S195)</f>
        <v>0.16666666666666663</v>
      </c>
      <c r="V195" s="1"/>
      <c r="W195" s="24"/>
      <c r="X195" s="27"/>
      <c r="Y195" s="1"/>
    </row>
    <row r="196" spans="1:26" ht="12.75" customHeight="1" x14ac:dyDescent="0.2">
      <c r="S196" s="1"/>
      <c r="T196" s="1"/>
      <c r="U196" s="1"/>
      <c r="V196" s="1"/>
    </row>
    <row r="197" spans="1:26" ht="12.75" customHeight="1" x14ac:dyDescent="0.2">
      <c r="S197" s="1"/>
      <c r="T197" s="1"/>
      <c r="V197" s="1"/>
    </row>
    <row r="198" spans="1:26" ht="26.25" customHeight="1" x14ac:dyDescent="0.4">
      <c r="B198" s="183" t="s">
        <v>63</v>
      </c>
      <c r="C198" s="184"/>
      <c r="D198" s="184"/>
      <c r="E198" s="184"/>
      <c r="F198" s="184"/>
      <c r="G198" s="184"/>
      <c r="H198" s="184"/>
      <c r="I198" s="184"/>
      <c r="J198" s="184"/>
      <c r="R198" s="127" t="s">
        <v>46</v>
      </c>
      <c r="S198" s="1"/>
      <c r="T198" s="1"/>
      <c r="U198" s="24"/>
      <c r="V198" s="1"/>
      <c r="W198" s="24"/>
      <c r="X198" s="24"/>
      <c r="Y198" s="24"/>
    </row>
    <row r="199" spans="1:26" ht="20.25" customHeight="1" x14ac:dyDescent="0.2">
      <c r="A199" s="190" t="s">
        <v>16</v>
      </c>
      <c r="B199" s="191" t="s">
        <v>64</v>
      </c>
      <c r="C199" s="192"/>
      <c r="D199" s="192"/>
      <c r="E199" s="192"/>
      <c r="F199" s="192"/>
      <c r="G199" s="192"/>
      <c r="H199" s="192"/>
      <c r="I199" s="192"/>
      <c r="J199" s="193"/>
      <c r="R199" s="194" t="s">
        <v>17</v>
      </c>
      <c r="S199" s="189" t="s">
        <v>8</v>
      </c>
      <c r="T199" s="189" t="s">
        <v>9</v>
      </c>
      <c r="U199" s="196" t="s">
        <v>10</v>
      </c>
      <c r="V199" s="189" t="s">
        <v>11</v>
      </c>
      <c r="W199" s="187" t="s">
        <v>12</v>
      </c>
      <c r="X199" s="187" t="s">
        <v>13</v>
      </c>
      <c r="Y199" s="189" t="s">
        <v>14</v>
      </c>
    </row>
    <row r="200" spans="1:26" ht="15.75" customHeight="1" x14ac:dyDescent="0.25">
      <c r="A200" s="188"/>
      <c r="B200" s="50" t="s">
        <v>65</v>
      </c>
      <c r="C200" s="50" t="s">
        <v>66</v>
      </c>
      <c r="D200" s="50" t="s">
        <v>67</v>
      </c>
      <c r="E200" s="50" t="s">
        <v>68</v>
      </c>
      <c r="F200" s="50" t="s">
        <v>69</v>
      </c>
      <c r="G200" s="50" t="s">
        <v>70</v>
      </c>
      <c r="H200" s="50" t="s">
        <v>71</v>
      </c>
      <c r="I200" s="50" t="s">
        <v>72</v>
      </c>
      <c r="J200" s="50" t="s">
        <v>73</v>
      </c>
      <c r="R200" s="195"/>
      <c r="S200" s="188"/>
      <c r="T200" s="188"/>
      <c r="U200" s="188"/>
      <c r="V200" s="188"/>
      <c r="W200" s="188"/>
      <c r="X200" s="188"/>
      <c r="Y200" s="188"/>
    </row>
    <row r="201" spans="1:26" ht="15.75" customHeight="1" x14ac:dyDescent="0.25">
      <c r="A201" s="50">
        <v>1101</v>
      </c>
      <c r="B201" s="51">
        <v>15</v>
      </c>
      <c r="C201" s="51"/>
      <c r="D201" s="51"/>
      <c r="E201" s="51"/>
      <c r="F201" s="51"/>
      <c r="G201" s="51"/>
      <c r="H201" s="51"/>
      <c r="I201" s="51"/>
      <c r="J201" s="125"/>
      <c r="K201" s="142"/>
      <c r="L201" s="142"/>
      <c r="M201" s="142"/>
      <c r="N201" s="142"/>
      <c r="O201" s="142"/>
      <c r="P201" s="142"/>
      <c r="Q201" s="142"/>
      <c r="R201" s="84"/>
      <c r="S201" s="136"/>
      <c r="T201" s="139"/>
      <c r="U201" s="140"/>
      <c r="V201" s="146"/>
      <c r="W201" s="53">
        <f>B201</f>
        <v>15</v>
      </c>
      <c r="X201" s="147"/>
      <c r="Y201" s="146"/>
    </row>
    <row r="202" spans="1:26" ht="15.75" customHeight="1" x14ac:dyDescent="0.25">
      <c r="A202" s="50">
        <v>1102</v>
      </c>
      <c r="B202" s="51"/>
      <c r="C202" s="51">
        <v>11</v>
      </c>
      <c r="D202" s="51"/>
      <c r="E202" s="51"/>
      <c r="F202" s="51"/>
      <c r="G202" s="51"/>
      <c r="H202" s="51"/>
      <c r="I202" s="51"/>
      <c r="J202" s="125"/>
      <c r="K202" s="142"/>
      <c r="L202" s="142"/>
      <c r="M202" s="142"/>
      <c r="N202" s="142"/>
      <c r="O202" s="142"/>
      <c r="P202" s="142"/>
      <c r="Q202" s="142"/>
      <c r="R202" s="84"/>
      <c r="S202" s="137"/>
      <c r="T202" s="57"/>
      <c r="U202" s="141"/>
      <c r="V202" s="54">
        <f>IF(C202=0,"",C202/B201)</f>
        <v>0.73333333333333328</v>
      </c>
      <c r="W202" s="55">
        <v>11</v>
      </c>
      <c r="X202" s="145">
        <f t="shared" ref="X202:X208" si="30">IF(W202=0,"",W202/W201)</f>
        <v>0.73333333333333328</v>
      </c>
      <c r="Y202" s="145">
        <f t="shared" ref="Y202:Y208" si="31">IF(W202=0,"",100%-X202)</f>
        <v>0.26666666666666672</v>
      </c>
    </row>
    <row r="203" spans="1:26" ht="15.75" customHeight="1" x14ac:dyDescent="0.25">
      <c r="A203" s="50">
        <v>1201</v>
      </c>
      <c r="B203" s="51"/>
      <c r="C203" s="51"/>
      <c r="D203" s="51">
        <v>10</v>
      </c>
      <c r="E203" s="51"/>
      <c r="F203" s="51"/>
      <c r="G203" s="51"/>
      <c r="H203" s="51"/>
      <c r="I203" s="51"/>
      <c r="J203" s="125"/>
      <c r="K203" s="142"/>
      <c r="L203" s="142"/>
      <c r="M203" s="142"/>
      <c r="N203" s="142"/>
      <c r="O203" s="142"/>
      <c r="P203" s="142"/>
      <c r="Q203" s="142"/>
      <c r="R203" s="84"/>
      <c r="S203" s="137"/>
      <c r="T203" s="57"/>
      <c r="U203" s="141"/>
      <c r="V203" s="54">
        <f>IF(D203=0,"",D203/C202)</f>
        <v>0.90909090909090906</v>
      </c>
      <c r="W203" s="55">
        <v>10</v>
      </c>
      <c r="X203" s="145">
        <f t="shared" si="30"/>
        <v>0.90909090909090906</v>
      </c>
      <c r="Y203" s="145">
        <f t="shared" si="31"/>
        <v>9.0909090909090939E-2</v>
      </c>
      <c r="Z203" s="30">
        <f>W203/W201</f>
        <v>0.66666666666666663</v>
      </c>
    </row>
    <row r="204" spans="1:26" ht="15.75" customHeight="1" x14ac:dyDescent="0.25">
      <c r="A204" s="50">
        <v>1202</v>
      </c>
      <c r="B204" s="51"/>
      <c r="C204" s="51"/>
      <c r="D204" s="51"/>
      <c r="E204" s="51">
        <v>9</v>
      </c>
      <c r="F204" s="51"/>
      <c r="G204" s="51"/>
      <c r="H204" s="51"/>
      <c r="I204" s="51"/>
      <c r="J204" s="125"/>
      <c r="K204" s="142"/>
      <c r="L204" s="142"/>
      <c r="M204" s="142"/>
      <c r="N204" s="142"/>
      <c r="O204" s="142"/>
      <c r="P204" s="142"/>
      <c r="Q204" s="142"/>
      <c r="R204" s="84"/>
      <c r="S204" s="137"/>
      <c r="T204" s="57"/>
      <c r="U204" s="141"/>
      <c r="V204" s="54">
        <f>IF(E204=0,"",E204/D203)</f>
        <v>0.9</v>
      </c>
      <c r="W204" s="55">
        <v>10</v>
      </c>
      <c r="X204" s="145">
        <f t="shared" si="30"/>
        <v>1</v>
      </c>
      <c r="Y204" s="145">
        <f t="shared" si="31"/>
        <v>0</v>
      </c>
    </row>
    <row r="205" spans="1:26" ht="15.75" customHeight="1" x14ac:dyDescent="0.25">
      <c r="A205" s="50">
        <v>1301</v>
      </c>
      <c r="B205" s="51"/>
      <c r="C205" s="51"/>
      <c r="D205" s="51"/>
      <c r="E205" s="51"/>
      <c r="F205" s="51">
        <v>9</v>
      </c>
      <c r="G205" s="51"/>
      <c r="H205" s="51"/>
      <c r="I205" s="51"/>
      <c r="J205" s="125"/>
      <c r="K205" s="142"/>
      <c r="L205" s="142"/>
      <c r="M205" s="142"/>
      <c r="N205" s="142"/>
      <c r="O205" s="142"/>
      <c r="P205" s="142"/>
      <c r="Q205" s="142"/>
      <c r="R205" s="84"/>
      <c r="S205" s="137"/>
      <c r="T205" s="57"/>
      <c r="U205" s="141"/>
      <c r="V205" s="54">
        <f>IF(F205=0,"",F205/E204)</f>
        <v>1</v>
      </c>
      <c r="W205" s="55">
        <v>10</v>
      </c>
      <c r="X205" s="145">
        <f t="shared" si="30"/>
        <v>1</v>
      </c>
      <c r="Y205" s="145">
        <f t="shared" si="31"/>
        <v>0</v>
      </c>
    </row>
    <row r="206" spans="1:26" ht="15.75" customHeight="1" x14ac:dyDescent="0.25">
      <c r="A206" s="50">
        <v>1302</v>
      </c>
      <c r="B206" s="51"/>
      <c r="C206" s="51"/>
      <c r="D206" s="51"/>
      <c r="E206" s="51"/>
      <c r="F206" s="51"/>
      <c r="G206" s="51">
        <v>9</v>
      </c>
      <c r="H206" s="51"/>
      <c r="I206" s="51"/>
      <c r="J206" s="125"/>
      <c r="K206" s="142"/>
      <c r="L206" s="142"/>
      <c r="M206" s="142"/>
      <c r="N206" s="142"/>
      <c r="O206" s="142"/>
      <c r="P206" s="142"/>
      <c r="Q206" s="142"/>
      <c r="R206" s="84"/>
      <c r="S206" s="137"/>
      <c r="T206" s="57"/>
      <c r="U206" s="141"/>
      <c r="V206" s="54">
        <f>IF(G206=0,"",G206/F205)</f>
        <v>1</v>
      </c>
      <c r="W206" s="55">
        <v>10</v>
      </c>
      <c r="X206" s="145">
        <f t="shared" si="30"/>
        <v>1</v>
      </c>
      <c r="Y206" s="145">
        <f t="shared" si="31"/>
        <v>0</v>
      </c>
    </row>
    <row r="207" spans="1:26" ht="15.75" customHeight="1" x14ac:dyDescent="0.25">
      <c r="A207" s="50">
        <v>1401</v>
      </c>
      <c r="B207" s="51"/>
      <c r="C207" s="51"/>
      <c r="D207" s="51"/>
      <c r="E207" s="51"/>
      <c r="F207" s="51"/>
      <c r="G207" s="51"/>
      <c r="H207" s="51">
        <v>9</v>
      </c>
      <c r="I207" s="51"/>
      <c r="J207" s="125"/>
      <c r="K207" s="142"/>
      <c r="L207" s="142"/>
      <c r="M207" s="142"/>
      <c r="N207" s="142"/>
      <c r="O207" s="142"/>
      <c r="P207" s="142"/>
      <c r="Q207" s="142"/>
      <c r="R207" s="84"/>
      <c r="S207" s="137"/>
      <c r="T207" s="57"/>
      <c r="U207" s="141"/>
      <c r="V207" s="54">
        <f>IF(H207=0,"",H207/G206)</f>
        <v>1</v>
      </c>
      <c r="W207" s="55">
        <v>10</v>
      </c>
      <c r="X207" s="145">
        <f t="shared" si="30"/>
        <v>1</v>
      </c>
      <c r="Y207" s="145">
        <f t="shared" si="31"/>
        <v>0</v>
      </c>
    </row>
    <row r="208" spans="1:26" ht="15.75" customHeight="1" x14ac:dyDescent="0.25">
      <c r="A208" s="50">
        <v>1402</v>
      </c>
      <c r="B208" s="51"/>
      <c r="C208" s="51"/>
      <c r="D208" s="51"/>
      <c r="E208" s="51"/>
      <c r="F208" s="51"/>
      <c r="G208" s="51"/>
      <c r="H208" s="51"/>
      <c r="I208" s="51">
        <v>8</v>
      </c>
      <c r="J208" s="125"/>
      <c r="K208" s="142"/>
      <c r="L208" s="142"/>
      <c r="M208" s="142"/>
      <c r="N208" s="142"/>
      <c r="O208" s="142"/>
      <c r="P208" s="142"/>
      <c r="Q208" s="142"/>
      <c r="R208" s="84"/>
      <c r="S208" s="137"/>
      <c r="T208" s="57"/>
      <c r="U208" s="141"/>
      <c r="V208" s="54">
        <f>IF(I208=0,"",I208/H207)</f>
        <v>0.88888888888888884</v>
      </c>
      <c r="W208" s="55">
        <v>10</v>
      </c>
      <c r="X208" s="145">
        <f t="shared" si="30"/>
        <v>1</v>
      </c>
      <c r="Y208" s="145">
        <f t="shared" si="31"/>
        <v>0</v>
      </c>
    </row>
    <row r="209" spans="1:25" ht="15.75" customHeight="1" x14ac:dyDescent="0.25">
      <c r="A209" s="50">
        <v>1501</v>
      </c>
      <c r="B209" s="51"/>
      <c r="C209" s="51"/>
      <c r="D209" s="51"/>
      <c r="E209" s="51"/>
      <c r="F209" s="51"/>
      <c r="G209" s="51"/>
      <c r="H209" s="51"/>
      <c r="I209" s="51">
        <v>8</v>
      </c>
      <c r="J209" s="125"/>
      <c r="K209" s="142"/>
      <c r="L209" s="142"/>
      <c r="M209" s="142"/>
      <c r="N209" s="142">
        <v>8</v>
      </c>
      <c r="O209" s="142"/>
      <c r="P209" s="142"/>
      <c r="Q209" s="142">
        <v>8</v>
      </c>
      <c r="R209" s="84">
        <v>8</v>
      </c>
      <c r="S209" s="137"/>
      <c r="T209" s="57"/>
      <c r="U209" s="57"/>
      <c r="V209" s="148"/>
      <c r="W209" s="55">
        <v>10</v>
      </c>
      <c r="X209" s="149"/>
      <c r="Y209" s="148"/>
    </row>
    <row r="210" spans="1:25" ht="15.75" customHeight="1" x14ac:dyDescent="0.25">
      <c r="A210" s="50">
        <v>1502</v>
      </c>
      <c r="B210" s="51"/>
      <c r="C210" s="51"/>
      <c r="D210" s="51"/>
      <c r="E210" s="51"/>
      <c r="F210" s="51"/>
      <c r="G210" s="51"/>
      <c r="H210" s="51"/>
      <c r="I210" s="51">
        <v>1</v>
      </c>
      <c r="J210" s="125"/>
      <c r="K210" s="142"/>
      <c r="L210" s="142"/>
      <c r="M210" s="142"/>
      <c r="N210" s="142">
        <v>1</v>
      </c>
      <c r="O210" s="142"/>
      <c r="P210" s="142"/>
      <c r="Q210" s="142">
        <v>1</v>
      </c>
      <c r="R210" s="84">
        <v>1</v>
      </c>
      <c r="S210" s="137"/>
      <c r="T210" s="57"/>
      <c r="U210" s="142"/>
      <c r="V210" s="148"/>
      <c r="W210" s="55">
        <v>1</v>
      </c>
      <c r="X210" s="149"/>
      <c r="Y210" s="148"/>
    </row>
    <row r="211" spans="1:25" ht="15.75" customHeight="1" x14ac:dyDescent="0.25">
      <c r="A211" s="50">
        <v>1601</v>
      </c>
      <c r="B211" s="51"/>
      <c r="C211" s="51"/>
      <c r="D211" s="51"/>
      <c r="E211" s="51"/>
      <c r="F211" s="51"/>
      <c r="G211" s="51"/>
      <c r="H211" s="51"/>
      <c r="I211" s="51"/>
      <c r="J211" s="125"/>
      <c r="K211" s="169"/>
      <c r="L211" s="169"/>
      <c r="M211" s="169"/>
      <c r="N211" s="169"/>
      <c r="O211" s="169"/>
      <c r="P211" s="169"/>
      <c r="Q211" s="169"/>
      <c r="R211" s="84">
        <v>0</v>
      </c>
      <c r="S211" s="137"/>
      <c r="T211" s="57"/>
      <c r="U211" s="142"/>
      <c r="V211" s="148"/>
      <c r="W211" s="58">
        <v>0</v>
      </c>
      <c r="X211" s="149"/>
      <c r="Y211" s="148"/>
    </row>
    <row r="212" spans="1:25" ht="15.75" customHeight="1" x14ac:dyDescent="0.25">
      <c r="A212" s="50">
        <v>1602</v>
      </c>
      <c r="B212" s="51"/>
      <c r="C212" s="51"/>
      <c r="D212" s="51"/>
      <c r="E212" s="51"/>
      <c r="F212" s="51"/>
      <c r="G212" s="51"/>
      <c r="H212" s="51"/>
      <c r="I212" s="51"/>
      <c r="J212" s="125"/>
      <c r="K212" s="169"/>
      <c r="L212" s="169"/>
      <c r="M212" s="169"/>
      <c r="N212" s="169"/>
      <c r="O212" s="169"/>
      <c r="P212" s="169"/>
      <c r="Q212" s="169"/>
      <c r="R212" s="84"/>
      <c r="S212" s="137"/>
      <c r="T212" s="57"/>
      <c r="U212" s="142"/>
      <c r="V212" s="148"/>
      <c r="W212" s="58"/>
      <c r="X212" s="149"/>
      <c r="Y212" s="148"/>
    </row>
    <row r="213" spans="1:25" ht="15.75" customHeight="1" x14ac:dyDescent="0.25">
      <c r="A213" s="50">
        <v>1701</v>
      </c>
      <c r="B213" s="51"/>
      <c r="C213" s="51"/>
      <c r="D213" s="51"/>
      <c r="E213" s="51"/>
      <c r="F213" s="51"/>
      <c r="G213" s="51"/>
      <c r="H213" s="51"/>
      <c r="I213" s="51"/>
      <c r="J213" s="125"/>
      <c r="K213" s="169"/>
      <c r="L213" s="169"/>
      <c r="M213" s="169"/>
      <c r="N213" s="169"/>
      <c r="O213" s="169"/>
      <c r="P213" s="169"/>
      <c r="Q213" s="169"/>
      <c r="R213" s="84"/>
      <c r="S213" s="137"/>
      <c r="T213" s="57"/>
      <c r="U213" s="142"/>
      <c r="V213" s="148"/>
      <c r="W213" s="58"/>
      <c r="X213" s="149"/>
      <c r="Y213" s="148"/>
    </row>
    <row r="214" spans="1:25" ht="15.75" customHeight="1" x14ac:dyDescent="0.25">
      <c r="A214" s="50">
        <v>1702</v>
      </c>
      <c r="B214" s="51"/>
      <c r="C214" s="51"/>
      <c r="D214" s="51"/>
      <c r="E214" s="51"/>
      <c r="F214" s="51"/>
      <c r="G214" s="51"/>
      <c r="H214" s="51"/>
      <c r="I214" s="51"/>
      <c r="J214" s="125"/>
      <c r="K214" s="169"/>
      <c r="L214" s="169"/>
      <c r="M214" s="169"/>
      <c r="N214" s="169"/>
      <c r="O214" s="169"/>
      <c r="P214" s="169"/>
      <c r="Q214" s="169"/>
      <c r="R214" s="84"/>
      <c r="S214" s="137"/>
      <c r="T214" s="57"/>
      <c r="U214" s="142"/>
      <c r="V214" s="57"/>
      <c r="W214" s="142"/>
      <c r="X214" s="150"/>
      <c r="Y214" s="148"/>
    </row>
    <row r="215" spans="1:25" ht="15.75" customHeight="1" x14ac:dyDescent="0.25">
      <c r="A215" s="50">
        <v>1801</v>
      </c>
      <c r="B215" s="51"/>
      <c r="C215" s="51"/>
      <c r="D215" s="51"/>
      <c r="E215" s="51"/>
      <c r="F215" s="51"/>
      <c r="G215" s="51"/>
      <c r="H215" s="51"/>
      <c r="I215" s="51"/>
      <c r="J215" s="125"/>
      <c r="K215" s="169"/>
      <c r="L215" s="169"/>
      <c r="M215" s="169"/>
      <c r="N215" s="169"/>
      <c r="O215" s="169"/>
      <c r="P215" s="169"/>
      <c r="Q215" s="169"/>
      <c r="R215" s="84"/>
      <c r="S215" s="137"/>
      <c r="T215" s="57"/>
      <c r="U215" s="142"/>
      <c r="V215" s="151" t="s">
        <v>48</v>
      </c>
      <c r="W215" s="152">
        <v>9</v>
      </c>
      <c r="X215" s="153">
        <f>IF(SUM(R205:R211)=0,"",SUM(R205:R211))</f>
        <v>9</v>
      </c>
      <c r="Y215" s="154" t="s">
        <v>17</v>
      </c>
    </row>
    <row r="216" spans="1:25" ht="15.75" customHeight="1" x14ac:dyDescent="0.25">
      <c r="A216" s="50">
        <v>1802</v>
      </c>
      <c r="B216" s="51"/>
      <c r="C216" s="51"/>
      <c r="D216" s="51"/>
      <c r="E216" s="51"/>
      <c r="F216" s="51"/>
      <c r="G216" s="51"/>
      <c r="H216" s="51"/>
      <c r="I216" s="51"/>
      <c r="J216" s="125"/>
      <c r="K216" s="169"/>
      <c r="L216" s="169"/>
      <c r="M216" s="169"/>
      <c r="N216" s="169"/>
      <c r="O216" s="169"/>
      <c r="P216" s="169"/>
      <c r="Q216" s="169"/>
      <c r="R216" s="84"/>
      <c r="S216" s="137"/>
      <c r="T216" s="57"/>
      <c r="U216" s="142"/>
      <c r="V216" s="155" t="s">
        <v>49</v>
      </c>
      <c r="W216" s="65">
        <f>IF(W215/B201=0,"",W215/B201)</f>
        <v>0.6</v>
      </c>
      <c r="X216" s="156">
        <f>IF(W215/X215=0,"",W215/X215)</f>
        <v>1</v>
      </c>
      <c r="Y216" s="157" t="s">
        <v>50</v>
      </c>
    </row>
    <row r="217" spans="1:25" ht="15.75" customHeight="1" x14ac:dyDescent="0.25">
      <c r="A217" s="50">
        <v>1901</v>
      </c>
      <c r="B217" s="51"/>
      <c r="C217" s="51"/>
      <c r="D217" s="51"/>
      <c r="E217" s="51"/>
      <c r="F217" s="51"/>
      <c r="G217" s="51"/>
      <c r="H217" s="51"/>
      <c r="I217" s="51"/>
      <c r="J217" s="125"/>
      <c r="K217" s="169"/>
      <c r="L217" s="169"/>
      <c r="M217" s="169"/>
      <c r="N217" s="169"/>
      <c r="O217" s="169"/>
      <c r="P217" s="169"/>
      <c r="Q217" s="169"/>
      <c r="R217" s="84"/>
      <c r="S217" s="138"/>
      <c r="T217" s="143"/>
      <c r="U217" s="144"/>
      <c r="V217" s="93"/>
      <c r="W217" s="158"/>
      <c r="X217" s="158"/>
      <c r="Y217" s="159"/>
    </row>
    <row r="218" spans="1:25" ht="18" customHeight="1" x14ac:dyDescent="0.25">
      <c r="A218" s="19"/>
      <c r="B218" s="182" t="s">
        <v>74</v>
      </c>
      <c r="C218" s="182"/>
      <c r="D218" s="182"/>
      <c r="E218" s="182"/>
      <c r="F218" s="182"/>
      <c r="G218" s="182"/>
      <c r="H218" s="182"/>
      <c r="I218" s="182"/>
      <c r="J218" s="182"/>
      <c r="R218" s="71">
        <f>SUM(R201:R214)</f>
        <v>9</v>
      </c>
      <c r="S218" s="72">
        <f>IF(R209=0,"",R209/B201)</f>
        <v>0.53333333333333333</v>
      </c>
      <c r="T218" s="72">
        <f>IF(R218=0,"",R218/B201)</f>
        <v>0.6</v>
      </c>
      <c r="U218" s="72">
        <f>IF(R209=0,"",T218-S218)</f>
        <v>6.6666666666666652E-2</v>
      </c>
      <c r="V218" s="1"/>
      <c r="W218" s="24"/>
      <c r="X218" s="27"/>
      <c r="Y218" s="1"/>
    </row>
    <row r="219" spans="1:25" ht="12.75" customHeight="1" x14ac:dyDescent="0.2">
      <c r="S219" s="1"/>
      <c r="T219" s="1"/>
      <c r="V219" s="1"/>
    </row>
    <row r="220" spans="1:25" ht="12.75" customHeight="1" x14ac:dyDescent="0.2">
      <c r="S220" s="1"/>
      <c r="T220" s="1"/>
      <c r="U220" s="1"/>
      <c r="V220" s="1"/>
    </row>
    <row r="221" spans="1:25" ht="26.25" customHeight="1" x14ac:dyDescent="0.4">
      <c r="B221" s="183" t="s">
        <v>63</v>
      </c>
      <c r="C221" s="184"/>
      <c r="D221" s="184"/>
      <c r="E221" s="184"/>
      <c r="F221" s="184"/>
      <c r="G221" s="184"/>
      <c r="H221" s="184"/>
      <c r="I221" s="184"/>
      <c r="J221" s="184"/>
      <c r="R221" s="127" t="s">
        <v>47</v>
      </c>
      <c r="S221" s="1"/>
      <c r="T221" s="1"/>
      <c r="U221" s="24"/>
      <c r="V221" s="1"/>
      <c r="W221" s="24"/>
      <c r="X221" s="24"/>
      <c r="Y221" s="24"/>
    </row>
    <row r="222" spans="1:25" ht="20.25" customHeight="1" x14ac:dyDescent="0.2">
      <c r="A222" s="190" t="s">
        <v>16</v>
      </c>
      <c r="B222" s="191" t="s">
        <v>64</v>
      </c>
      <c r="C222" s="192"/>
      <c r="D222" s="192"/>
      <c r="E222" s="192"/>
      <c r="F222" s="192"/>
      <c r="G222" s="192"/>
      <c r="H222" s="192"/>
      <c r="I222" s="192"/>
      <c r="J222" s="193"/>
      <c r="R222" s="194" t="s">
        <v>17</v>
      </c>
      <c r="S222" s="189" t="s">
        <v>8</v>
      </c>
      <c r="T222" s="189" t="s">
        <v>9</v>
      </c>
      <c r="U222" s="196" t="s">
        <v>10</v>
      </c>
      <c r="V222" s="189" t="s">
        <v>11</v>
      </c>
      <c r="W222" s="187" t="s">
        <v>12</v>
      </c>
      <c r="X222" s="187" t="s">
        <v>13</v>
      </c>
      <c r="Y222" s="189" t="s">
        <v>14</v>
      </c>
    </row>
    <row r="223" spans="1:25" ht="15.75" customHeight="1" x14ac:dyDescent="0.25">
      <c r="A223" s="188"/>
      <c r="B223" s="50" t="s">
        <v>65</v>
      </c>
      <c r="C223" s="50" t="s">
        <v>66</v>
      </c>
      <c r="D223" s="50" t="s">
        <v>67</v>
      </c>
      <c r="E223" s="50" t="s">
        <v>68</v>
      </c>
      <c r="F223" s="50" t="s">
        <v>69</v>
      </c>
      <c r="G223" s="50" t="s">
        <v>70</v>
      </c>
      <c r="H223" s="50" t="s">
        <v>71</v>
      </c>
      <c r="I223" s="50" t="s">
        <v>72</v>
      </c>
      <c r="J223" s="50" t="s">
        <v>73</v>
      </c>
      <c r="R223" s="195"/>
      <c r="S223" s="188"/>
      <c r="T223" s="188"/>
      <c r="U223" s="188"/>
      <c r="V223" s="188"/>
      <c r="W223" s="188"/>
      <c r="X223" s="188"/>
      <c r="Y223" s="188"/>
    </row>
    <row r="224" spans="1:25" ht="15.75" customHeight="1" x14ac:dyDescent="0.25">
      <c r="A224" s="50">
        <v>1102</v>
      </c>
      <c r="B224" s="51">
        <v>21</v>
      </c>
      <c r="C224" s="51"/>
      <c r="D224" s="51"/>
      <c r="E224" s="51"/>
      <c r="F224" s="51"/>
      <c r="G224" s="51"/>
      <c r="H224" s="51"/>
      <c r="I224" s="51"/>
      <c r="J224" s="51"/>
      <c r="K224" s="142"/>
      <c r="L224" s="142"/>
      <c r="M224" s="142"/>
      <c r="N224" s="142"/>
      <c r="O224" s="142"/>
      <c r="P224" s="142"/>
      <c r="Q224" s="142"/>
      <c r="R224" s="84"/>
      <c r="S224" s="136"/>
      <c r="T224" s="139"/>
      <c r="U224" s="140"/>
      <c r="V224" s="146"/>
      <c r="W224" s="53">
        <f>B224</f>
        <v>21</v>
      </c>
      <c r="X224" s="147"/>
      <c r="Y224" s="146"/>
    </row>
    <row r="225" spans="1:26" ht="15.75" customHeight="1" x14ac:dyDescent="0.25">
      <c r="A225" s="50">
        <v>1201</v>
      </c>
      <c r="B225" s="51"/>
      <c r="C225" s="51">
        <v>12</v>
      </c>
      <c r="D225" s="51"/>
      <c r="E225" s="51"/>
      <c r="F225" s="51"/>
      <c r="G225" s="51"/>
      <c r="H225" s="51"/>
      <c r="I225" s="51"/>
      <c r="J225" s="51"/>
      <c r="K225" s="142"/>
      <c r="L225" s="142"/>
      <c r="M225" s="142"/>
      <c r="N225" s="142"/>
      <c r="O225" s="142"/>
      <c r="P225" s="142"/>
      <c r="Q225" s="142"/>
      <c r="R225" s="84"/>
      <c r="S225" s="137"/>
      <c r="T225" s="57"/>
      <c r="U225" s="141"/>
      <c r="V225" s="54">
        <f>IF(C225=0,"",C225/B224)</f>
        <v>0.5714285714285714</v>
      </c>
      <c r="W225" s="55">
        <v>12</v>
      </c>
      <c r="X225" s="145">
        <f t="shared" ref="X225:X232" si="32">IF(W225=0,"",W225/W224)</f>
        <v>0.5714285714285714</v>
      </c>
      <c r="Y225" s="145">
        <f t="shared" ref="Y225:Y232" si="33">IF(W225=0,"",100%-X225)</f>
        <v>0.4285714285714286</v>
      </c>
    </row>
    <row r="226" spans="1:26" ht="15.75" customHeight="1" x14ac:dyDescent="0.25">
      <c r="A226" s="50">
        <v>1202</v>
      </c>
      <c r="B226" s="51"/>
      <c r="C226" s="51"/>
      <c r="D226" s="51">
        <v>10</v>
      </c>
      <c r="E226" s="51"/>
      <c r="F226" s="51"/>
      <c r="G226" s="51"/>
      <c r="H226" s="51"/>
      <c r="I226" s="51"/>
      <c r="J226" s="51"/>
      <c r="K226" s="142"/>
      <c r="L226" s="142"/>
      <c r="M226" s="142"/>
      <c r="N226" s="142"/>
      <c r="O226" s="142"/>
      <c r="P226" s="142"/>
      <c r="Q226" s="142"/>
      <c r="R226" s="84"/>
      <c r="S226" s="137"/>
      <c r="T226" s="57"/>
      <c r="U226" s="141"/>
      <c r="V226" s="54">
        <f>IF(D226=0,"",D226/C225)</f>
        <v>0.83333333333333337</v>
      </c>
      <c r="W226" s="55">
        <v>10</v>
      </c>
      <c r="X226" s="145">
        <f t="shared" si="32"/>
        <v>0.83333333333333337</v>
      </c>
      <c r="Y226" s="145">
        <f t="shared" si="33"/>
        <v>0.16666666666666663</v>
      </c>
      <c r="Z226" s="30">
        <f>W226/W224</f>
        <v>0.47619047619047616</v>
      </c>
    </row>
    <row r="227" spans="1:26" ht="15.75" customHeight="1" x14ac:dyDescent="0.25">
      <c r="A227" s="50">
        <f t="shared" ref="A227:A240" si="34">A225+100</f>
        <v>1301</v>
      </c>
      <c r="B227" s="51"/>
      <c r="C227" s="51"/>
      <c r="D227" s="51"/>
      <c r="E227" s="51">
        <v>10</v>
      </c>
      <c r="F227" s="51"/>
      <c r="G227" s="51"/>
      <c r="H227" s="51"/>
      <c r="I227" s="51"/>
      <c r="J227" s="51"/>
      <c r="K227" s="142"/>
      <c r="L227" s="142"/>
      <c r="M227" s="142"/>
      <c r="N227" s="142"/>
      <c r="O227" s="142"/>
      <c r="P227" s="142"/>
      <c r="Q227" s="142"/>
      <c r="R227" s="84"/>
      <c r="S227" s="137"/>
      <c r="T227" s="57"/>
      <c r="U227" s="141"/>
      <c r="V227" s="54">
        <f>IF(E227=0,"",E227/D226)</f>
        <v>1</v>
      </c>
      <c r="W227" s="55">
        <v>10</v>
      </c>
      <c r="X227" s="145">
        <f t="shared" si="32"/>
        <v>1</v>
      </c>
      <c r="Y227" s="145">
        <f t="shared" si="33"/>
        <v>0</v>
      </c>
    </row>
    <row r="228" spans="1:26" ht="15.75" customHeight="1" x14ac:dyDescent="0.25">
      <c r="A228" s="50">
        <f t="shared" si="34"/>
        <v>1302</v>
      </c>
      <c r="B228" s="51"/>
      <c r="C228" s="51"/>
      <c r="D228" s="51"/>
      <c r="E228" s="51"/>
      <c r="F228" s="51">
        <v>10</v>
      </c>
      <c r="G228" s="51"/>
      <c r="H228" s="51"/>
      <c r="I228" s="51"/>
      <c r="J228" s="51"/>
      <c r="K228" s="142"/>
      <c r="L228" s="142"/>
      <c r="M228" s="142"/>
      <c r="N228" s="142"/>
      <c r="O228" s="142"/>
      <c r="P228" s="142"/>
      <c r="Q228" s="142"/>
      <c r="R228" s="84"/>
      <c r="S228" s="137"/>
      <c r="T228" s="57"/>
      <c r="U228" s="141"/>
      <c r="V228" s="54">
        <f>IF(F228=0,"",F228/E227)</f>
        <v>1</v>
      </c>
      <c r="W228" s="55">
        <v>10</v>
      </c>
      <c r="X228" s="145">
        <f t="shared" si="32"/>
        <v>1</v>
      </c>
      <c r="Y228" s="145">
        <f t="shared" si="33"/>
        <v>0</v>
      </c>
    </row>
    <row r="229" spans="1:26" ht="15.75" customHeight="1" x14ac:dyDescent="0.25">
      <c r="A229" s="50">
        <f t="shared" si="34"/>
        <v>1401</v>
      </c>
      <c r="B229" s="51"/>
      <c r="C229" s="51"/>
      <c r="D229" s="51"/>
      <c r="E229" s="51"/>
      <c r="F229" s="51"/>
      <c r="G229" s="51">
        <v>10</v>
      </c>
      <c r="H229" s="51"/>
      <c r="I229" s="51"/>
      <c r="J229" s="51"/>
      <c r="K229" s="142"/>
      <c r="L229" s="142"/>
      <c r="M229" s="142"/>
      <c r="N229" s="142"/>
      <c r="O229" s="142"/>
      <c r="P229" s="142"/>
      <c r="Q229" s="142"/>
      <c r="R229" s="84"/>
      <c r="S229" s="137"/>
      <c r="T229" s="57"/>
      <c r="U229" s="141"/>
      <c r="V229" s="54">
        <f>IF(G229=0,"",G229/F228)</f>
        <v>1</v>
      </c>
      <c r="W229" s="55">
        <v>10</v>
      </c>
      <c r="X229" s="145">
        <f t="shared" si="32"/>
        <v>1</v>
      </c>
      <c r="Y229" s="145">
        <f t="shared" si="33"/>
        <v>0</v>
      </c>
    </row>
    <row r="230" spans="1:26" ht="15.75" customHeight="1" x14ac:dyDescent="0.25">
      <c r="A230" s="50">
        <f t="shared" si="34"/>
        <v>1402</v>
      </c>
      <c r="B230" s="51"/>
      <c r="C230" s="51"/>
      <c r="D230" s="51"/>
      <c r="E230" s="51"/>
      <c r="F230" s="51"/>
      <c r="G230" s="51"/>
      <c r="H230" s="51">
        <v>10</v>
      </c>
      <c r="I230" s="51"/>
      <c r="J230" s="51"/>
      <c r="K230" s="142"/>
      <c r="L230" s="142"/>
      <c r="M230" s="142"/>
      <c r="N230" s="142"/>
      <c r="O230" s="142"/>
      <c r="P230" s="142"/>
      <c r="Q230" s="142"/>
      <c r="R230" s="84"/>
      <c r="S230" s="137"/>
      <c r="T230" s="57"/>
      <c r="U230" s="141"/>
      <c r="V230" s="54">
        <f>IF(H230=0,"",H230/G229)</f>
        <v>1</v>
      </c>
      <c r="W230" s="55">
        <v>10</v>
      </c>
      <c r="X230" s="145">
        <f t="shared" si="32"/>
        <v>1</v>
      </c>
      <c r="Y230" s="145">
        <f t="shared" si="33"/>
        <v>0</v>
      </c>
    </row>
    <row r="231" spans="1:26" ht="15.75" customHeight="1" x14ac:dyDescent="0.25">
      <c r="A231" s="50">
        <f t="shared" si="34"/>
        <v>1501</v>
      </c>
      <c r="B231" s="51"/>
      <c r="C231" s="51"/>
      <c r="D231" s="51"/>
      <c r="E231" s="51"/>
      <c r="F231" s="51"/>
      <c r="G231" s="51"/>
      <c r="H231" s="51"/>
      <c r="I231" s="51">
        <v>10</v>
      </c>
      <c r="J231" s="51"/>
      <c r="K231" s="142"/>
      <c r="L231" s="142"/>
      <c r="M231" s="142"/>
      <c r="N231" s="142"/>
      <c r="O231" s="142"/>
      <c r="P231" s="142"/>
      <c r="Q231" s="142"/>
      <c r="R231" s="84"/>
      <c r="S231" s="137"/>
      <c r="T231" s="57"/>
      <c r="U231" s="141"/>
      <c r="V231" s="54">
        <f>IF(I231=0,"",I231/H230)</f>
        <v>1</v>
      </c>
      <c r="W231" s="55">
        <v>10</v>
      </c>
      <c r="X231" s="145">
        <f t="shared" si="32"/>
        <v>1</v>
      </c>
      <c r="Y231" s="145">
        <f t="shared" si="33"/>
        <v>0</v>
      </c>
    </row>
    <row r="232" spans="1:26" ht="15.75" customHeight="1" x14ac:dyDescent="0.25">
      <c r="A232" s="50">
        <f t="shared" si="34"/>
        <v>1502</v>
      </c>
      <c r="B232" s="51"/>
      <c r="C232" s="51"/>
      <c r="D232" s="51"/>
      <c r="E232" s="51"/>
      <c r="F232" s="51"/>
      <c r="G232" s="51"/>
      <c r="H232" s="51"/>
      <c r="I232" s="51"/>
      <c r="J232" s="51">
        <v>10</v>
      </c>
      <c r="K232" s="142"/>
      <c r="L232" s="142"/>
      <c r="M232" s="142"/>
      <c r="N232" s="142"/>
      <c r="O232" s="142"/>
      <c r="P232" s="142"/>
      <c r="Q232" s="142"/>
      <c r="R232" s="84">
        <v>10</v>
      </c>
      <c r="S232" s="137"/>
      <c r="T232" s="57"/>
      <c r="U232" s="141"/>
      <c r="V232" s="56">
        <f>IF(J232=0,"",J232/I231)</f>
        <v>1</v>
      </c>
      <c r="W232" s="55">
        <v>10</v>
      </c>
      <c r="X232" s="56">
        <f t="shared" si="32"/>
        <v>1</v>
      </c>
      <c r="Y232" s="56">
        <f t="shared" si="33"/>
        <v>0</v>
      </c>
    </row>
    <row r="233" spans="1:26" ht="15.75" customHeight="1" x14ac:dyDescent="0.25">
      <c r="A233" s="50">
        <f t="shared" si="34"/>
        <v>1601</v>
      </c>
      <c r="B233" s="51"/>
      <c r="C233" s="51"/>
      <c r="D233" s="51"/>
      <c r="E233" s="51"/>
      <c r="F233" s="51"/>
      <c r="G233" s="51"/>
      <c r="H233" s="51"/>
      <c r="I233" s="51"/>
      <c r="J233" s="51"/>
      <c r="K233" s="142"/>
      <c r="L233" s="142"/>
      <c r="M233" s="142"/>
      <c r="N233" s="142"/>
      <c r="O233" s="142"/>
      <c r="P233" s="142"/>
      <c r="Q233" s="142"/>
      <c r="R233" s="84">
        <v>0</v>
      </c>
      <c r="S233" s="137"/>
      <c r="T233" s="57"/>
      <c r="U233" s="142"/>
      <c r="V233" s="57"/>
      <c r="W233" s="55"/>
      <c r="X233" s="57"/>
      <c r="Y233" s="162"/>
    </row>
    <row r="234" spans="1:26" ht="15.75" customHeight="1" x14ac:dyDescent="0.25">
      <c r="A234" s="50">
        <f t="shared" si="34"/>
        <v>1602</v>
      </c>
      <c r="B234" s="51"/>
      <c r="C234" s="51"/>
      <c r="D234" s="51"/>
      <c r="E234" s="51"/>
      <c r="F234" s="51"/>
      <c r="G234" s="51"/>
      <c r="H234" s="51"/>
      <c r="I234" s="51"/>
      <c r="J234" s="51"/>
      <c r="K234" s="169"/>
      <c r="L234" s="169"/>
      <c r="M234" s="169"/>
      <c r="N234" s="169"/>
      <c r="O234" s="169"/>
      <c r="P234" s="169"/>
      <c r="Q234" s="169"/>
      <c r="R234" s="84"/>
      <c r="S234" s="137"/>
      <c r="T234" s="57"/>
      <c r="U234" s="142"/>
      <c r="V234" s="148"/>
      <c r="W234" s="58"/>
      <c r="X234" s="149"/>
      <c r="Y234" s="148"/>
    </row>
    <row r="235" spans="1:26" ht="15.75" customHeight="1" x14ac:dyDescent="0.25">
      <c r="A235" s="50">
        <f t="shared" si="34"/>
        <v>1701</v>
      </c>
      <c r="B235" s="51"/>
      <c r="C235" s="51"/>
      <c r="D235" s="51"/>
      <c r="E235" s="51"/>
      <c r="F235" s="51"/>
      <c r="G235" s="51"/>
      <c r="H235" s="51"/>
      <c r="I235" s="51"/>
      <c r="J235" s="51"/>
      <c r="K235" s="169"/>
      <c r="L235" s="169"/>
      <c r="M235" s="169"/>
      <c r="N235" s="169"/>
      <c r="O235" s="169"/>
      <c r="P235" s="169"/>
      <c r="Q235" s="169"/>
      <c r="R235" s="84"/>
      <c r="S235" s="137"/>
      <c r="T235" s="57"/>
      <c r="U235" s="142"/>
      <c r="V235" s="148"/>
      <c r="W235" s="58"/>
      <c r="X235" s="149"/>
      <c r="Y235" s="148"/>
    </row>
    <row r="236" spans="1:26" ht="15.75" customHeight="1" x14ac:dyDescent="0.25">
      <c r="A236" s="50">
        <f t="shared" si="34"/>
        <v>1702</v>
      </c>
      <c r="B236" s="51"/>
      <c r="C236" s="51"/>
      <c r="D236" s="51"/>
      <c r="E236" s="51"/>
      <c r="F236" s="51"/>
      <c r="G236" s="51"/>
      <c r="H236" s="51"/>
      <c r="I236" s="51"/>
      <c r="J236" s="51"/>
      <c r="K236" s="169"/>
      <c r="L236" s="169"/>
      <c r="M236" s="169"/>
      <c r="N236" s="169"/>
      <c r="O236" s="169"/>
      <c r="P236" s="169"/>
      <c r="Q236" s="169"/>
      <c r="R236" s="84"/>
      <c r="S236" s="137"/>
      <c r="T236" s="57"/>
      <c r="U236" s="142"/>
      <c r="V236" s="148"/>
      <c r="W236" s="58"/>
      <c r="X236" s="149"/>
      <c r="Y236" s="148"/>
    </row>
    <row r="237" spans="1:26" ht="15.75" customHeight="1" x14ac:dyDescent="0.25">
      <c r="A237" s="50">
        <f t="shared" si="34"/>
        <v>1801</v>
      </c>
      <c r="B237" s="51"/>
      <c r="C237" s="51"/>
      <c r="D237" s="51"/>
      <c r="E237" s="51"/>
      <c r="F237" s="51"/>
      <c r="G237" s="51"/>
      <c r="H237" s="51"/>
      <c r="I237" s="51"/>
      <c r="J237" s="51"/>
      <c r="K237" s="169"/>
      <c r="L237" s="169"/>
      <c r="M237" s="169"/>
      <c r="N237" s="169"/>
      <c r="O237" s="169"/>
      <c r="P237" s="169"/>
      <c r="Q237" s="169"/>
      <c r="R237" s="84"/>
      <c r="S237" s="137"/>
      <c r="T237" s="57"/>
      <c r="U237" s="142"/>
      <c r="V237" s="57"/>
      <c r="W237" s="142"/>
      <c r="X237" s="150"/>
      <c r="Y237" s="148"/>
    </row>
    <row r="238" spans="1:26" ht="15.75" customHeight="1" x14ac:dyDescent="0.25">
      <c r="A238" s="50">
        <f t="shared" si="34"/>
        <v>1802</v>
      </c>
      <c r="B238" s="51"/>
      <c r="C238" s="51"/>
      <c r="D238" s="51"/>
      <c r="E238" s="51"/>
      <c r="F238" s="51"/>
      <c r="G238" s="51"/>
      <c r="H238" s="51"/>
      <c r="I238" s="51"/>
      <c r="J238" s="51"/>
      <c r="K238" s="169"/>
      <c r="L238" s="169"/>
      <c r="M238" s="169"/>
      <c r="N238" s="169"/>
      <c r="O238" s="169"/>
      <c r="P238" s="169"/>
      <c r="Q238" s="169"/>
      <c r="R238" s="84"/>
      <c r="S238" s="137"/>
      <c r="T238" s="57"/>
      <c r="U238" s="142"/>
      <c r="V238" s="151" t="s">
        <v>48</v>
      </c>
      <c r="W238" s="152">
        <v>10</v>
      </c>
      <c r="X238" s="153">
        <f>IF(SUM(R228:R234)=0,"",SUM(R228:R234))</f>
        <v>10</v>
      </c>
      <c r="Y238" s="154" t="s">
        <v>17</v>
      </c>
    </row>
    <row r="239" spans="1:26" ht="15.75" customHeight="1" x14ac:dyDescent="0.25">
      <c r="A239" s="50">
        <f t="shared" si="34"/>
        <v>1901</v>
      </c>
      <c r="B239" s="51"/>
      <c r="C239" s="51"/>
      <c r="D239" s="51"/>
      <c r="E239" s="51"/>
      <c r="F239" s="51"/>
      <c r="G239" s="51"/>
      <c r="H239" s="51"/>
      <c r="I239" s="51"/>
      <c r="J239" s="51"/>
      <c r="K239" s="169"/>
      <c r="L239" s="169"/>
      <c r="M239" s="169"/>
      <c r="N239" s="169"/>
      <c r="O239" s="169"/>
      <c r="P239" s="169"/>
      <c r="Q239" s="169"/>
      <c r="R239" s="84"/>
      <c r="S239" s="137"/>
      <c r="T239" s="57"/>
      <c r="U239" s="142"/>
      <c r="V239" s="155" t="s">
        <v>49</v>
      </c>
      <c r="W239" s="65">
        <f>IF(W238/B224=0,"",W238/B224)</f>
        <v>0.47619047619047616</v>
      </c>
      <c r="X239" s="156">
        <f>IF(W238/X238=0,"",W238/X238)</f>
        <v>1</v>
      </c>
      <c r="Y239" s="157" t="s">
        <v>50</v>
      </c>
    </row>
    <row r="240" spans="1:26" ht="15.75" x14ac:dyDescent="0.25">
      <c r="A240" s="50">
        <f t="shared" si="34"/>
        <v>1902</v>
      </c>
      <c r="B240" s="51"/>
      <c r="C240" s="51"/>
      <c r="D240" s="51"/>
      <c r="E240" s="51"/>
      <c r="F240" s="51"/>
      <c r="G240" s="51"/>
      <c r="H240" s="51"/>
      <c r="I240" s="51"/>
      <c r="J240" s="51"/>
      <c r="K240" s="169"/>
      <c r="L240" s="169"/>
      <c r="M240" s="169"/>
      <c r="N240" s="169"/>
      <c r="O240" s="169"/>
      <c r="P240" s="169"/>
      <c r="Q240" s="169"/>
      <c r="R240" s="84"/>
      <c r="S240" s="138"/>
      <c r="T240" s="143"/>
      <c r="U240" s="144"/>
      <c r="V240" s="93"/>
      <c r="W240" s="158"/>
      <c r="X240" s="158"/>
      <c r="Y240" s="159"/>
    </row>
    <row r="241" spans="1:26" ht="18" customHeight="1" x14ac:dyDescent="0.25">
      <c r="A241" s="19"/>
      <c r="B241" s="182" t="s">
        <v>74</v>
      </c>
      <c r="C241" s="182"/>
      <c r="D241" s="182"/>
      <c r="E241" s="182"/>
      <c r="F241" s="182"/>
      <c r="G241" s="182"/>
      <c r="H241" s="182"/>
      <c r="I241" s="182"/>
      <c r="J241" s="182"/>
      <c r="R241" s="71">
        <f>SUM(R224:R237)</f>
        <v>10</v>
      </c>
      <c r="S241" s="72">
        <f>IF(R232=0,"",R232/B224)</f>
        <v>0.47619047619047616</v>
      </c>
      <c r="T241" s="72">
        <f>IF(R241=0,"",R241/B224)</f>
        <v>0.47619047619047616</v>
      </c>
      <c r="U241" s="72">
        <f>IF(R232=0,"",T241-S241)</f>
        <v>0</v>
      </c>
      <c r="V241" s="1"/>
      <c r="W241" s="24"/>
      <c r="X241" s="27"/>
      <c r="Y241" s="1"/>
    </row>
    <row r="242" spans="1:26" ht="12.75" customHeight="1" x14ac:dyDescent="0.2">
      <c r="S242" s="1"/>
      <c r="T242" s="1"/>
      <c r="V242" s="1"/>
    </row>
    <row r="243" spans="1:26" ht="12.75" customHeight="1" x14ac:dyDescent="0.2">
      <c r="S243" s="1"/>
      <c r="T243" s="1"/>
      <c r="V243" s="1"/>
    </row>
    <row r="244" spans="1:26" ht="26.25" customHeight="1" x14ac:dyDescent="0.4">
      <c r="B244" s="183" t="s">
        <v>63</v>
      </c>
      <c r="C244" s="184"/>
      <c r="D244" s="184"/>
      <c r="E244" s="184"/>
      <c r="F244" s="184"/>
      <c r="G244" s="184"/>
      <c r="H244" s="184"/>
      <c r="I244" s="184"/>
      <c r="J244" s="184"/>
      <c r="R244" s="127" t="s">
        <v>52</v>
      </c>
      <c r="S244" s="1"/>
      <c r="T244" s="1"/>
      <c r="U244" s="24"/>
      <c r="V244" s="1"/>
      <c r="W244" s="24"/>
      <c r="X244" s="24"/>
      <c r="Y244" s="24"/>
    </row>
    <row r="245" spans="1:26" ht="20.25" customHeight="1" x14ac:dyDescent="0.2">
      <c r="A245" s="190" t="s">
        <v>16</v>
      </c>
      <c r="B245" s="191" t="s">
        <v>64</v>
      </c>
      <c r="C245" s="192"/>
      <c r="D245" s="192"/>
      <c r="E245" s="192"/>
      <c r="F245" s="192"/>
      <c r="G245" s="192"/>
      <c r="H245" s="192"/>
      <c r="I245" s="192"/>
      <c r="J245" s="193"/>
      <c r="R245" s="194" t="s">
        <v>17</v>
      </c>
      <c r="S245" s="189" t="s">
        <v>8</v>
      </c>
      <c r="T245" s="189" t="s">
        <v>9</v>
      </c>
      <c r="U245" s="196" t="s">
        <v>10</v>
      </c>
      <c r="V245" s="189" t="s">
        <v>11</v>
      </c>
      <c r="W245" s="187" t="s">
        <v>12</v>
      </c>
      <c r="X245" s="187" t="s">
        <v>13</v>
      </c>
      <c r="Y245" s="189" t="s">
        <v>14</v>
      </c>
    </row>
    <row r="246" spans="1:26" ht="15.75" customHeight="1" x14ac:dyDescent="0.25">
      <c r="A246" s="188"/>
      <c r="B246" s="50" t="s">
        <v>65</v>
      </c>
      <c r="C246" s="50" t="s">
        <v>66</v>
      </c>
      <c r="D246" s="50" t="s">
        <v>67</v>
      </c>
      <c r="E246" s="50" t="s">
        <v>68</v>
      </c>
      <c r="F246" s="50" t="s">
        <v>69</v>
      </c>
      <c r="G246" s="50" t="s">
        <v>70</v>
      </c>
      <c r="H246" s="50" t="s">
        <v>71</v>
      </c>
      <c r="I246" s="50" t="s">
        <v>72</v>
      </c>
      <c r="J246" s="50" t="s">
        <v>73</v>
      </c>
      <c r="R246" s="195"/>
      <c r="S246" s="188"/>
      <c r="T246" s="188"/>
      <c r="U246" s="188"/>
      <c r="V246" s="188"/>
      <c r="W246" s="188"/>
      <c r="X246" s="188"/>
      <c r="Y246" s="188"/>
    </row>
    <row r="247" spans="1:26" ht="15.75" customHeight="1" x14ac:dyDescent="0.25">
      <c r="A247" s="50">
        <v>1201</v>
      </c>
      <c r="B247" s="51">
        <v>7</v>
      </c>
      <c r="C247" s="51"/>
      <c r="D247" s="51"/>
      <c r="E247" s="51"/>
      <c r="F247" s="51"/>
      <c r="G247" s="51"/>
      <c r="H247" s="51"/>
      <c r="I247" s="51"/>
      <c r="J247" s="51"/>
      <c r="K247" s="142"/>
      <c r="L247" s="142"/>
      <c r="M247" s="142"/>
      <c r="N247" s="142"/>
      <c r="O247" s="142"/>
      <c r="P247" s="142"/>
      <c r="Q247" s="142"/>
      <c r="R247" s="84"/>
      <c r="S247" s="136"/>
      <c r="T247" s="139"/>
      <c r="U247" s="140"/>
      <c r="V247" s="146"/>
      <c r="W247" s="53">
        <f>B247</f>
        <v>7</v>
      </c>
      <c r="X247" s="147"/>
      <c r="Y247" s="146"/>
    </row>
    <row r="248" spans="1:26" ht="15.75" customHeight="1" x14ac:dyDescent="0.25">
      <c r="A248" s="50">
        <v>1202</v>
      </c>
      <c r="B248" s="51"/>
      <c r="C248" s="51">
        <v>4</v>
      </c>
      <c r="D248" s="51"/>
      <c r="E248" s="51"/>
      <c r="F248" s="51"/>
      <c r="G248" s="51"/>
      <c r="H248" s="51"/>
      <c r="I248" s="51"/>
      <c r="J248" s="51"/>
      <c r="K248" s="142"/>
      <c r="L248" s="142"/>
      <c r="M248" s="142"/>
      <c r="N248" s="142"/>
      <c r="O248" s="142"/>
      <c r="P248" s="142"/>
      <c r="Q248" s="142"/>
      <c r="R248" s="84"/>
      <c r="S248" s="137"/>
      <c r="T248" s="57"/>
      <c r="U248" s="141"/>
      <c r="V248" s="54">
        <f>IF(C248=0,"",C248/B247)</f>
        <v>0.5714285714285714</v>
      </c>
      <c r="W248" s="55">
        <v>6</v>
      </c>
      <c r="X248" s="145">
        <f t="shared" ref="X248:X255" si="35">IF(W248=0,"",W248/W247)</f>
        <v>0.8571428571428571</v>
      </c>
      <c r="Y248" s="145">
        <f t="shared" ref="Y248:Y255" si="36">IF(W248=0,"",100%-X248)</f>
        <v>0.1428571428571429</v>
      </c>
    </row>
    <row r="249" spans="1:26" ht="15.75" customHeight="1" x14ac:dyDescent="0.25">
      <c r="A249" s="50">
        <v>1301</v>
      </c>
      <c r="B249" s="51"/>
      <c r="C249" s="51"/>
      <c r="D249" s="51">
        <v>3</v>
      </c>
      <c r="E249" s="51"/>
      <c r="F249" s="51"/>
      <c r="G249" s="51"/>
      <c r="H249" s="51"/>
      <c r="I249" s="51"/>
      <c r="J249" s="51"/>
      <c r="K249" s="142"/>
      <c r="L249" s="142"/>
      <c r="M249" s="142"/>
      <c r="N249" s="142"/>
      <c r="O249" s="142"/>
      <c r="P249" s="142"/>
      <c r="Q249" s="142"/>
      <c r="R249" s="84"/>
      <c r="S249" s="137"/>
      <c r="T249" s="57"/>
      <c r="U249" s="141"/>
      <c r="V249" s="54">
        <f>IF(D249=0,"",D249/C248)</f>
        <v>0.75</v>
      </c>
      <c r="W249" s="55">
        <v>4</v>
      </c>
      <c r="X249" s="145">
        <f t="shared" si="35"/>
        <v>0.66666666666666663</v>
      </c>
      <c r="Y249" s="145">
        <f t="shared" si="36"/>
        <v>0.33333333333333337</v>
      </c>
      <c r="Z249" s="30">
        <f>W249/W247</f>
        <v>0.5714285714285714</v>
      </c>
    </row>
    <row r="250" spans="1:26" ht="15.75" customHeight="1" x14ac:dyDescent="0.25">
      <c r="A250" s="50">
        <v>1302</v>
      </c>
      <c r="B250" s="51"/>
      <c r="C250" s="51"/>
      <c r="D250" s="51"/>
      <c r="E250" s="51">
        <v>3</v>
      </c>
      <c r="F250" s="51"/>
      <c r="G250" s="51"/>
      <c r="H250" s="51"/>
      <c r="I250" s="51"/>
      <c r="J250" s="51"/>
      <c r="K250" s="142"/>
      <c r="L250" s="142"/>
      <c r="M250" s="142"/>
      <c r="N250" s="142"/>
      <c r="O250" s="142"/>
      <c r="P250" s="142"/>
      <c r="Q250" s="142"/>
      <c r="R250" s="84"/>
      <c r="S250" s="137"/>
      <c r="T250" s="57"/>
      <c r="U250" s="141"/>
      <c r="V250" s="54">
        <f>IF(E250=0,"",E250/D249)</f>
        <v>1</v>
      </c>
      <c r="W250" s="55">
        <v>4</v>
      </c>
      <c r="X250" s="145">
        <f t="shared" si="35"/>
        <v>1</v>
      </c>
      <c r="Y250" s="145">
        <f t="shared" si="36"/>
        <v>0</v>
      </c>
    </row>
    <row r="251" spans="1:26" ht="15.75" customHeight="1" x14ac:dyDescent="0.25">
      <c r="A251" s="50">
        <v>1401</v>
      </c>
      <c r="B251" s="51"/>
      <c r="C251" s="51"/>
      <c r="D251" s="51"/>
      <c r="E251" s="51"/>
      <c r="F251" s="51">
        <v>3</v>
      </c>
      <c r="G251" s="51"/>
      <c r="H251" s="51"/>
      <c r="I251" s="51"/>
      <c r="J251" s="51"/>
      <c r="K251" s="142"/>
      <c r="L251" s="142"/>
      <c r="M251" s="142"/>
      <c r="N251" s="142"/>
      <c r="O251" s="142"/>
      <c r="P251" s="142"/>
      <c r="Q251" s="142"/>
      <c r="R251" s="84"/>
      <c r="S251" s="137"/>
      <c r="T251" s="57"/>
      <c r="U251" s="141"/>
      <c r="V251" s="54">
        <f>IF(F251=0,"",F251/E250)</f>
        <v>1</v>
      </c>
      <c r="W251" s="55">
        <v>4</v>
      </c>
      <c r="X251" s="145">
        <f t="shared" si="35"/>
        <v>1</v>
      </c>
      <c r="Y251" s="145">
        <f t="shared" si="36"/>
        <v>0</v>
      </c>
    </row>
    <row r="252" spans="1:26" ht="15.75" customHeight="1" x14ac:dyDescent="0.25">
      <c r="A252" s="50">
        <v>1402</v>
      </c>
      <c r="B252" s="51"/>
      <c r="C252" s="51"/>
      <c r="D252" s="51"/>
      <c r="E252" s="51"/>
      <c r="F252" s="51"/>
      <c r="G252" s="51">
        <v>3</v>
      </c>
      <c r="H252" s="51"/>
      <c r="I252" s="51"/>
      <c r="J252" s="51"/>
      <c r="K252" s="142"/>
      <c r="L252" s="142"/>
      <c r="M252" s="142"/>
      <c r="N252" s="142"/>
      <c r="O252" s="142"/>
      <c r="P252" s="142"/>
      <c r="Q252" s="142"/>
      <c r="R252" s="84"/>
      <c r="S252" s="137"/>
      <c r="T252" s="57"/>
      <c r="U252" s="141"/>
      <c r="V252" s="54">
        <f>IF(G252=0,"",G252/F251)</f>
        <v>1</v>
      </c>
      <c r="W252" s="55">
        <v>4</v>
      </c>
      <c r="X252" s="145">
        <f t="shared" si="35"/>
        <v>1</v>
      </c>
      <c r="Y252" s="145">
        <f t="shared" si="36"/>
        <v>0</v>
      </c>
    </row>
    <row r="253" spans="1:26" ht="15.75" customHeight="1" x14ac:dyDescent="0.25">
      <c r="A253" s="50">
        <v>1501</v>
      </c>
      <c r="B253" s="51"/>
      <c r="C253" s="51"/>
      <c r="D253" s="51"/>
      <c r="E253" s="51"/>
      <c r="F253" s="51"/>
      <c r="G253" s="51"/>
      <c r="H253" s="51">
        <v>3</v>
      </c>
      <c r="I253" s="51"/>
      <c r="J253" s="51"/>
      <c r="K253" s="142"/>
      <c r="L253" s="142"/>
      <c r="M253" s="142"/>
      <c r="N253" s="142"/>
      <c r="O253" s="142"/>
      <c r="P253" s="142"/>
      <c r="Q253" s="142"/>
      <c r="R253" s="84"/>
      <c r="S253" s="137"/>
      <c r="T253" s="57"/>
      <c r="U253" s="141"/>
      <c r="V253" s="54">
        <f>IF(H253=0,"",H253/G252)</f>
        <v>1</v>
      </c>
      <c r="W253" s="55">
        <v>4</v>
      </c>
      <c r="X253" s="145">
        <f t="shared" si="35"/>
        <v>1</v>
      </c>
      <c r="Y253" s="145">
        <f t="shared" si="36"/>
        <v>0</v>
      </c>
    </row>
    <row r="254" spans="1:26" ht="15.75" customHeight="1" x14ac:dyDescent="0.25">
      <c r="A254" s="50">
        <v>1502</v>
      </c>
      <c r="B254" s="51"/>
      <c r="C254" s="51"/>
      <c r="D254" s="51"/>
      <c r="E254" s="51"/>
      <c r="F254" s="51"/>
      <c r="G254" s="51"/>
      <c r="H254" s="51"/>
      <c r="I254" s="51">
        <v>3</v>
      </c>
      <c r="J254" s="51"/>
      <c r="K254" s="142"/>
      <c r="L254" s="142"/>
      <c r="M254" s="142"/>
      <c r="N254" s="142"/>
      <c r="O254" s="142"/>
      <c r="P254" s="142"/>
      <c r="Q254" s="142"/>
      <c r="R254" s="84"/>
      <c r="S254" s="137"/>
      <c r="T254" s="57"/>
      <c r="U254" s="141"/>
      <c r="V254" s="54">
        <f>IF(I254=0,"",I254/H253)</f>
        <v>1</v>
      </c>
      <c r="W254" s="55">
        <v>4</v>
      </c>
      <c r="X254" s="145">
        <f t="shared" si="35"/>
        <v>1</v>
      </c>
      <c r="Y254" s="145">
        <f t="shared" si="36"/>
        <v>0</v>
      </c>
    </row>
    <row r="255" spans="1:26" ht="15.75" customHeight="1" x14ac:dyDescent="0.25">
      <c r="A255" s="50">
        <v>1601</v>
      </c>
      <c r="B255" s="51"/>
      <c r="C255" s="51"/>
      <c r="D255" s="51"/>
      <c r="E255" s="51"/>
      <c r="F255" s="51"/>
      <c r="G255" s="51"/>
      <c r="H255" s="51"/>
      <c r="I255" s="51"/>
      <c r="J255" s="51">
        <v>3</v>
      </c>
      <c r="K255" s="142"/>
      <c r="L255" s="142"/>
      <c r="M255" s="142"/>
      <c r="N255" s="142"/>
      <c r="O255" s="142"/>
      <c r="P255" s="142"/>
      <c r="Q255" s="142"/>
      <c r="R255" s="84">
        <v>3</v>
      </c>
      <c r="S255" s="137"/>
      <c r="T255" s="57"/>
      <c r="U255" s="141"/>
      <c r="V255" s="56">
        <f>IF(J255=0,"",J255/I254)</f>
        <v>1</v>
      </c>
      <c r="W255" s="55">
        <v>4</v>
      </c>
      <c r="X255" s="56">
        <f t="shared" si="35"/>
        <v>1</v>
      </c>
      <c r="Y255" s="56">
        <f t="shared" si="36"/>
        <v>0</v>
      </c>
    </row>
    <row r="256" spans="1:26" ht="15.75" customHeight="1" x14ac:dyDescent="0.25">
      <c r="A256" s="50">
        <v>1602</v>
      </c>
      <c r="B256" s="51"/>
      <c r="C256" s="51"/>
      <c r="D256" s="51"/>
      <c r="E256" s="51"/>
      <c r="F256" s="51"/>
      <c r="G256" s="51"/>
      <c r="H256" s="51"/>
      <c r="I256" s="51"/>
      <c r="J256" s="51">
        <v>1</v>
      </c>
      <c r="K256" s="142"/>
      <c r="L256" s="142"/>
      <c r="M256" s="142"/>
      <c r="N256" s="142"/>
      <c r="O256" s="142"/>
      <c r="P256" s="142"/>
      <c r="Q256" s="142"/>
      <c r="R256" s="84">
        <v>1</v>
      </c>
      <c r="S256" s="137"/>
      <c r="T256" s="57"/>
      <c r="U256" s="142"/>
      <c r="V256" s="57"/>
      <c r="W256" s="55"/>
      <c r="X256" s="57"/>
      <c r="Y256" s="162"/>
    </row>
    <row r="257" spans="1:26" ht="15.75" customHeight="1" x14ac:dyDescent="0.25">
      <c r="A257" s="50">
        <v>1701</v>
      </c>
      <c r="B257" s="51"/>
      <c r="C257" s="51"/>
      <c r="D257" s="51"/>
      <c r="E257" s="51"/>
      <c r="F257" s="51"/>
      <c r="G257" s="51"/>
      <c r="H257" s="51"/>
      <c r="I257" s="51"/>
      <c r="J257" s="51"/>
      <c r="K257" s="169"/>
      <c r="L257" s="169"/>
      <c r="M257" s="169"/>
      <c r="N257" s="169"/>
      <c r="O257" s="169"/>
      <c r="P257" s="169"/>
      <c r="Q257" s="169"/>
      <c r="R257" s="84"/>
      <c r="S257" s="137"/>
      <c r="T257" s="57"/>
      <c r="U257" s="142"/>
      <c r="V257" s="148"/>
      <c r="W257" s="58"/>
      <c r="X257" s="149"/>
      <c r="Y257" s="148"/>
    </row>
    <row r="258" spans="1:26" ht="15.75" customHeight="1" x14ac:dyDescent="0.25">
      <c r="A258" s="50">
        <v>1702</v>
      </c>
      <c r="B258" s="51"/>
      <c r="C258" s="51"/>
      <c r="D258" s="51"/>
      <c r="E258" s="51"/>
      <c r="F258" s="51"/>
      <c r="G258" s="51"/>
      <c r="H258" s="51"/>
      <c r="I258" s="51"/>
      <c r="J258" s="51"/>
      <c r="K258" s="169"/>
      <c r="L258" s="169"/>
      <c r="M258" s="169"/>
      <c r="N258" s="169"/>
      <c r="O258" s="169"/>
      <c r="P258" s="169"/>
      <c r="Q258" s="169"/>
      <c r="R258" s="84"/>
      <c r="S258" s="137"/>
      <c r="T258" s="57"/>
      <c r="U258" s="142"/>
      <c r="V258" s="148"/>
      <c r="W258" s="58"/>
      <c r="X258" s="149"/>
      <c r="Y258" s="148"/>
    </row>
    <row r="259" spans="1:26" ht="15.75" customHeight="1" x14ac:dyDescent="0.25">
      <c r="A259" s="50">
        <v>1801</v>
      </c>
      <c r="B259" s="51"/>
      <c r="C259" s="51"/>
      <c r="D259" s="51"/>
      <c r="E259" s="51"/>
      <c r="F259" s="51"/>
      <c r="G259" s="51"/>
      <c r="H259" s="51"/>
      <c r="I259" s="51"/>
      <c r="J259" s="51"/>
      <c r="K259" s="169"/>
      <c r="L259" s="169"/>
      <c r="M259" s="169"/>
      <c r="N259" s="169"/>
      <c r="O259" s="169"/>
      <c r="P259" s="169"/>
      <c r="Q259" s="169"/>
      <c r="R259" s="84"/>
      <c r="S259" s="137"/>
      <c r="T259" s="57"/>
      <c r="U259" s="142"/>
      <c r="V259" s="148"/>
      <c r="W259" s="58"/>
      <c r="X259" s="149"/>
      <c r="Y259" s="148"/>
    </row>
    <row r="260" spans="1:26" ht="15.75" customHeight="1" x14ac:dyDescent="0.25">
      <c r="A260" s="50">
        <v>1802</v>
      </c>
      <c r="B260" s="51"/>
      <c r="C260" s="51"/>
      <c r="D260" s="51"/>
      <c r="E260" s="51"/>
      <c r="F260" s="51"/>
      <c r="G260" s="51"/>
      <c r="H260" s="51"/>
      <c r="I260" s="51"/>
      <c r="J260" s="51"/>
      <c r="K260" s="169"/>
      <c r="L260" s="169"/>
      <c r="M260" s="169"/>
      <c r="N260" s="169"/>
      <c r="O260" s="169"/>
      <c r="P260" s="169"/>
      <c r="Q260" s="169"/>
      <c r="R260" s="84"/>
      <c r="S260" s="137"/>
      <c r="T260" s="57"/>
      <c r="U260" s="142"/>
      <c r="V260" s="57"/>
      <c r="W260" s="142"/>
      <c r="X260" s="150"/>
      <c r="Y260" s="148"/>
    </row>
    <row r="261" spans="1:26" ht="15.75" customHeight="1" x14ac:dyDescent="0.25">
      <c r="A261" s="50">
        <v>1901</v>
      </c>
      <c r="B261" s="51"/>
      <c r="C261" s="51"/>
      <c r="D261" s="51"/>
      <c r="E261" s="51"/>
      <c r="F261" s="51"/>
      <c r="G261" s="51"/>
      <c r="H261" s="51"/>
      <c r="I261" s="51"/>
      <c r="J261" s="51"/>
      <c r="K261" s="169"/>
      <c r="L261" s="169"/>
      <c r="M261" s="169"/>
      <c r="N261" s="169"/>
      <c r="O261" s="169"/>
      <c r="P261" s="169"/>
      <c r="Q261" s="169"/>
      <c r="R261" s="84"/>
      <c r="S261" s="137"/>
      <c r="T261" s="57"/>
      <c r="U261" s="142"/>
      <c r="V261" s="151" t="s">
        <v>48</v>
      </c>
      <c r="W261" s="152">
        <v>4</v>
      </c>
      <c r="X261" s="153">
        <f>IF(SUM(R251:R257)=0,"",SUM(R251:R257))</f>
        <v>4</v>
      </c>
      <c r="Y261" s="154" t="s">
        <v>17</v>
      </c>
    </row>
    <row r="262" spans="1:26" ht="15.75" customHeight="1" x14ac:dyDescent="0.25">
      <c r="A262" s="50">
        <v>1902</v>
      </c>
      <c r="B262" s="51"/>
      <c r="C262" s="51"/>
      <c r="D262" s="51"/>
      <c r="E262" s="51"/>
      <c r="F262" s="51"/>
      <c r="G262" s="51"/>
      <c r="H262" s="51"/>
      <c r="I262" s="51"/>
      <c r="J262" s="51"/>
      <c r="K262" s="169"/>
      <c r="L262" s="169"/>
      <c r="M262" s="169"/>
      <c r="N262" s="169"/>
      <c r="O262" s="169"/>
      <c r="P262" s="169"/>
      <c r="Q262" s="169"/>
      <c r="R262" s="84"/>
      <c r="S262" s="137"/>
      <c r="T262" s="57"/>
      <c r="U262" s="142"/>
      <c r="V262" s="155" t="s">
        <v>49</v>
      </c>
      <c r="W262" s="65">
        <f>IF(W261/B247=0,"",W261/B247)</f>
        <v>0.5714285714285714</v>
      </c>
      <c r="X262" s="156">
        <f>IF(W261/X261=0,"",W261/X261)</f>
        <v>1</v>
      </c>
      <c r="Y262" s="157" t="s">
        <v>50</v>
      </c>
    </row>
    <row r="263" spans="1:26" ht="15.75" customHeight="1" x14ac:dyDescent="0.25">
      <c r="A263" s="50">
        <v>2001</v>
      </c>
      <c r="B263" s="51"/>
      <c r="C263" s="51"/>
      <c r="D263" s="51"/>
      <c r="E263" s="51"/>
      <c r="F263" s="51"/>
      <c r="G263" s="51"/>
      <c r="H263" s="51"/>
      <c r="I263" s="51"/>
      <c r="J263" s="51"/>
      <c r="K263" s="169"/>
      <c r="L263" s="169"/>
      <c r="M263" s="169"/>
      <c r="N263" s="169"/>
      <c r="O263" s="169"/>
      <c r="P263" s="169"/>
      <c r="Q263" s="169"/>
      <c r="R263" s="84"/>
      <c r="S263" s="138"/>
      <c r="T263" s="143"/>
      <c r="U263" s="144"/>
      <c r="V263" s="93"/>
      <c r="W263" s="158"/>
      <c r="X263" s="158"/>
      <c r="Y263" s="159"/>
    </row>
    <row r="264" spans="1:26" ht="18" customHeight="1" x14ac:dyDescent="0.25">
      <c r="A264" s="19"/>
      <c r="B264" s="182" t="s">
        <v>74</v>
      </c>
      <c r="C264" s="182"/>
      <c r="D264" s="182"/>
      <c r="E264" s="182"/>
      <c r="F264" s="182"/>
      <c r="G264" s="182"/>
      <c r="H264" s="182"/>
      <c r="I264" s="182"/>
      <c r="J264" s="182"/>
      <c r="R264" s="71">
        <f>SUM(R247:R260)</f>
        <v>4</v>
      </c>
      <c r="S264" s="72">
        <f>IF(R255=0,"",R255/B247)</f>
        <v>0.42857142857142855</v>
      </c>
      <c r="T264" s="72">
        <f>IF(R264=0,"",R264/B247)</f>
        <v>0.5714285714285714</v>
      </c>
      <c r="U264" s="72">
        <f>IF(R255=0,"",T264-S264)</f>
        <v>0.14285714285714285</v>
      </c>
      <c r="V264" s="1"/>
      <c r="W264" s="24"/>
      <c r="X264" s="27"/>
      <c r="Y264" s="1"/>
    </row>
    <row r="265" spans="1:26" ht="12.75" customHeight="1" x14ac:dyDescent="0.2">
      <c r="S265" s="1"/>
      <c r="T265" s="1"/>
      <c r="V265" s="1"/>
    </row>
    <row r="266" spans="1:26" ht="12.75" customHeight="1" x14ac:dyDescent="0.2">
      <c r="S266" s="1"/>
      <c r="T266" s="1"/>
      <c r="V266" s="1"/>
    </row>
    <row r="267" spans="1:26" ht="26.25" customHeight="1" x14ac:dyDescent="0.4">
      <c r="B267" s="183" t="s">
        <v>63</v>
      </c>
      <c r="C267" s="184"/>
      <c r="D267" s="184"/>
      <c r="E267" s="184"/>
      <c r="F267" s="184"/>
      <c r="G267" s="184"/>
      <c r="H267" s="184"/>
      <c r="I267" s="184"/>
      <c r="J267" s="184"/>
      <c r="R267" s="127" t="s">
        <v>54</v>
      </c>
      <c r="S267" s="1"/>
      <c r="T267" s="1"/>
      <c r="U267" s="24"/>
      <c r="V267" s="1"/>
      <c r="W267" s="24"/>
      <c r="X267" s="24"/>
      <c r="Y267" s="24"/>
    </row>
    <row r="268" spans="1:26" ht="20.25" customHeight="1" x14ac:dyDescent="0.2">
      <c r="A268" s="190" t="s">
        <v>16</v>
      </c>
      <c r="B268" s="191" t="s">
        <v>64</v>
      </c>
      <c r="C268" s="192"/>
      <c r="D268" s="192"/>
      <c r="E268" s="192"/>
      <c r="F268" s="192"/>
      <c r="G268" s="192"/>
      <c r="H268" s="192"/>
      <c r="I268" s="192"/>
      <c r="J268" s="193"/>
      <c r="R268" s="194" t="s">
        <v>17</v>
      </c>
      <c r="S268" s="189" t="s">
        <v>8</v>
      </c>
      <c r="T268" s="189" t="s">
        <v>9</v>
      </c>
      <c r="U268" s="196" t="s">
        <v>10</v>
      </c>
      <c r="V268" s="189" t="s">
        <v>11</v>
      </c>
      <c r="W268" s="187" t="s">
        <v>12</v>
      </c>
      <c r="X268" s="187" t="s">
        <v>13</v>
      </c>
      <c r="Y268" s="189" t="s">
        <v>14</v>
      </c>
    </row>
    <row r="269" spans="1:26" ht="15.75" customHeight="1" x14ac:dyDescent="0.25">
      <c r="A269" s="188"/>
      <c r="B269" s="50" t="s">
        <v>65</v>
      </c>
      <c r="C269" s="50" t="s">
        <v>66</v>
      </c>
      <c r="D269" s="50" t="s">
        <v>67</v>
      </c>
      <c r="E269" s="50" t="s">
        <v>68</v>
      </c>
      <c r="F269" s="50" t="s">
        <v>69</v>
      </c>
      <c r="G269" s="50" t="s">
        <v>70</v>
      </c>
      <c r="H269" s="50" t="s">
        <v>71</v>
      </c>
      <c r="I269" s="50" t="s">
        <v>72</v>
      </c>
      <c r="J269" s="50" t="s">
        <v>73</v>
      </c>
      <c r="R269" s="195"/>
      <c r="S269" s="188"/>
      <c r="T269" s="188"/>
      <c r="U269" s="188"/>
      <c r="V269" s="188"/>
      <c r="W269" s="188"/>
      <c r="X269" s="188"/>
      <c r="Y269" s="188"/>
    </row>
    <row r="270" spans="1:26" ht="15.75" customHeight="1" x14ac:dyDescent="0.25">
      <c r="A270" s="50">
        <v>1202</v>
      </c>
      <c r="B270" s="51">
        <v>18</v>
      </c>
      <c r="C270" s="51"/>
      <c r="D270" s="51"/>
      <c r="E270" s="51"/>
      <c r="F270" s="51"/>
      <c r="G270" s="51"/>
      <c r="H270" s="51"/>
      <c r="I270" s="51"/>
      <c r="J270" s="51"/>
      <c r="K270" s="142"/>
      <c r="L270" s="142"/>
      <c r="M270" s="142"/>
      <c r="N270" s="142"/>
      <c r="O270" s="142"/>
      <c r="P270" s="142"/>
      <c r="Q270" s="142"/>
      <c r="R270" s="84"/>
      <c r="S270" s="136"/>
      <c r="T270" s="139"/>
      <c r="U270" s="140"/>
      <c r="V270" s="146"/>
      <c r="W270" s="53">
        <f>B270</f>
        <v>18</v>
      </c>
      <c r="X270" s="147"/>
      <c r="Y270" s="146"/>
    </row>
    <row r="271" spans="1:26" ht="15.75" customHeight="1" x14ac:dyDescent="0.25">
      <c r="A271" s="50">
        <v>1301</v>
      </c>
      <c r="B271" s="51"/>
      <c r="C271" s="51">
        <v>14</v>
      </c>
      <c r="D271" s="51"/>
      <c r="E271" s="51"/>
      <c r="F271" s="51"/>
      <c r="G271" s="51"/>
      <c r="H271" s="51"/>
      <c r="I271" s="51"/>
      <c r="J271" s="51"/>
      <c r="K271" s="142"/>
      <c r="L271" s="142"/>
      <c r="M271" s="142"/>
      <c r="N271" s="142"/>
      <c r="O271" s="142"/>
      <c r="P271" s="142"/>
      <c r="Q271" s="142"/>
      <c r="R271" s="84"/>
      <c r="S271" s="137"/>
      <c r="T271" s="57"/>
      <c r="U271" s="141"/>
      <c r="V271" s="54">
        <f>IF(C271=0,"",C271/B270)</f>
        <v>0.77777777777777779</v>
      </c>
      <c r="W271" s="55">
        <v>14</v>
      </c>
      <c r="X271" s="145">
        <f t="shared" ref="X271:X278" si="37">IF(W271=0,"",W271/W270)</f>
        <v>0.77777777777777779</v>
      </c>
      <c r="Y271" s="145">
        <f t="shared" ref="Y271:Y278" si="38">IF(W271=0,"",100%-X271)</f>
        <v>0.22222222222222221</v>
      </c>
    </row>
    <row r="272" spans="1:26" ht="15.75" customHeight="1" x14ac:dyDescent="0.25">
      <c r="A272" s="50">
        <v>1302</v>
      </c>
      <c r="B272" s="51"/>
      <c r="C272" s="51"/>
      <c r="D272" s="51">
        <v>13</v>
      </c>
      <c r="E272" s="51"/>
      <c r="F272" s="51"/>
      <c r="G272" s="51"/>
      <c r="H272" s="51"/>
      <c r="I272" s="51"/>
      <c r="J272" s="51"/>
      <c r="K272" s="142"/>
      <c r="L272" s="142"/>
      <c r="M272" s="142"/>
      <c r="N272" s="142"/>
      <c r="O272" s="142"/>
      <c r="P272" s="142"/>
      <c r="Q272" s="142"/>
      <c r="R272" s="84"/>
      <c r="S272" s="137"/>
      <c r="T272" s="57"/>
      <c r="U272" s="141"/>
      <c r="V272" s="54">
        <f>IF(D272=0,"",D272/C271)</f>
        <v>0.9285714285714286</v>
      </c>
      <c r="W272" s="55">
        <v>13</v>
      </c>
      <c r="X272" s="145">
        <f t="shared" si="37"/>
        <v>0.9285714285714286</v>
      </c>
      <c r="Y272" s="145">
        <f t="shared" si="38"/>
        <v>7.1428571428571397E-2</v>
      </c>
      <c r="Z272" s="30">
        <f>W272/W270</f>
        <v>0.72222222222222221</v>
      </c>
    </row>
    <row r="273" spans="1:25" ht="15.75" customHeight="1" x14ac:dyDescent="0.25">
      <c r="A273" s="50">
        <v>1401</v>
      </c>
      <c r="B273" s="51"/>
      <c r="C273" s="51"/>
      <c r="D273" s="51"/>
      <c r="E273" s="51">
        <v>13</v>
      </c>
      <c r="F273" s="51"/>
      <c r="G273" s="51"/>
      <c r="H273" s="51"/>
      <c r="I273" s="51"/>
      <c r="J273" s="51"/>
      <c r="K273" s="142"/>
      <c r="L273" s="142"/>
      <c r="M273" s="142"/>
      <c r="N273" s="142"/>
      <c r="O273" s="142"/>
      <c r="P273" s="142"/>
      <c r="Q273" s="142"/>
      <c r="R273" s="84"/>
      <c r="S273" s="137"/>
      <c r="T273" s="57"/>
      <c r="U273" s="141"/>
      <c r="V273" s="54">
        <f>IF(E273=0,"",E273/D272)</f>
        <v>1</v>
      </c>
      <c r="W273" s="55">
        <v>13</v>
      </c>
      <c r="X273" s="145">
        <f t="shared" si="37"/>
        <v>1</v>
      </c>
      <c r="Y273" s="145">
        <f t="shared" si="38"/>
        <v>0</v>
      </c>
    </row>
    <row r="274" spans="1:25" ht="15.75" customHeight="1" x14ac:dyDescent="0.25">
      <c r="A274" s="50">
        <v>1402</v>
      </c>
      <c r="B274" s="51"/>
      <c r="C274" s="51"/>
      <c r="D274" s="51"/>
      <c r="E274" s="51"/>
      <c r="F274" s="51">
        <v>13</v>
      </c>
      <c r="G274" s="51"/>
      <c r="H274" s="51"/>
      <c r="I274" s="51"/>
      <c r="J274" s="51"/>
      <c r="K274" s="142"/>
      <c r="L274" s="142"/>
      <c r="M274" s="142"/>
      <c r="N274" s="142"/>
      <c r="O274" s="142"/>
      <c r="P274" s="142"/>
      <c r="Q274" s="142"/>
      <c r="R274" s="84"/>
      <c r="S274" s="137"/>
      <c r="T274" s="57"/>
      <c r="U274" s="141"/>
      <c r="V274" s="54">
        <f>IF(F274=0,"",F274/E273)</f>
        <v>1</v>
      </c>
      <c r="W274" s="55">
        <v>13</v>
      </c>
      <c r="X274" s="145">
        <f t="shared" si="37"/>
        <v>1</v>
      </c>
      <c r="Y274" s="145">
        <f t="shared" si="38"/>
        <v>0</v>
      </c>
    </row>
    <row r="275" spans="1:25" ht="15.75" customHeight="1" x14ac:dyDescent="0.25">
      <c r="A275" s="50">
        <v>1501</v>
      </c>
      <c r="B275" s="51"/>
      <c r="C275" s="51"/>
      <c r="D275" s="51"/>
      <c r="E275" s="51"/>
      <c r="F275" s="51"/>
      <c r="G275" s="51">
        <v>13</v>
      </c>
      <c r="H275" s="51"/>
      <c r="I275" s="51"/>
      <c r="J275" s="51"/>
      <c r="K275" s="142"/>
      <c r="L275" s="142"/>
      <c r="M275" s="142"/>
      <c r="N275" s="142"/>
      <c r="O275" s="142"/>
      <c r="P275" s="142"/>
      <c r="Q275" s="142"/>
      <c r="R275" s="84"/>
      <c r="S275" s="137"/>
      <c r="T275" s="57"/>
      <c r="U275" s="141"/>
      <c r="V275" s="54">
        <f>IF(G275=0,"",G275/F274)</f>
        <v>1</v>
      </c>
      <c r="W275" s="55">
        <v>13</v>
      </c>
      <c r="X275" s="145">
        <f t="shared" si="37"/>
        <v>1</v>
      </c>
      <c r="Y275" s="145">
        <f t="shared" si="38"/>
        <v>0</v>
      </c>
    </row>
    <row r="276" spans="1:25" ht="15.75" customHeight="1" x14ac:dyDescent="0.25">
      <c r="A276" s="50">
        <v>1502</v>
      </c>
      <c r="B276" s="51"/>
      <c r="C276" s="51"/>
      <c r="D276" s="51"/>
      <c r="E276" s="51"/>
      <c r="F276" s="51"/>
      <c r="G276" s="51"/>
      <c r="H276" s="51">
        <v>13</v>
      </c>
      <c r="I276" s="51"/>
      <c r="J276" s="51"/>
      <c r="K276" s="142"/>
      <c r="L276" s="142"/>
      <c r="M276" s="142"/>
      <c r="N276" s="142"/>
      <c r="O276" s="142"/>
      <c r="P276" s="142"/>
      <c r="Q276" s="142"/>
      <c r="R276" s="84"/>
      <c r="S276" s="137"/>
      <c r="T276" s="57"/>
      <c r="U276" s="141"/>
      <c r="V276" s="54">
        <f>IF(H276=0,"",H276/G275)</f>
        <v>1</v>
      </c>
      <c r="W276" s="55">
        <v>13</v>
      </c>
      <c r="X276" s="145">
        <f t="shared" si="37"/>
        <v>1</v>
      </c>
      <c r="Y276" s="145">
        <f t="shared" si="38"/>
        <v>0</v>
      </c>
    </row>
    <row r="277" spans="1:25" ht="15.75" customHeight="1" x14ac:dyDescent="0.25">
      <c r="A277" s="50">
        <v>1601</v>
      </c>
      <c r="B277" s="51"/>
      <c r="C277" s="51"/>
      <c r="D277" s="51"/>
      <c r="E277" s="51"/>
      <c r="F277" s="51"/>
      <c r="G277" s="51"/>
      <c r="H277" s="51"/>
      <c r="I277" s="51">
        <v>13</v>
      </c>
      <c r="J277" s="51"/>
      <c r="K277" s="142"/>
      <c r="L277" s="142"/>
      <c r="M277" s="142"/>
      <c r="N277" s="142"/>
      <c r="O277" s="142"/>
      <c r="P277" s="142"/>
      <c r="Q277" s="142"/>
      <c r="R277" s="84"/>
      <c r="S277" s="137"/>
      <c r="T277" s="57"/>
      <c r="U277" s="141"/>
      <c r="V277" s="54">
        <f>IF(I277=0,"",I277/H276)</f>
        <v>1</v>
      </c>
      <c r="W277" s="55">
        <v>13</v>
      </c>
      <c r="X277" s="145">
        <f t="shared" si="37"/>
        <v>1</v>
      </c>
      <c r="Y277" s="145">
        <f t="shared" si="38"/>
        <v>0</v>
      </c>
    </row>
    <row r="278" spans="1:25" ht="15.75" customHeight="1" x14ac:dyDescent="0.25">
      <c r="A278" s="50">
        <v>1602</v>
      </c>
      <c r="B278" s="51"/>
      <c r="C278" s="51"/>
      <c r="D278" s="51"/>
      <c r="E278" s="51"/>
      <c r="F278" s="51"/>
      <c r="G278" s="51"/>
      <c r="H278" s="51"/>
      <c r="I278" s="51"/>
      <c r="J278" s="51">
        <v>13</v>
      </c>
      <c r="K278" s="142"/>
      <c r="L278" s="142"/>
      <c r="M278" s="142"/>
      <c r="N278" s="142"/>
      <c r="O278" s="142"/>
      <c r="P278" s="142"/>
      <c r="Q278" s="142"/>
      <c r="R278" s="84">
        <v>12</v>
      </c>
      <c r="S278" s="137"/>
      <c r="T278" s="57"/>
      <c r="U278" s="141"/>
      <c r="V278" s="56">
        <f>IF(J278=0,"",J278/I277)</f>
        <v>1</v>
      </c>
      <c r="W278" s="55">
        <v>13</v>
      </c>
      <c r="X278" s="56">
        <f t="shared" si="37"/>
        <v>1</v>
      </c>
      <c r="Y278" s="56">
        <f t="shared" si="38"/>
        <v>0</v>
      </c>
    </row>
    <row r="279" spans="1:25" ht="15.75" customHeight="1" x14ac:dyDescent="0.25">
      <c r="A279" s="50">
        <v>1701</v>
      </c>
      <c r="B279" s="51"/>
      <c r="C279" s="51"/>
      <c r="D279" s="51"/>
      <c r="E279" s="51"/>
      <c r="F279" s="51"/>
      <c r="G279" s="51"/>
      <c r="H279" s="51"/>
      <c r="I279" s="51"/>
      <c r="J279" s="51"/>
      <c r="K279" s="142"/>
      <c r="L279" s="142"/>
      <c r="M279" s="142"/>
      <c r="N279" s="142"/>
      <c r="O279" s="142"/>
      <c r="P279" s="142"/>
      <c r="Q279" s="142"/>
      <c r="R279" s="84"/>
      <c r="S279" s="137"/>
      <c r="T279" s="57"/>
      <c r="U279" s="142"/>
      <c r="V279" s="57"/>
      <c r="W279" s="55"/>
      <c r="X279" s="57"/>
      <c r="Y279" s="162"/>
    </row>
    <row r="280" spans="1:25" ht="15.75" customHeight="1" x14ac:dyDescent="0.25">
      <c r="A280" s="50">
        <v>1702</v>
      </c>
      <c r="B280" s="51"/>
      <c r="C280" s="51"/>
      <c r="D280" s="51"/>
      <c r="E280" s="51"/>
      <c r="F280" s="51"/>
      <c r="G280" s="51"/>
      <c r="H280" s="51"/>
      <c r="I280" s="51"/>
      <c r="J280" s="51"/>
      <c r="K280" s="169"/>
      <c r="L280" s="169"/>
      <c r="M280" s="169"/>
      <c r="N280" s="169"/>
      <c r="O280" s="169"/>
      <c r="P280" s="169"/>
      <c r="Q280" s="169"/>
      <c r="R280" s="84"/>
      <c r="S280" s="137"/>
      <c r="T280" s="57"/>
      <c r="U280" s="142"/>
      <c r="V280" s="148"/>
      <c r="W280" s="58"/>
      <c r="X280" s="149"/>
      <c r="Y280" s="148"/>
    </row>
    <row r="281" spans="1:25" ht="15.75" customHeight="1" x14ac:dyDescent="0.25">
      <c r="A281" s="50">
        <v>1801</v>
      </c>
      <c r="B281" s="51"/>
      <c r="C281" s="51"/>
      <c r="D281" s="51"/>
      <c r="E281" s="51"/>
      <c r="F281" s="51"/>
      <c r="G281" s="51"/>
      <c r="H281" s="51"/>
      <c r="I281" s="51"/>
      <c r="J281" s="51"/>
      <c r="K281" s="169"/>
      <c r="L281" s="169"/>
      <c r="M281" s="169"/>
      <c r="N281" s="169"/>
      <c r="O281" s="169"/>
      <c r="P281" s="169"/>
      <c r="Q281" s="169"/>
      <c r="R281" s="84"/>
      <c r="S281" s="137"/>
      <c r="T281" s="57"/>
      <c r="U281" s="142"/>
      <c r="V281" s="148"/>
      <c r="W281" s="58"/>
      <c r="X281" s="149"/>
      <c r="Y281" s="148"/>
    </row>
    <row r="282" spans="1:25" ht="15.75" customHeight="1" x14ac:dyDescent="0.25">
      <c r="A282" s="50">
        <v>1802</v>
      </c>
      <c r="B282" s="51"/>
      <c r="C282" s="51"/>
      <c r="D282" s="51"/>
      <c r="E282" s="51"/>
      <c r="F282" s="51"/>
      <c r="G282" s="51"/>
      <c r="H282" s="51"/>
      <c r="I282" s="51"/>
      <c r="J282" s="51"/>
      <c r="K282" s="169"/>
      <c r="L282" s="169"/>
      <c r="M282" s="169"/>
      <c r="N282" s="169"/>
      <c r="O282" s="169"/>
      <c r="P282" s="169"/>
      <c r="Q282" s="169"/>
      <c r="R282" s="84"/>
      <c r="S282" s="137"/>
      <c r="T282" s="57"/>
      <c r="U282" s="142"/>
      <c r="V282" s="148"/>
      <c r="W282" s="58"/>
      <c r="X282" s="149"/>
      <c r="Y282" s="148"/>
    </row>
    <row r="283" spans="1:25" ht="15.75" customHeight="1" x14ac:dyDescent="0.25">
      <c r="A283" s="50">
        <v>1901</v>
      </c>
      <c r="B283" s="51"/>
      <c r="C283" s="51"/>
      <c r="D283" s="51"/>
      <c r="E283" s="51"/>
      <c r="F283" s="51"/>
      <c r="G283" s="51"/>
      <c r="H283" s="51"/>
      <c r="I283" s="51"/>
      <c r="J283" s="51"/>
      <c r="K283" s="169"/>
      <c r="L283" s="169"/>
      <c r="M283" s="169"/>
      <c r="N283" s="169"/>
      <c r="O283" s="169"/>
      <c r="P283" s="169"/>
      <c r="Q283" s="169"/>
      <c r="R283" s="84"/>
      <c r="S283" s="137"/>
      <c r="T283" s="57"/>
      <c r="U283" s="142"/>
      <c r="V283" s="57"/>
      <c r="W283" s="142"/>
      <c r="X283" s="150"/>
      <c r="Y283" s="148"/>
    </row>
    <row r="284" spans="1:25" ht="15.75" customHeight="1" x14ac:dyDescent="0.25">
      <c r="A284" s="50">
        <v>1902</v>
      </c>
      <c r="B284" s="51"/>
      <c r="C284" s="51"/>
      <c r="D284" s="51"/>
      <c r="E284" s="51"/>
      <c r="F284" s="51"/>
      <c r="G284" s="51"/>
      <c r="H284" s="51"/>
      <c r="I284" s="51"/>
      <c r="J284" s="51"/>
      <c r="K284" s="169"/>
      <c r="L284" s="169"/>
      <c r="M284" s="169"/>
      <c r="N284" s="169"/>
      <c r="O284" s="169"/>
      <c r="P284" s="169"/>
      <c r="Q284" s="169"/>
      <c r="R284" s="84"/>
      <c r="S284" s="137"/>
      <c r="T284" s="57"/>
      <c r="U284" s="142"/>
      <c r="V284" s="151" t="s">
        <v>48</v>
      </c>
      <c r="W284" s="152">
        <v>12</v>
      </c>
      <c r="X284" s="153">
        <f>IF(SUM(R274:R280)=0,"",SUM(R274:R280))</f>
        <v>12</v>
      </c>
      <c r="Y284" s="154" t="s">
        <v>17</v>
      </c>
    </row>
    <row r="285" spans="1:25" ht="15.75" customHeight="1" x14ac:dyDescent="0.25">
      <c r="A285" s="50">
        <v>2001</v>
      </c>
      <c r="B285" s="51"/>
      <c r="C285" s="51"/>
      <c r="D285" s="51"/>
      <c r="E285" s="51"/>
      <c r="F285" s="51"/>
      <c r="G285" s="51"/>
      <c r="H285" s="51"/>
      <c r="I285" s="51"/>
      <c r="J285" s="51"/>
      <c r="K285" s="169"/>
      <c r="L285" s="169"/>
      <c r="M285" s="169"/>
      <c r="N285" s="169"/>
      <c r="O285" s="169"/>
      <c r="P285" s="169"/>
      <c r="Q285" s="169"/>
      <c r="R285" s="84"/>
      <c r="S285" s="137"/>
      <c r="T285" s="57"/>
      <c r="U285" s="142"/>
      <c r="V285" s="155" t="s">
        <v>49</v>
      </c>
      <c r="W285" s="65">
        <f>IF(W284/B270=0,"",W284/B270)</f>
        <v>0.66666666666666663</v>
      </c>
      <c r="X285" s="156">
        <f>IF(W284/X284=0,"",W284/X284)</f>
        <v>1</v>
      </c>
      <c r="Y285" s="157" t="s">
        <v>50</v>
      </c>
    </row>
    <row r="286" spans="1:25" ht="15.75" customHeight="1" x14ac:dyDescent="0.25">
      <c r="A286" s="50">
        <v>2002</v>
      </c>
      <c r="B286" s="51"/>
      <c r="C286" s="51"/>
      <c r="D286" s="51"/>
      <c r="E286" s="51"/>
      <c r="F286" s="51"/>
      <c r="G286" s="51"/>
      <c r="H286" s="51"/>
      <c r="I286" s="51"/>
      <c r="J286" s="51"/>
      <c r="K286" s="169"/>
      <c r="L286" s="169"/>
      <c r="M286" s="169"/>
      <c r="N286" s="169"/>
      <c r="O286" s="169"/>
      <c r="P286" s="169"/>
      <c r="Q286" s="169"/>
      <c r="R286" s="84"/>
      <c r="S286" s="138"/>
      <c r="T286" s="143"/>
      <c r="U286" s="144"/>
      <c r="V286" s="93"/>
      <c r="W286" s="158"/>
      <c r="X286" s="158"/>
      <c r="Y286" s="159"/>
    </row>
    <row r="287" spans="1:25" ht="18" customHeight="1" x14ac:dyDescent="0.25">
      <c r="A287" s="19"/>
      <c r="B287" s="182" t="s">
        <v>74</v>
      </c>
      <c r="C287" s="182"/>
      <c r="D287" s="182"/>
      <c r="E287" s="182"/>
      <c r="F287" s="182"/>
      <c r="G287" s="182"/>
      <c r="H287" s="182"/>
      <c r="I287" s="182"/>
      <c r="J287" s="182"/>
      <c r="R287" s="71">
        <f>SUM(R270:R283)</f>
        <v>12</v>
      </c>
      <c r="S287" s="72">
        <f>IF(R278=0,"",R278/B270)</f>
        <v>0.66666666666666663</v>
      </c>
      <c r="T287" s="72">
        <f>IF(R287=0,"",R287/B270)</f>
        <v>0.66666666666666663</v>
      </c>
      <c r="U287" s="72">
        <f>IF(R278=0,"",T287-S287)</f>
        <v>0</v>
      </c>
      <c r="V287" s="1"/>
      <c r="W287" s="24"/>
      <c r="X287" s="27"/>
      <c r="Y287" s="1"/>
    </row>
    <row r="288" spans="1:25" ht="12.75" customHeight="1" x14ac:dyDescent="0.2">
      <c r="S288" s="1"/>
      <c r="T288" s="1"/>
      <c r="V288" s="1"/>
    </row>
    <row r="289" spans="1:26" ht="12.75" customHeight="1" x14ac:dyDescent="0.2">
      <c r="S289" s="1"/>
      <c r="T289" s="1"/>
      <c r="V289" s="1"/>
    </row>
    <row r="290" spans="1:26" ht="26.25" customHeight="1" x14ac:dyDescent="0.4">
      <c r="B290" s="183" t="s">
        <v>63</v>
      </c>
      <c r="C290" s="184"/>
      <c r="D290" s="184"/>
      <c r="E290" s="184"/>
      <c r="F290" s="184"/>
      <c r="G290" s="184"/>
      <c r="H290" s="184"/>
      <c r="I290" s="184"/>
      <c r="J290" s="184"/>
      <c r="R290" s="127" t="s">
        <v>57</v>
      </c>
      <c r="S290" s="1"/>
      <c r="T290" s="1"/>
      <c r="U290" s="24"/>
      <c r="V290" s="1"/>
      <c r="W290" s="24"/>
      <c r="X290" s="24"/>
      <c r="Y290" s="24"/>
    </row>
    <row r="291" spans="1:26" ht="20.25" customHeight="1" x14ac:dyDescent="0.2">
      <c r="A291" s="190" t="s">
        <v>16</v>
      </c>
      <c r="B291" s="191" t="s">
        <v>64</v>
      </c>
      <c r="C291" s="192"/>
      <c r="D291" s="192"/>
      <c r="E291" s="192"/>
      <c r="F291" s="192"/>
      <c r="G291" s="192"/>
      <c r="H291" s="192"/>
      <c r="I291" s="192"/>
      <c r="J291" s="193"/>
      <c r="R291" s="194" t="s">
        <v>17</v>
      </c>
      <c r="S291" s="189" t="s">
        <v>8</v>
      </c>
      <c r="T291" s="189" t="s">
        <v>9</v>
      </c>
      <c r="U291" s="196" t="s">
        <v>10</v>
      </c>
      <c r="V291" s="189" t="s">
        <v>11</v>
      </c>
      <c r="W291" s="187" t="s">
        <v>12</v>
      </c>
      <c r="X291" s="187" t="s">
        <v>13</v>
      </c>
      <c r="Y291" s="189" t="s">
        <v>14</v>
      </c>
    </row>
    <row r="292" spans="1:26" ht="15.75" customHeight="1" x14ac:dyDescent="0.25">
      <c r="A292" s="188"/>
      <c r="B292" s="50" t="s">
        <v>65</v>
      </c>
      <c r="C292" s="50" t="s">
        <v>66</v>
      </c>
      <c r="D292" s="50" t="s">
        <v>67</v>
      </c>
      <c r="E292" s="50" t="s">
        <v>68</v>
      </c>
      <c r="F292" s="50" t="s">
        <v>69</v>
      </c>
      <c r="G292" s="50" t="s">
        <v>70</v>
      </c>
      <c r="H292" s="50" t="s">
        <v>71</v>
      </c>
      <c r="I292" s="50" t="s">
        <v>72</v>
      </c>
      <c r="J292" s="50" t="s">
        <v>73</v>
      </c>
      <c r="R292" s="195"/>
      <c r="S292" s="188"/>
      <c r="T292" s="188"/>
      <c r="U292" s="188"/>
      <c r="V292" s="188"/>
      <c r="W292" s="188"/>
      <c r="X292" s="188"/>
      <c r="Y292" s="188"/>
    </row>
    <row r="293" spans="1:26" ht="15.75" customHeight="1" x14ac:dyDescent="0.25">
      <c r="A293" s="50">
        <v>1301</v>
      </c>
      <c r="B293" s="51">
        <v>13</v>
      </c>
      <c r="C293" s="51"/>
      <c r="D293" s="51"/>
      <c r="E293" s="51"/>
      <c r="F293" s="51"/>
      <c r="G293" s="51"/>
      <c r="H293" s="51"/>
      <c r="I293" s="51"/>
      <c r="J293" s="51"/>
      <c r="K293" s="142"/>
      <c r="L293" s="142"/>
      <c r="M293" s="142"/>
      <c r="N293" s="142"/>
      <c r="O293" s="142"/>
      <c r="P293" s="142"/>
      <c r="Q293" s="142"/>
      <c r="R293" s="84"/>
      <c r="S293" s="136"/>
      <c r="T293" s="139"/>
      <c r="U293" s="140"/>
      <c r="V293" s="146"/>
      <c r="W293" s="53">
        <f>B293</f>
        <v>13</v>
      </c>
      <c r="X293" s="147"/>
      <c r="Y293" s="146"/>
    </row>
    <row r="294" spans="1:26" ht="15.75" customHeight="1" x14ac:dyDescent="0.25">
      <c r="A294" s="50">
        <v>1302</v>
      </c>
      <c r="B294" s="51"/>
      <c r="C294" s="51">
        <v>4</v>
      </c>
      <c r="D294" s="51"/>
      <c r="E294" s="51"/>
      <c r="F294" s="51"/>
      <c r="G294" s="51"/>
      <c r="H294" s="51"/>
      <c r="I294" s="51"/>
      <c r="J294" s="51"/>
      <c r="K294" s="142"/>
      <c r="L294" s="142"/>
      <c r="M294" s="142"/>
      <c r="N294" s="142"/>
      <c r="O294" s="142"/>
      <c r="P294" s="142"/>
      <c r="Q294" s="142"/>
      <c r="R294" s="84"/>
      <c r="S294" s="137"/>
      <c r="T294" s="57"/>
      <c r="U294" s="141"/>
      <c r="V294" s="54">
        <f>IF(C294=0,"",C294/B293)</f>
        <v>0.30769230769230771</v>
      </c>
      <c r="W294" s="55">
        <v>4</v>
      </c>
      <c r="X294" s="145">
        <f t="shared" ref="X294:X301" si="39">IF(W294=0,"",W294/W293)</f>
        <v>0.30769230769230771</v>
      </c>
      <c r="Y294" s="145">
        <f t="shared" ref="Y294:Y301" si="40">IF(W294=0,"",100%-X294)</f>
        <v>0.69230769230769229</v>
      </c>
    </row>
    <row r="295" spans="1:26" ht="15.75" customHeight="1" x14ac:dyDescent="0.25">
      <c r="A295" s="50">
        <v>1401</v>
      </c>
      <c r="B295" s="51"/>
      <c r="C295" s="51"/>
      <c r="D295" s="51">
        <v>4</v>
      </c>
      <c r="E295" s="51"/>
      <c r="F295" s="51"/>
      <c r="G295" s="51"/>
      <c r="H295" s="51"/>
      <c r="I295" s="51"/>
      <c r="J295" s="51"/>
      <c r="K295" s="142"/>
      <c r="L295" s="142"/>
      <c r="M295" s="142"/>
      <c r="N295" s="142"/>
      <c r="O295" s="142"/>
      <c r="P295" s="142"/>
      <c r="Q295" s="142"/>
      <c r="R295" s="84"/>
      <c r="S295" s="137"/>
      <c r="T295" s="57"/>
      <c r="U295" s="141"/>
      <c r="V295" s="54">
        <f>IF(D295=0,"",D295/C294)</f>
        <v>1</v>
      </c>
      <c r="W295" s="55">
        <v>4</v>
      </c>
      <c r="X295" s="145">
        <f t="shared" si="39"/>
        <v>1</v>
      </c>
      <c r="Y295" s="145">
        <f t="shared" si="40"/>
        <v>0</v>
      </c>
      <c r="Z295" s="30">
        <f>W295/W293</f>
        <v>0.30769230769230771</v>
      </c>
    </row>
    <row r="296" spans="1:26" ht="15.75" customHeight="1" x14ac:dyDescent="0.25">
      <c r="A296" s="50">
        <v>1402</v>
      </c>
      <c r="B296" s="51"/>
      <c r="C296" s="51"/>
      <c r="D296" s="51"/>
      <c r="E296" s="51">
        <v>3</v>
      </c>
      <c r="F296" s="51"/>
      <c r="G296" s="51"/>
      <c r="H296" s="51"/>
      <c r="I296" s="51"/>
      <c r="J296" s="51"/>
      <c r="K296" s="142"/>
      <c r="L296" s="142"/>
      <c r="M296" s="142"/>
      <c r="N296" s="142"/>
      <c r="O296" s="142"/>
      <c r="P296" s="142"/>
      <c r="Q296" s="142"/>
      <c r="R296" s="84"/>
      <c r="S296" s="137"/>
      <c r="T296" s="57"/>
      <c r="U296" s="141"/>
      <c r="V296" s="54">
        <f>IF(E296=0,"",E296/D295)</f>
        <v>0.75</v>
      </c>
      <c r="W296" s="55">
        <v>4</v>
      </c>
      <c r="X296" s="145">
        <f t="shared" si="39"/>
        <v>1</v>
      </c>
      <c r="Y296" s="145">
        <f t="shared" si="40"/>
        <v>0</v>
      </c>
    </row>
    <row r="297" spans="1:26" ht="15.75" customHeight="1" x14ac:dyDescent="0.25">
      <c r="A297" s="50">
        <v>1501</v>
      </c>
      <c r="B297" s="51"/>
      <c r="C297" s="51"/>
      <c r="D297" s="51"/>
      <c r="E297" s="51"/>
      <c r="F297" s="51">
        <v>3</v>
      </c>
      <c r="G297" s="51"/>
      <c r="H297" s="51"/>
      <c r="I297" s="51"/>
      <c r="J297" s="51"/>
      <c r="K297" s="142"/>
      <c r="L297" s="142"/>
      <c r="M297" s="142"/>
      <c r="N297" s="142"/>
      <c r="O297" s="142"/>
      <c r="P297" s="142"/>
      <c r="Q297" s="142"/>
      <c r="R297" s="84"/>
      <c r="S297" s="137"/>
      <c r="T297" s="57"/>
      <c r="U297" s="141"/>
      <c r="V297" s="54">
        <f>IF(F297=0,"",F297/E296)</f>
        <v>1</v>
      </c>
      <c r="W297" s="55">
        <v>4</v>
      </c>
      <c r="X297" s="145">
        <f t="shared" si="39"/>
        <v>1</v>
      </c>
      <c r="Y297" s="145">
        <f t="shared" si="40"/>
        <v>0</v>
      </c>
    </row>
    <row r="298" spans="1:26" ht="15.75" customHeight="1" x14ac:dyDescent="0.25">
      <c r="A298" s="50">
        <v>1502</v>
      </c>
      <c r="B298" s="51"/>
      <c r="C298" s="51"/>
      <c r="D298" s="51"/>
      <c r="E298" s="51"/>
      <c r="F298" s="51"/>
      <c r="G298" s="51">
        <v>3</v>
      </c>
      <c r="H298" s="51"/>
      <c r="I298" s="51"/>
      <c r="J298" s="51"/>
      <c r="K298" s="142"/>
      <c r="L298" s="142"/>
      <c r="M298" s="142"/>
      <c r="N298" s="142"/>
      <c r="O298" s="142"/>
      <c r="P298" s="142"/>
      <c r="Q298" s="142"/>
      <c r="R298" s="84"/>
      <c r="S298" s="137"/>
      <c r="T298" s="57"/>
      <c r="U298" s="141"/>
      <c r="V298" s="54">
        <f>IF(G298=0,"",G298/F297)</f>
        <v>1</v>
      </c>
      <c r="W298" s="55">
        <v>4</v>
      </c>
      <c r="X298" s="145">
        <f t="shared" si="39"/>
        <v>1</v>
      </c>
      <c r="Y298" s="145">
        <f t="shared" si="40"/>
        <v>0</v>
      </c>
    </row>
    <row r="299" spans="1:26" ht="15.75" customHeight="1" x14ac:dyDescent="0.25">
      <c r="A299" s="50">
        <v>1601</v>
      </c>
      <c r="B299" s="51"/>
      <c r="C299" s="51"/>
      <c r="D299" s="51"/>
      <c r="E299" s="51"/>
      <c r="F299" s="51"/>
      <c r="G299" s="51"/>
      <c r="H299" s="51">
        <v>3</v>
      </c>
      <c r="I299" s="51"/>
      <c r="J299" s="51"/>
      <c r="K299" s="142"/>
      <c r="L299" s="142"/>
      <c r="M299" s="142"/>
      <c r="N299" s="142"/>
      <c r="O299" s="142"/>
      <c r="P299" s="142"/>
      <c r="Q299" s="142"/>
      <c r="R299" s="84"/>
      <c r="S299" s="137"/>
      <c r="T299" s="57"/>
      <c r="U299" s="141"/>
      <c r="V299" s="54">
        <f>IF(H299=0,"",H299/G298)</f>
        <v>1</v>
      </c>
      <c r="W299" s="55">
        <v>4</v>
      </c>
      <c r="X299" s="145">
        <f t="shared" si="39"/>
        <v>1</v>
      </c>
      <c r="Y299" s="145">
        <f t="shared" si="40"/>
        <v>0</v>
      </c>
    </row>
    <row r="300" spans="1:26" ht="15.75" customHeight="1" x14ac:dyDescent="0.25">
      <c r="A300" s="50">
        <v>1602</v>
      </c>
      <c r="B300" s="51"/>
      <c r="C300" s="51"/>
      <c r="D300" s="51"/>
      <c r="E300" s="51"/>
      <c r="F300" s="51"/>
      <c r="G300" s="51"/>
      <c r="H300" s="51"/>
      <c r="I300" s="51">
        <v>3</v>
      </c>
      <c r="J300" s="51"/>
      <c r="K300" s="142"/>
      <c r="L300" s="142"/>
      <c r="M300" s="142"/>
      <c r="N300" s="142"/>
      <c r="O300" s="142"/>
      <c r="P300" s="142"/>
      <c r="Q300" s="142"/>
      <c r="R300" s="84"/>
      <c r="S300" s="137"/>
      <c r="T300" s="57"/>
      <c r="U300" s="141"/>
      <c r="V300" s="54">
        <f>IF(I300=0,"",I300/H299)</f>
        <v>1</v>
      </c>
      <c r="W300" s="55">
        <v>4</v>
      </c>
      <c r="X300" s="145">
        <f t="shared" si="39"/>
        <v>1</v>
      </c>
      <c r="Y300" s="145">
        <f t="shared" si="40"/>
        <v>0</v>
      </c>
    </row>
    <row r="301" spans="1:26" ht="15.75" customHeight="1" x14ac:dyDescent="0.25">
      <c r="A301" s="50">
        <v>1701</v>
      </c>
      <c r="B301" s="51"/>
      <c r="C301" s="51"/>
      <c r="D301" s="51"/>
      <c r="E301" s="51"/>
      <c r="F301" s="51"/>
      <c r="G301" s="51"/>
      <c r="H301" s="51"/>
      <c r="I301" s="51"/>
      <c r="J301" s="51">
        <v>3</v>
      </c>
      <c r="K301" s="142"/>
      <c r="L301" s="142"/>
      <c r="M301" s="142"/>
      <c r="N301" s="142"/>
      <c r="O301" s="142"/>
      <c r="P301" s="142"/>
      <c r="Q301" s="142"/>
      <c r="R301" s="84">
        <v>3</v>
      </c>
      <c r="S301" s="137"/>
      <c r="T301" s="57"/>
      <c r="U301" s="141"/>
      <c r="V301" s="56">
        <f>IF(J301=0,"",J301/I300)</f>
        <v>1</v>
      </c>
      <c r="W301" s="55">
        <v>4</v>
      </c>
      <c r="X301" s="56">
        <f t="shared" si="39"/>
        <v>1</v>
      </c>
      <c r="Y301" s="56">
        <f t="shared" si="40"/>
        <v>0</v>
      </c>
    </row>
    <row r="302" spans="1:26" ht="15.75" customHeight="1" x14ac:dyDescent="0.25">
      <c r="A302" s="50">
        <v>1702</v>
      </c>
      <c r="B302" s="51"/>
      <c r="C302" s="51"/>
      <c r="D302" s="51"/>
      <c r="E302" s="51"/>
      <c r="F302" s="51"/>
      <c r="G302" s="51"/>
      <c r="H302" s="51"/>
      <c r="I302" s="51"/>
      <c r="J302" s="51">
        <v>1</v>
      </c>
      <c r="K302" s="142"/>
      <c r="L302" s="142"/>
      <c r="M302" s="142"/>
      <c r="N302" s="142"/>
      <c r="O302" s="142"/>
      <c r="P302" s="142"/>
      <c r="Q302" s="142"/>
      <c r="R302" s="84"/>
      <c r="S302" s="137"/>
      <c r="T302" s="57"/>
      <c r="U302" s="142"/>
      <c r="V302" s="57"/>
      <c r="W302" s="55">
        <v>1</v>
      </c>
      <c r="X302" s="57"/>
      <c r="Y302" s="162"/>
    </row>
    <row r="303" spans="1:26" ht="15.75" customHeight="1" x14ac:dyDescent="0.25">
      <c r="A303" s="50">
        <v>1801</v>
      </c>
      <c r="B303" s="51"/>
      <c r="C303" s="51"/>
      <c r="D303" s="51"/>
      <c r="E303" s="51"/>
      <c r="F303" s="51"/>
      <c r="G303" s="51"/>
      <c r="H303" s="51"/>
      <c r="I303" s="51"/>
      <c r="J303" s="51"/>
      <c r="K303" s="169"/>
      <c r="L303" s="169"/>
      <c r="M303" s="169"/>
      <c r="N303" s="169"/>
      <c r="O303" s="169"/>
      <c r="P303" s="169"/>
      <c r="Q303" s="169"/>
      <c r="R303" s="84"/>
      <c r="S303" s="137"/>
      <c r="T303" s="57"/>
      <c r="U303" s="142"/>
      <c r="V303" s="148"/>
      <c r="W303" s="58"/>
      <c r="X303" s="149"/>
      <c r="Y303" s="148"/>
    </row>
    <row r="304" spans="1:26" ht="15.75" customHeight="1" x14ac:dyDescent="0.25">
      <c r="A304" s="50">
        <v>1802</v>
      </c>
      <c r="B304" s="51"/>
      <c r="C304" s="51"/>
      <c r="D304" s="51"/>
      <c r="E304" s="51"/>
      <c r="F304" s="51"/>
      <c r="G304" s="51"/>
      <c r="H304" s="51"/>
      <c r="I304" s="51"/>
      <c r="J304" s="51"/>
      <c r="K304" s="169"/>
      <c r="L304" s="169"/>
      <c r="M304" s="169"/>
      <c r="N304" s="169"/>
      <c r="O304" s="169"/>
      <c r="P304" s="169"/>
      <c r="Q304" s="169"/>
      <c r="R304" s="84"/>
      <c r="S304" s="137"/>
      <c r="T304" s="57"/>
      <c r="U304" s="142"/>
      <c r="V304" s="148"/>
      <c r="W304" s="58"/>
      <c r="X304" s="149"/>
      <c r="Y304" s="148"/>
    </row>
    <row r="305" spans="1:26" ht="15.75" customHeight="1" x14ac:dyDescent="0.25">
      <c r="A305" s="50">
        <v>1901</v>
      </c>
      <c r="B305" s="51"/>
      <c r="C305" s="51"/>
      <c r="D305" s="51"/>
      <c r="E305" s="51"/>
      <c r="F305" s="51"/>
      <c r="G305" s="51"/>
      <c r="H305" s="51"/>
      <c r="I305" s="51"/>
      <c r="J305" s="51"/>
      <c r="K305" s="169"/>
      <c r="L305" s="169"/>
      <c r="M305" s="169"/>
      <c r="N305" s="169"/>
      <c r="O305" s="169"/>
      <c r="P305" s="169"/>
      <c r="Q305" s="169"/>
      <c r="R305" s="84"/>
      <c r="S305" s="137"/>
      <c r="T305" s="57"/>
      <c r="U305" s="142"/>
      <c r="V305" s="148"/>
      <c r="W305" s="58"/>
      <c r="X305" s="149"/>
      <c r="Y305" s="148"/>
    </row>
    <row r="306" spans="1:26" ht="15.75" customHeight="1" x14ac:dyDescent="0.25">
      <c r="A306" s="50">
        <v>1902</v>
      </c>
      <c r="B306" s="51"/>
      <c r="C306" s="51"/>
      <c r="D306" s="51"/>
      <c r="E306" s="51"/>
      <c r="F306" s="51"/>
      <c r="G306" s="51"/>
      <c r="H306" s="51"/>
      <c r="I306" s="51"/>
      <c r="J306" s="51"/>
      <c r="K306" s="169"/>
      <c r="L306" s="169"/>
      <c r="M306" s="169"/>
      <c r="N306" s="169"/>
      <c r="O306" s="169"/>
      <c r="P306" s="169"/>
      <c r="Q306" s="169"/>
      <c r="R306" s="84"/>
      <c r="S306" s="137"/>
      <c r="T306" s="57"/>
      <c r="U306" s="142"/>
      <c r="V306" s="57"/>
      <c r="W306" s="142"/>
      <c r="X306" s="150"/>
      <c r="Y306" s="148"/>
    </row>
    <row r="307" spans="1:26" ht="15.75" customHeight="1" x14ac:dyDescent="0.25">
      <c r="A307" s="50">
        <v>2001</v>
      </c>
      <c r="B307" s="51"/>
      <c r="C307" s="51"/>
      <c r="D307" s="51"/>
      <c r="E307" s="51"/>
      <c r="F307" s="51"/>
      <c r="G307" s="51"/>
      <c r="H307" s="51"/>
      <c r="I307" s="51"/>
      <c r="J307" s="51"/>
      <c r="K307" s="169"/>
      <c r="L307" s="169"/>
      <c r="M307" s="169"/>
      <c r="N307" s="169"/>
      <c r="O307" s="169"/>
      <c r="P307" s="169"/>
      <c r="Q307" s="169"/>
      <c r="R307" s="84"/>
      <c r="S307" s="137"/>
      <c r="T307" s="57"/>
      <c r="U307" s="142"/>
      <c r="V307" s="151" t="s">
        <v>48</v>
      </c>
      <c r="W307" s="152">
        <v>1</v>
      </c>
      <c r="X307" s="153">
        <f>IF(SUM(R297:R303)=0,"",SUM(R297:R303))</f>
        <v>3</v>
      </c>
      <c r="Y307" s="154" t="s">
        <v>17</v>
      </c>
    </row>
    <row r="308" spans="1:26" ht="15.75" customHeight="1" x14ac:dyDescent="0.25">
      <c r="A308" s="50">
        <v>2002</v>
      </c>
      <c r="B308" s="51"/>
      <c r="C308" s="51"/>
      <c r="D308" s="51"/>
      <c r="E308" s="51"/>
      <c r="F308" s="51"/>
      <c r="G308" s="51"/>
      <c r="H308" s="51"/>
      <c r="I308" s="51"/>
      <c r="J308" s="51"/>
      <c r="K308" s="169"/>
      <c r="L308" s="169"/>
      <c r="M308" s="169"/>
      <c r="N308" s="169"/>
      <c r="O308" s="169"/>
      <c r="P308" s="169"/>
      <c r="Q308" s="169"/>
      <c r="R308" s="84"/>
      <c r="S308" s="137"/>
      <c r="T308" s="57"/>
      <c r="U308" s="142"/>
      <c r="V308" s="155" t="s">
        <v>49</v>
      </c>
      <c r="W308" s="65">
        <f>IF(W307/B293=0,"",W307/B293)</f>
        <v>7.6923076923076927E-2</v>
      </c>
      <c r="X308" s="156">
        <f>IF(W307/X307=0,"",W307/X307)</f>
        <v>0.33333333333333331</v>
      </c>
      <c r="Y308" s="157" t="s">
        <v>50</v>
      </c>
    </row>
    <row r="309" spans="1:26" ht="15.75" customHeight="1" x14ac:dyDescent="0.25">
      <c r="A309" s="50">
        <v>2101</v>
      </c>
      <c r="B309" s="51"/>
      <c r="C309" s="51"/>
      <c r="D309" s="51"/>
      <c r="E309" s="51"/>
      <c r="F309" s="51"/>
      <c r="G309" s="51"/>
      <c r="H309" s="51"/>
      <c r="I309" s="51"/>
      <c r="J309" s="51"/>
      <c r="K309" s="169"/>
      <c r="L309" s="169"/>
      <c r="M309" s="169"/>
      <c r="N309" s="169"/>
      <c r="O309" s="169"/>
      <c r="P309" s="169"/>
      <c r="Q309" s="169"/>
      <c r="R309" s="84"/>
      <c r="S309" s="138"/>
      <c r="T309" s="143"/>
      <c r="U309" s="144"/>
      <c r="V309" s="93"/>
      <c r="W309" s="158"/>
      <c r="X309" s="158"/>
      <c r="Y309" s="159"/>
    </row>
    <row r="310" spans="1:26" ht="18" customHeight="1" x14ac:dyDescent="0.25">
      <c r="A310" s="19"/>
      <c r="B310" s="182" t="s">
        <v>74</v>
      </c>
      <c r="C310" s="182"/>
      <c r="D310" s="182"/>
      <c r="E310" s="182"/>
      <c r="F310" s="182"/>
      <c r="G310" s="182"/>
      <c r="H310" s="182"/>
      <c r="I310" s="182"/>
      <c r="J310" s="182"/>
      <c r="R310" s="71">
        <f>SUM(R293:R306)</f>
        <v>3</v>
      </c>
      <c r="S310" s="72">
        <f>IF(R301=0,"",R301/B293)</f>
        <v>0.23076923076923078</v>
      </c>
      <c r="T310" s="72">
        <f>IF(R310=0,"",R310/B293)</f>
        <v>0.23076923076923078</v>
      </c>
      <c r="U310" s="72">
        <f>IF(R301=0,"",T310-S310)</f>
        <v>0</v>
      </c>
      <c r="V310" s="1"/>
      <c r="W310" s="24"/>
      <c r="X310" s="27"/>
      <c r="Y310" s="1"/>
    </row>
    <row r="311" spans="1:26" ht="12.75" customHeight="1" x14ac:dyDescent="0.2">
      <c r="S311" s="1"/>
      <c r="T311" s="1"/>
      <c r="V311" s="1"/>
    </row>
    <row r="312" spans="1:26" ht="12.75" customHeight="1" x14ac:dyDescent="0.2">
      <c r="S312" s="1"/>
      <c r="T312" s="1"/>
      <c r="V312" s="1"/>
    </row>
    <row r="313" spans="1:26" ht="26.25" customHeight="1" x14ac:dyDescent="0.4">
      <c r="B313" s="183" t="s">
        <v>63</v>
      </c>
      <c r="C313" s="184"/>
      <c r="D313" s="184"/>
      <c r="E313" s="184"/>
      <c r="F313" s="184"/>
      <c r="G313" s="184"/>
      <c r="H313" s="184"/>
      <c r="I313" s="184"/>
      <c r="J313" s="184"/>
      <c r="R313" s="127" t="s">
        <v>58</v>
      </c>
      <c r="S313" s="1"/>
      <c r="T313" s="1"/>
      <c r="U313" s="24"/>
      <c r="V313" s="1"/>
      <c r="W313" s="24"/>
      <c r="X313" s="24"/>
      <c r="Y313" s="24"/>
    </row>
    <row r="314" spans="1:26" ht="20.25" customHeight="1" x14ac:dyDescent="0.2">
      <c r="A314" s="190" t="s">
        <v>16</v>
      </c>
      <c r="B314" s="191" t="s">
        <v>64</v>
      </c>
      <c r="C314" s="192"/>
      <c r="D314" s="192"/>
      <c r="E314" s="192"/>
      <c r="F314" s="192"/>
      <c r="G314" s="192"/>
      <c r="H314" s="192"/>
      <c r="I314" s="192"/>
      <c r="J314" s="193"/>
      <c r="R314" s="194" t="s">
        <v>17</v>
      </c>
      <c r="S314" s="189" t="s">
        <v>8</v>
      </c>
      <c r="T314" s="189" t="s">
        <v>9</v>
      </c>
      <c r="U314" s="196" t="s">
        <v>10</v>
      </c>
      <c r="V314" s="189" t="s">
        <v>11</v>
      </c>
      <c r="W314" s="187" t="s">
        <v>12</v>
      </c>
      <c r="X314" s="187" t="s">
        <v>13</v>
      </c>
      <c r="Y314" s="189" t="s">
        <v>14</v>
      </c>
    </row>
    <row r="315" spans="1:26" ht="15.75" customHeight="1" x14ac:dyDescent="0.25">
      <c r="A315" s="188"/>
      <c r="B315" s="50" t="s">
        <v>65</v>
      </c>
      <c r="C315" s="50" t="s">
        <v>66</v>
      </c>
      <c r="D315" s="50" t="s">
        <v>67</v>
      </c>
      <c r="E315" s="50" t="s">
        <v>68</v>
      </c>
      <c r="F315" s="50" t="s">
        <v>69</v>
      </c>
      <c r="G315" s="50" t="s">
        <v>70</v>
      </c>
      <c r="H315" s="50" t="s">
        <v>71</v>
      </c>
      <c r="I315" s="50" t="s">
        <v>72</v>
      </c>
      <c r="J315" s="50" t="s">
        <v>73</v>
      </c>
      <c r="R315" s="195"/>
      <c r="S315" s="188"/>
      <c r="T315" s="188"/>
      <c r="U315" s="188"/>
      <c r="V315" s="188"/>
      <c r="W315" s="188"/>
      <c r="X315" s="188"/>
      <c r="Y315" s="188"/>
    </row>
    <row r="316" spans="1:26" ht="15.75" customHeight="1" x14ac:dyDescent="0.25">
      <c r="A316" s="50">
        <v>1302</v>
      </c>
      <c r="B316" s="51">
        <v>33</v>
      </c>
      <c r="C316" s="51"/>
      <c r="D316" s="51"/>
      <c r="E316" s="51"/>
      <c r="F316" s="51"/>
      <c r="G316" s="51"/>
      <c r="H316" s="51"/>
      <c r="I316" s="51"/>
      <c r="J316" s="51"/>
      <c r="K316" s="142"/>
      <c r="L316" s="142"/>
      <c r="M316" s="142"/>
      <c r="N316" s="142"/>
      <c r="O316" s="142"/>
      <c r="P316" s="142"/>
      <c r="Q316" s="142"/>
      <c r="R316" s="84"/>
      <c r="S316" s="136"/>
      <c r="T316" s="139"/>
      <c r="U316" s="140"/>
      <c r="V316" s="146"/>
      <c r="W316" s="53">
        <f>B316</f>
        <v>33</v>
      </c>
      <c r="X316" s="147"/>
      <c r="Y316" s="146"/>
    </row>
    <row r="317" spans="1:26" ht="15.75" customHeight="1" x14ac:dyDescent="0.25">
      <c r="A317" s="50">
        <v>1401</v>
      </c>
      <c r="B317" s="51"/>
      <c r="C317" s="51">
        <v>25</v>
      </c>
      <c r="D317" s="51"/>
      <c r="E317" s="51"/>
      <c r="F317" s="51"/>
      <c r="G317" s="51"/>
      <c r="H317" s="51"/>
      <c r="I317" s="51"/>
      <c r="J317" s="51"/>
      <c r="K317" s="142"/>
      <c r="L317" s="142"/>
      <c r="M317" s="142"/>
      <c r="N317" s="142"/>
      <c r="O317" s="142"/>
      <c r="P317" s="142"/>
      <c r="Q317" s="142"/>
      <c r="R317" s="84"/>
      <c r="S317" s="137"/>
      <c r="T317" s="57"/>
      <c r="U317" s="141"/>
      <c r="V317" s="54">
        <f>IF(C317=0,"",C317/B316)</f>
        <v>0.75757575757575757</v>
      </c>
      <c r="W317" s="55">
        <v>25</v>
      </c>
      <c r="X317" s="145">
        <f t="shared" ref="X317:X324" si="41">IF(W317=0,"",W317/W316)</f>
        <v>0.75757575757575757</v>
      </c>
      <c r="Y317" s="145">
        <f t="shared" ref="Y317:Y324" si="42">IF(W317=0,"",100%-X317)</f>
        <v>0.24242424242424243</v>
      </c>
    </row>
    <row r="318" spans="1:26" ht="15.75" customHeight="1" x14ac:dyDescent="0.25">
      <c r="A318" s="50">
        <v>1402</v>
      </c>
      <c r="B318" s="51"/>
      <c r="C318" s="51"/>
      <c r="D318" s="51">
        <v>21</v>
      </c>
      <c r="E318" s="51"/>
      <c r="F318" s="51"/>
      <c r="G318" s="51"/>
      <c r="H318" s="51"/>
      <c r="I318" s="51"/>
      <c r="J318" s="51"/>
      <c r="K318" s="142"/>
      <c r="L318" s="142"/>
      <c r="M318" s="142"/>
      <c r="N318" s="142"/>
      <c r="O318" s="142"/>
      <c r="P318" s="142"/>
      <c r="Q318" s="142"/>
      <c r="R318" s="84"/>
      <c r="S318" s="137"/>
      <c r="T318" s="57"/>
      <c r="U318" s="141"/>
      <c r="V318" s="54">
        <f>IF(D318=0,"",D318/C317)</f>
        <v>0.84</v>
      </c>
      <c r="W318" s="55">
        <v>25</v>
      </c>
      <c r="X318" s="145">
        <f t="shared" si="41"/>
        <v>1</v>
      </c>
      <c r="Y318" s="145">
        <f t="shared" si="42"/>
        <v>0</v>
      </c>
      <c r="Z318" s="30">
        <f>W318/W316</f>
        <v>0.75757575757575757</v>
      </c>
    </row>
    <row r="319" spans="1:26" ht="15.75" customHeight="1" x14ac:dyDescent="0.25">
      <c r="A319" s="50">
        <v>1501</v>
      </c>
      <c r="B319" s="51"/>
      <c r="C319" s="51"/>
      <c r="D319" s="51"/>
      <c r="E319" s="51">
        <v>21</v>
      </c>
      <c r="F319" s="51"/>
      <c r="G319" s="51"/>
      <c r="H319" s="51"/>
      <c r="I319" s="51"/>
      <c r="J319" s="51"/>
      <c r="K319" s="142"/>
      <c r="L319" s="142"/>
      <c r="M319" s="142"/>
      <c r="N319" s="142"/>
      <c r="O319" s="142"/>
      <c r="P319" s="142"/>
      <c r="Q319" s="142"/>
      <c r="R319" s="84"/>
      <c r="S319" s="137"/>
      <c r="T319" s="57"/>
      <c r="U319" s="141"/>
      <c r="V319" s="54">
        <f>IF(E319=0,"",E319/D318)</f>
        <v>1</v>
      </c>
      <c r="W319" s="55">
        <v>24</v>
      </c>
      <c r="X319" s="145">
        <f t="shared" si="41"/>
        <v>0.96</v>
      </c>
      <c r="Y319" s="145">
        <f t="shared" si="42"/>
        <v>4.0000000000000036E-2</v>
      </c>
    </row>
    <row r="320" spans="1:26" ht="15.75" customHeight="1" x14ac:dyDescent="0.25">
      <c r="A320" s="50">
        <v>1502</v>
      </c>
      <c r="B320" s="51"/>
      <c r="C320" s="51"/>
      <c r="D320" s="51"/>
      <c r="E320" s="51"/>
      <c r="F320" s="51">
        <v>19</v>
      </c>
      <c r="G320" s="51"/>
      <c r="H320" s="51"/>
      <c r="I320" s="51"/>
      <c r="J320" s="51"/>
      <c r="K320" s="142"/>
      <c r="L320" s="142"/>
      <c r="M320" s="142"/>
      <c r="N320" s="142"/>
      <c r="O320" s="142"/>
      <c r="P320" s="142"/>
      <c r="Q320" s="142"/>
      <c r="R320" s="84"/>
      <c r="S320" s="137"/>
      <c r="T320" s="57"/>
      <c r="U320" s="141"/>
      <c r="V320" s="54">
        <f>IF(F320=0,"",F320/E319)</f>
        <v>0.90476190476190477</v>
      </c>
      <c r="W320" s="55">
        <v>24</v>
      </c>
      <c r="X320" s="145">
        <f t="shared" si="41"/>
        <v>1</v>
      </c>
      <c r="Y320" s="145">
        <f t="shared" si="42"/>
        <v>0</v>
      </c>
    </row>
    <row r="321" spans="1:25" ht="15.75" customHeight="1" x14ac:dyDescent="0.25">
      <c r="A321" s="50">
        <v>1601</v>
      </c>
      <c r="B321" s="51"/>
      <c r="C321" s="51"/>
      <c r="D321" s="51"/>
      <c r="E321" s="51"/>
      <c r="F321" s="51"/>
      <c r="G321" s="51">
        <v>19</v>
      </c>
      <c r="H321" s="51"/>
      <c r="I321" s="51"/>
      <c r="J321" s="51"/>
      <c r="K321" s="142"/>
      <c r="L321" s="142"/>
      <c r="M321" s="142"/>
      <c r="N321" s="142"/>
      <c r="O321" s="142"/>
      <c r="P321" s="142"/>
      <c r="Q321" s="142"/>
      <c r="R321" s="84"/>
      <c r="S321" s="137"/>
      <c r="T321" s="57"/>
      <c r="U321" s="141"/>
      <c r="V321" s="54">
        <f>IF(G321=0,"",G321/F320)</f>
        <v>1</v>
      </c>
      <c r="W321" s="55">
        <v>24</v>
      </c>
      <c r="X321" s="145">
        <f t="shared" si="41"/>
        <v>1</v>
      </c>
      <c r="Y321" s="145">
        <f t="shared" si="42"/>
        <v>0</v>
      </c>
    </row>
    <row r="322" spans="1:25" ht="15.75" customHeight="1" x14ac:dyDescent="0.25">
      <c r="A322" s="50">
        <v>1602</v>
      </c>
      <c r="B322" s="51"/>
      <c r="C322" s="51"/>
      <c r="D322" s="51"/>
      <c r="E322" s="51"/>
      <c r="F322" s="51"/>
      <c r="G322" s="51"/>
      <c r="H322" s="51">
        <v>19</v>
      </c>
      <c r="I322" s="51"/>
      <c r="J322" s="51"/>
      <c r="K322" s="142"/>
      <c r="L322" s="142"/>
      <c r="M322" s="142"/>
      <c r="N322" s="142"/>
      <c r="O322" s="142"/>
      <c r="P322" s="142"/>
      <c r="Q322" s="142"/>
      <c r="R322" s="84"/>
      <c r="S322" s="137"/>
      <c r="T322" s="57"/>
      <c r="U322" s="141"/>
      <c r="V322" s="54">
        <f>IF(H322=0,"",H322/G321)</f>
        <v>1</v>
      </c>
      <c r="W322" s="55">
        <v>24</v>
      </c>
      <c r="X322" s="145">
        <f t="shared" si="41"/>
        <v>1</v>
      </c>
      <c r="Y322" s="145">
        <f t="shared" si="42"/>
        <v>0</v>
      </c>
    </row>
    <row r="323" spans="1:25" ht="15.75" customHeight="1" x14ac:dyDescent="0.25">
      <c r="A323" s="50">
        <v>1701</v>
      </c>
      <c r="B323" s="51"/>
      <c r="C323" s="51"/>
      <c r="D323" s="51"/>
      <c r="E323" s="51"/>
      <c r="F323" s="51"/>
      <c r="G323" s="51"/>
      <c r="H323" s="51"/>
      <c r="I323" s="51">
        <v>19</v>
      </c>
      <c r="J323" s="51"/>
      <c r="K323" s="142"/>
      <c r="L323" s="142"/>
      <c r="M323" s="142"/>
      <c r="N323" s="142"/>
      <c r="O323" s="142"/>
      <c r="P323" s="142"/>
      <c r="Q323" s="142"/>
      <c r="R323" s="84"/>
      <c r="S323" s="137"/>
      <c r="T323" s="57"/>
      <c r="U323" s="141"/>
      <c r="V323" s="54">
        <f>IF(I323=0,"",I323/H322)</f>
        <v>1</v>
      </c>
      <c r="W323" s="55">
        <v>24</v>
      </c>
      <c r="X323" s="145">
        <f t="shared" si="41"/>
        <v>1</v>
      </c>
      <c r="Y323" s="145">
        <f t="shared" si="42"/>
        <v>0</v>
      </c>
    </row>
    <row r="324" spans="1:25" ht="15.75" customHeight="1" x14ac:dyDescent="0.25">
      <c r="A324" s="50">
        <v>1702</v>
      </c>
      <c r="B324" s="51"/>
      <c r="C324" s="51"/>
      <c r="D324" s="51"/>
      <c r="E324" s="51"/>
      <c r="F324" s="51"/>
      <c r="G324" s="51"/>
      <c r="H324" s="51"/>
      <c r="I324" s="51"/>
      <c r="J324" s="51">
        <v>18</v>
      </c>
      <c r="K324" s="142"/>
      <c r="L324" s="142"/>
      <c r="M324" s="142"/>
      <c r="N324" s="142"/>
      <c r="O324" s="142"/>
      <c r="P324" s="142"/>
      <c r="Q324" s="142"/>
      <c r="R324" s="84">
        <v>18</v>
      </c>
      <c r="S324" s="137"/>
      <c r="T324" s="57"/>
      <c r="U324" s="141"/>
      <c r="V324" s="56">
        <f>IF(J324=0,"",J324/I323)</f>
        <v>0.94736842105263153</v>
      </c>
      <c r="W324" s="55">
        <v>23</v>
      </c>
      <c r="X324" s="56">
        <f t="shared" si="41"/>
        <v>0.95833333333333337</v>
      </c>
      <c r="Y324" s="56">
        <f t="shared" si="42"/>
        <v>4.166666666666663E-2</v>
      </c>
    </row>
    <row r="325" spans="1:25" ht="15.75" customHeight="1" x14ac:dyDescent="0.25">
      <c r="A325" s="50">
        <v>1801</v>
      </c>
      <c r="B325" s="51"/>
      <c r="C325" s="51"/>
      <c r="D325" s="51"/>
      <c r="E325" s="51"/>
      <c r="F325" s="51"/>
      <c r="G325" s="51"/>
      <c r="H325" s="51"/>
      <c r="I325" s="51"/>
      <c r="J325" s="51">
        <v>5</v>
      </c>
      <c r="K325" s="142"/>
      <c r="L325" s="142"/>
      <c r="M325" s="142"/>
      <c r="N325" s="142"/>
      <c r="O325" s="142"/>
      <c r="P325" s="142"/>
      <c r="Q325" s="142"/>
      <c r="R325" s="84">
        <v>5</v>
      </c>
      <c r="S325" s="137"/>
      <c r="T325" s="57"/>
      <c r="U325" s="142"/>
      <c r="V325" s="57"/>
      <c r="W325" s="55">
        <v>5</v>
      </c>
      <c r="X325" s="57"/>
      <c r="Y325" s="162"/>
    </row>
    <row r="326" spans="1:25" ht="15.75" customHeight="1" x14ac:dyDescent="0.25">
      <c r="A326" s="50">
        <v>1802</v>
      </c>
      <c r="B326" s="51"/>
      <c r="C326" s="51"/>
      <c r="D326" s="51"/>
      <c r="E326" s="51"/>
      <c r="F326" s="51"/>
      <c r="G326" s="51"/>
      <c r="H326" s="51"/>
      <c r="I326" s="51"/>
      <c r="J326" s="51"/>
      <c r="K326" s="169"/>
      <c r="L326" s="169"/>
      <c r="M326" s="169"/>
      <c r="N326" s="169"/>
      <c r="O326" s="169"/>
      <c r="P326" s="169"/>
      <c r="Q326" s="169"/>
      <c r="R326" s="84"/>
      <c r="S326" s="137"/>
      <c r="T326" s="57"/>
      <c r="U326" s="142"/>
      <c r="V326" s="148"/>
      <c r="W326" s="58"/>
      <c r="X326" s="149"/>
      <c r="Y326" s="148"/>
    </row>
    <row r="327" spans="1:25" ht="15.75" customHeight="1" x14ac:dyDescent="0.25">
      <c r="A327" s="50">
        <v>1901</v>
      </c>
      <c r="B327" s="51"/>
      <c r="C327" s="51"/>
      <c r="D327" s="51"/>
      <c r="E327" s="51"/>
      <c r="F327" s="51"/>
      <c r="G327" s="51"/>
      <c r="H327" s="51"/>
      <c r="I327" s="51"/>
      <c r="J327" s="51"/>
      <c r="K327" s="169"/>
      <c r="L327" s="169"/>
      <c r="M327" s="169"/>
      <c r="N327" s="169"/>
      <c r="O327" s="169"/>
      <c r="P327" s="169"/>
      <c r="Q327" s="169"/>
      <c r="R327" s="84"/>
      <c r="S327" s="137"/>
      <c r="T327" s="57"/>
      <c r="U327" s="142"/>
      <c r="V327" s="148"/>
      <c r="W327" s="58"/>
      <c r="X327" s="149"/>
      <c r="Y327" s="148"/>
    </row>
    <row r="328" spans="1:25" ht="15.75" customHeight="1" x14ac:dyDescent="0.25">
      <c r="A328" s="50">
        <v>1902</v>
      </c>
      <c r="B328" s="51"/>
      <c r="C328" s="51"/>
      <c r="D328" s="51"/>
      <c r="E328" s="51"/>
      <c r="F328" s="51"/>
      <c r="G328" s="51"/>
      <c r="H328" s="51"/>
      <c r="I328" s="51"/>
      <c r="J328" s="51"/>
      <c r="K328" s="169"/>
      <c r="L328" s="169"/>
      <c r="M328" s="169"/>
      <c r="N328" s="169"/>
      <c r="O328" s="169"/>
      <c r="P328" s="169"/>
      <c r="Q328" s="169"/>
      <c r="R328" s="84"/>
      <c r="S328" s="137"/>
      <c r="T328" s="57"/>
      <c r="U328" s="142"/>
      <c r="V328" s="148"/>
      <c r="W328" s="58"/>
      <c r="X328" s="149"/>
      <c r="Y328" s="148"/>
    </row>
    <row r="329" spans="1:25" ht="15.75" customHeight="1" x14ac:dyDescent="0.25">
      <c r="A329" s="50">
        <v>2001</v>
      </c>
      <c r="B329" s="51"/>
      <c r="C329" s="51"/>
      <c r="D329" s="51"/>
      <c r="E329" s="51"/>
      <c r="F329" s="51"/>
      <c r="G329" s="51"/>
      <c r="H329" s="51"/>
      <c r="I329" s="51"/>
      <c r="J329" s="51"/>
      <c r="K329" s="169"/>
      <c r="L329" s="169"/>
      <c r="M329" s="169"/>
      <c r="N329" s="169"/>
      <c r="O329" s="169"/>
      <c r="P329" s="169"/>
      <c r="Q329" s="169"/>
      <c r="R329" s="84"/>
      <c r="S329" s="137"/>
      <c r="T329" s="57"/>
      <c r="U329" s="142"/>
      <c r="V329" s="57"/>
      <c r="W329" s="142"/>
      <c r="X329" s="150"/>
      <c r="Y329" s="148"/>
    </row>
    <row r="330" spans="1:25" ht="15.75" customHeight="1" x14ac:dyDescent="0.25">
      <c r="A330" s="50">
        <v>2002</v>
      </c>
      <c r="B330" s="51"/>
      <c r="C330" s="51"/>
      <c r="D330" s="51"/>
      <c r="E330" s="51"/>
      <c r="F330" s="51"/>
      <c r="G330" s="51"/>
      <c r="H330" s="51"/>
      <c r="I330" s="51"/>
      <c r="J330" s="51"/>
      <c r="K330" s="169"/>
      <c r="L330" s="169"/>
      <c r="M330" s="169"/>
      <c r="N330" s="169"/>
      <c r="O330" s="169"/>
      <c r="P330" s="169"/>
      <c r="Q330" s="169"/>
      <c r="R330" s="84"/>
      <c r="S330" s="137"/>
      <c r="T330" s="57"/>
      <c r="U330" s="142"/>
      <c r="V330" s="151" t="s">
        <v>48</v>
      </c>
      <c r="W330" s="152">
        <v>9</v>
      </c>
      <c r="X330" s="153">
        <f>IF(SUM(R320:R326)=0,"",SUM(R320:R326))</f>
        <v>23</v>
      </c>
      <c r="Y330" s="154" t="s">
        <v>17</v>
      </c>
    </row>
    <row r="331" spans="1:25" ht="15.75" customHeight="1" x14ac:dyDescent="0.25">
      <c r="A331" s="50">
        <v>2101</v>
      </c>
      <c r="B331" s="51"/>
      <c r="C331" s="51"/>
      <c r="D331" s="51"/>
      <c r="E331" s="51"/>
      <c r="F331" s="51"/>
      <c r="G331" s="51"/>
      <c r="H331" s="51"/>
      <c r="I331" s="51"/>
      <c r="J331" s="51"/>
      <c r="K331" s="169"/>
      <c r="L331" s="169"/>
      <c r="M331" s="169"/>
      <c r="N331" s="169"/>
      <c r="O331" s="169"/>
      <c r="P331" s="169"/>
      <c r="Q331" s="169"/>
      <c r="R331" s="84"/>
      <c r="S331" s="137"/>
      <c r="T331" s="57"/>
      <c r="U331" s="142"/>
      <c r="V331" s="155" t="s">
        <v>49</v>
      </c>
      <c r="W331" s="65">
        <f>IF(W330/B316=0,"",W330/B316)</f>
        <v>0.27272727272727271</v>
      </c>
      <c r="X331" s="156">
        <f>IF(W330/X330=0,"",W330/X330)</f>
        <v>0.39130434782608697</v>
      </c>
      <c r="Y331" s="157" t="s">
        <v>50</v>
      </c>
    </row>
    <row r="332" spans="1:25" ht="15.75" customHeight="1" x14ac:dyDescent="0.25">
      <c r="A332" s="50">
        <v>2102</v>
      </c>
      <c r="B332" s="51"/>
      <c r="C332" s="51"/>
      <c r="D332" s="51"/>
      <c r="E332" s="51"/>
      <c r="F332" s="51"/>
      <c r="G332" s="51"/>
      <c r="H332" s="51"/>
      <c r="I332" s="51"/>
      <c r="J332" s="51"/>
      <c r="K332" s="169"/>
      <c r="L332" s="169"/>
      <c r="M332" s="169"/>
      <c r="N332" s="169"/>
      <c r="O332" s="169"/>
      <c r="P332" s="169"/>
      <c r="Q332" s="169"/>
      <c r="R332" s="84"/>
      <c r="S332" s="138"/>
      <c r="T332" s="143"/>
      <c r="U332" s="144"/>
      <c r="V332" s="93"/>
      <c r="W332" s="158"/>
      <c r="X332" s="158"/>
      <c r="Y332" s="159"/>
    </row>
    <row r="333" spans="1:25" ht="18" customHeight="1" x14ac:dyDescent="0.25">
      <c r="A333" s="19"/>
      <c r="B333" s="182" t="s">
        <v>74</v>
      </c>
      <c r="C333" s="182"/>
      <c r="D333" s="182"/>
      <c r="E333" s="182"/>
      <c r="F333" s="182"/>
      <c r="G333" s="182"/>
      <c r="H333" s="182"/>
      <c r="I333" s="182"/>
      <c r="J333" s="182"/>
      <c r="R333" s="71">
        <f>SUM(R316:R329)</f>
        <v>23</v>
      </c>
      <c r="S333" s="72">
        <f>IF(R324=0,"",R324/B316)</f>
        <v>0.54545454545454541</v>
      </c>
      <c r="T333" s="72">
        <f>IF(R333=0,"",R333/B316)</f>
        <v>0.69696969696969702</v>
      </c>
      <c r="U333" s="72">
        <f>IF(R324=0,"",T333-S333)</f>
        <v>0.1515151515151516</v>
      </c>
      <c r="V333" s="1"/>
      <c r="W333" s="24"/>
      <c r="X333" s="27"/>
      <c r="Y333" s="1"/>
    </row>
    <row r="334" spans="1:25" ht="12.75" customHeight="1" x14ac:dyDescent="0.2">
      <c r="S334" s="1"/>
      <c r="T334" s="1"/>
      <c r="V334" s="1"/>
    </row>
    <row r="335" spans="1:25" ht="12.75" customHeight="1" x14ac:dyDescent="0.2">
      <c r="S335" s="1"/>
      <c r="T335" s="1"/>
      <c r="V335" s="1"/>
    </row>
    <row r="336" spans="1:25" ht="26.25" customHeight="1" x14ac:dyDescent="0.4">
      <c r="B336" s="183" t="s">
        <v>63</v>
      </c>
      <c r="C336" s="184"/>
      <c r="D336" s="184"/>
      <c r="E336" s="184"/>
      <c r="F336" s="184"/>
      <c r="G336" s="184"/>
      <c r="H336" s="184"/>
      <c r="I336" s="184"/>
      <c r="J336" s="184"/>
      <c r="R336" s="127" t="s">
        <v>61</v>
      </c>
      <c r="S336" s="1"/>
      <c r="T336" s="1"/>
      <c r="U336" s="24"/>
      <c r="V336" s="1"/>
      <c r="W336" s="24"/>
      <c r="X336" s="24"/>
      <c r="Y336" s="24"/>
    </row>
    <row r="337" spans="1:38" ht="20.25" customHeight="1" x14ac:dyDescent="0.2">
      <c r="A337" s="190" t="s">
        <v>16</v>
      </c>
      <c r="B337" s="191" t="s">
        <v>64</v>
      </c>
      <c r="C337" s="192"/>
      <c r="D337" s="192"/>
      <c r="E337" s="192"/>
      <c r="F337" s="192"/>
      <c r="G337" s="192"/>
      <c r="H337" s="192"/>
      <c r="I337" s="192"/>
      <c r="J337" s="193"/>
      <c r="K337" s="24"/>
      <c r="L337" s="24"/>
      <c r="M337" s="24"/>
      <c r="N337" s="24"/>
      <c r="O337" s="24"/>
      <c r="P337" s="24"/>
      <c r="Q337" s="24"/>
      <c r="R337" s="194" t="s">
        <v>17</v>
      </c>
      <c r="S337" s="189" t="s">
        <v>8</v>
      </c>
      <c r="T337" s="189" t="s">
        <v>9</v>
      </c>
      <c r="U337" s="196" t="s">
        <v>10</v>
      </c>
      <c r="V337" s="189" t="s">
        <v>11</v>
      </c>
      <c r="W337" s="187" t="s">
        <v>12</v>
      </c>
      <c r="X337" s="187" t="s">
        <v>13</v>
      </c>
      <c r="Y337" s="189" t="s">
        <v>14</v>
      </c>
    </row>
    <row r="338" spans="1:38" ht="15.75" customHeight="1" x14ac:dyDescent="0.25">
      <c r="A338" s="188"/>
      <c r="B338" s="50" t="s">
        <v>65</v>
      </c>
      <c r="C338" s="50" t="s">
        <v>66</v>
      </c>
      <c r="D338" s="50" t="s">
        <v>67</v>
      </c>
      <c r="E338" s="50" t="s">
        <v>68</v>
      </c>
      <c r="F338" s="50" t="s">
        <v>69</v>
      </c>
      <c r="G338" s="50" t="s">
        <v>70</v>
      </c>
      <c r="H338" s="50" t="s">
        <v>71</v>
      </c>
      <c r="I338" s="50" t="s">
        <v>72</v>
      </c>
      <c r="J338" s="50" t="s">
        <v>73</v>
      </c>
      <c r="K338" s="24"/>
      <c r="L338" s="24"/>
      <c r="M338" s="24"/>
      <c r="N338" s="24"/>
      <c r="O338" s="24"/>
      <c r="P338" s="24"/>
      <c r="Q338" s="24"/>
      <c r="R338" s="195"/>
      <c r="S338" s="188"/>
      <c r="T338" s="188"/>
      <c r="U338" s="188"/>
      <c r="V338" s="188"/>
      <c r="W338" s="188"/>
      <c r="X338" s="188"/>
      <c r="Y338" s="188"/>
    </row>
    <row r="339" spans="1:38" ht="15.75" customHeight="1" x14ac:dyDescent="0.25">
      <c r="A339" s="50">
        <v>1401</v>
      </c>
      <c r="B339" s="51">
        <v>8</v>
      </c>
      <c r="C339" s="51"/>
      <c r="D339" s="51"/>
      <c r="E339" s="51"/>
      <c r="F339" s="51"/>
      <c r="G339" s="51"/>
      <c r="H339" s="51"/>
      <c r="I339" s="51"/>
      <c r="J339" s="51"/>
      <c r="K339" s="142"/>
      <c r="L339" s="142"/>
      <c r="M339" s="142"/>
      <c r="N339" s="142"/>
      <c r="O339" s="142"/>
      <c r="P339" s="142"/>
      <c r="Q339" s="142"/>
      <c r="R339" s="84"/>
      <c r="S339" s="136"/>
      <c r="T339" s="139"/>
      <c r="U339" s="140"/>
      <c r="V339" s="146"/>
      <c r="W339" s="53">
        <f>B339</f>
        <v>8</v>
      </c>
      <c r="X339" s="147"/>
      <c r="Y339" s="146"/>
    </row>
    <row r="340" spans="1:38" ht="15.75" customHeight="1" x14ac:dyDescent="0.25">
      <c r="A340" s="50">
        <v>1402</v>
      </c>
      <c r="B340" s="51"/>
      <c r="C340" s="51">
        <v>6</v>
      </c>
      <c r="D340" s="51"/>
      <c r="E340" s="51"/>
      <c r="F340" s="51"/>
      <c r="G340" s="51"/>
      <c r="H340" s="51"/>
      <c r="I340" s="51"/>
      <c r="J340" s="51"/>
      <c r="K340" s="142"/>
      <c r="L340" s="142"/>
      <c r="M340" s="142"/>
      <c r="N340" s="142"/>
      <c r="O340" s="142"/>
      <c r="P340" s="142"/>
      <c r="Q340" s="142"/>
      <c r="R340" s="84"/>
      <c r="S340" s="137"/>
      <c r="T340" s="57"/>
      <c r="U340" s="141"/>
      <c r="V340" s="54">
        <f>IF(C340=0,"",C340/B339)</f>
        <v>0.75</v>
      </c>
      <c r="W340" s="55">
        <v>6</v>
      </c>
      <c r="X340" s="145">
        <f t="shared" ref="X340:X347" si="43">IF(W340=0,"",W340/W339)</f>
        <v>0.75</v>
      </c>
      <c r="Y340" s="145">
        <f t="shared" ref="Y340:Y347" si="44">IF(W340=0,"",100%-X340)</f>
        <v>0.25</v>
      </c>
    </row>
    <row r="341" spans="1:38" ht="15.75" customHeight="1" x14ac:dyDescent="0.25">
      <c r="A341" s="50">
        <v>1501</v>
      </c>
      <c r="B341" s="51"/>
      <c r="C341" s="51"/>
      <c r="D341" s="51">
        <v>6</v>
      </c>
      <c r="E341" s="51"/>
      <c r="F341" s="51"/>
      <c r="G341" s="51"/>
      <c r="H341" s="51"/>
      <c r="I341" s="51"/>
      <c r="J341" s="51"/>
      <c r="K341" s="142"/>
      <c r="L341" s="142"/>
      <c r="M341" s="142"/>
      <c r="N341" s="142"/>
      <c r="O341" s="142"/>
      <c r="P341" s="142"/>
      <c r="Q341" s="142"/>
      <c r="R341" s="84"/>
      <c r="S341" s="137"/>
      <c r="T341" s="57"/>
      <c r="U341" s="141"/>
      <c r="V341" s="54">
        <f>IF(D341=0,"",D341/C340)</f>
        <v>1</v>
      </c>
      <c r="W341" s="55">
        <v>6</v>
      </c>
      <c r="X341" s="145">
        <f t="shared" si="43"/>
        <v>1</v>
      </c>
      <c r="Y341" s="145">
        <f t="shared" si="44"/>
        <v>0</v>
      </c>
      <c r="Z341" s="30">
        <f>W341/W339</f>
        <v>0.75</v>
      </c>
    </row>
    <row r="342" spans="1:38" ht="15.75" customHeight="1" x14ac:dyDescent="0.25">
      <c r="A342" s="50">
        <v>1502</v>
      </c>
      <c r="B342" s="51"/>
      <c r="C342" s="51"/>
      <c r="D342" s="51"/>
      <c r="E342" s="51">
        <v>6</v>
      </c>
      <c r="F342" s="51"/>
      <c r="G342" s="51"/>
      <c r="H342" s="51"/>
      <c r="I342" s="51"/>
      <c r="J342" s="51"/>
      <c r="K342" s="142"/>
      <c r="L342" s="142"/>
      <c r="M342" s="142"/>
      <c r="N342" s="142"/>
      <c r="O342" s="142"/>
      <c r="P342" s="142"/>
      <c r="Q342" s="142"/>
      <c r="R342" s="84"/>
      <c r="S342" s="137"/>
      <c r="T342" s="57"/>
      <c r="U342" s="141"/>
      <c r="V342" s="54">
        <f>IF(E342=0,"",E342/D341)</f>
        <v>1</v>
      </c>
      <c r="W342" s="55">
        <v>6</v>
      </c>
      <c r="X342" s="145">
        <f t="shared" si="43"/>
        <v>1</v>
      </c>
      <c r="Y342" s="145">
        <f t="shared" si="44"/>
        <v>0</v>
      </c>
    </row>
    <row r="343" spans="1:38" ht="15.75" customHeight="1" x14ac:dyDescent="0.25">
      <c r="A343" s="50">
        <v>1601</v>
      </c>
      <c r="B343" s="51"/>
      <c r="C343" s="51"/>
      <c r="D343" s="51"/>
      <c r="E343" s="51"/>
      <c r="F343" s="51">
        <v>6</v>
      </c>
      <c r="G343" s="51"/>
      <c r="H343" s="51"/>
      <c r="I343" s="51"/>
      <c r="J343" s="51"/>
      <c r="K343" s="142"/>
      <c r="L343" s="142"/>
      <c r="M343" s="142"/>
      <c r="N343" s="142"/>
      <c r="O343" s="142"/>
      <c r="P343" s="142"/>
      <c r="Q343" s="142"/>
      <c r="R343" s="84"/>
      <c r="S343" s="137"/>
      <c r="T343" s="57"/>
      <c r="U343" s="141"/>
      <c r="V343" s="54">
        <f>IF(F343=0,"",F343/E342)</f>
        <v>1</v>
      </c>
      <c r="W343" s="55">
        <v>6</v>
      </c>
      <c r="X343" s="145">
        <f t="shared" si="43"/>
        <v>1</v>
      </c>
      <c r="Y343" s="145">
        <f t="shared" si="44"/>
        <v>0</v>
      </c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24"/>
    </row>
    <row r="344" spans="1:38" ht="15.75" customHeight="1" x14ac:dyDescent="0.25">
      <c r="A344" s="50">
        <v>1602</v>
      </c>
      <c r="B344" s="51"/>
      <c r="C344" s="51"/>
      <c r="D344" s="51"/>
      <c r="E344" s="51"/>
      <c r="F344" s="51"/>
      <c r="G344" s="51">
        <v>6</v>
      </c>
      <c r="H344" s="51"/>
      <c r="I344" s="51"/>
      <c r="J344" s="51"/>
      <c r="K344" s="142"/>
      <c r="L344" s="142"/>
      <c r="M344" s="142"/>
      <c r="N344" s="142"/>
      <c r="O344" s="142"/>
      <c r="P344" s="142"/>
      <c r="Q344" s="142"/>
      <c r="R344" s="84"/>
      <c r="S344" s="137"/>
      <c r="T344" s="57"/>
      <c r="U344" s="141"/>
      <c r="V344" s="54">
        <f>IF(G344=0,"",G344/F343)</f>
        <v>1</v>
      </c>
      <c r="W344" s="55">
        <v>6</v>
      </c>
      <c r="X344" s="145">
        <f t="shared" si="43"/>
        <v>1</v>
      </c>
      <c r="Y344" s="145">
        <f t="shared" si="44"/>
        <v>0</v>
      </c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24"/>
    </row>
    <row r="345" spans="1:38" ht="15.75" customHeight="1" x14ac:dyDescent="0.25">
      <c r="A345" s="50">
        <v>1701</v>
      </c>
      <c r="B345" s="51"/>
      <c r="C345" s="51"/>
      <c r="D345" s="51"/>
      <c r="E345" s="51"/>
      <c r="F345" s="51"/>
      <c r="G345" s="51"/>
      <c r="H345" s="51">
        <v>6</v>
      </c>
      <c r="I345" s="51"/>
      <c r="J345" s="51"/>
      <c r="K345" s="142"/>
      <c r="L345" s="142"/>
      <c r="M345" s="142"/>
      <c r="N345" s="142"/>
      <c r="O345" s="142"/>
      <c r="P345" s="142"/>
      <c r="Q345" s="142"/>
      <c r="R345" s="84"/>
      <c r="S345" s="137"/>
      <c r="T345" s="57"/>
      <c r="U345" s="141"/>
      <c r="V345" s="54">
        <f>IF(H345=0,"",H345/G344)</f>
        <v>1</v>
      </c>
      <c r="W345" s="55">
        <v>6</v>
      </c>
      <c r="X345" s="145">
        <f t="shared" si="43"/>
        <v>1</v>
      </c>
      <c r="Y345" s="145">
        <f t="shared" si="44"/>
        <v>0</v>
      </c>
      <c r="AA345" s="24"/>
      <c r="AB345" s="24"/>
      <c r="AC345" s="24"/>
      <c r="AD345" s="24"/>
      <c r="AE345" s="24"/>
      <c r="AF345" s="24"/>
      <c r="AG345" s="24"/>
      <c r="AH345" s="24"/>
      <c r="AI345" s="24"/>
      <c r="AJ345" s="24"/>
      <c r="AK345" s="24"/>
      <c r="AL345" s="24"/>
    </row>
    <row r="346" spans="1:38" ht="15.75" customHeight="1" x14ac:dyDescent="0.25">
      <c r="A346" s="50">
        <v>1702</v>
      </c>
      <c r="B346" s="51"/>
      <c r="C346" s="51"/>
      <c r="D346" s="51"/>
      <c r="E346" s="51"/>
      <c r="F346" s="51"/>
      <c r="G346" s="51"/>
      <c r="H346" s="51"/>
      <c r="I346" s="51">
        <v>6</v>
      </c>
      <c r="J346" s="51"/>
      <c r="K346" s="142"/>
      <c r="L346" s="142"/>
      <c r="M346" s="142"/>
      <c r="N346" s="142"/>
      <c r="O346" s="142"/>
      <c r="P346" s="142"/>
      <c r="Q346" s="142"/>
      <c r="R346" s="84"/>
      <c r="S346" s="137"/>
      <c r="T346" s="57"/>
      <c r="U346" s="141"/>
      <c r="V346" s="54">
        <f>IF(I346=0,"",I346/H345)</f>
        <v>1</v>
      </c>
      <c r="W346" s="55">
        <v>6</v>
      </c>
      <c r="X346" s="145">
        <f t="shared" si="43"/>
        <v>1</v>
      </c>
      <c r="Y346" s="145">
        <f t="shared" si="44"/>
        <v>0</v>
      </c>
      <c r="AA346" s="24"/>
      <c r="AB346" s="24"/>
      <c r="AC346" s="24"/>
      <c r="AD346" s="24"/>
      <c r="AE346" s="24"/>
      <c r="AF346" s="24"/>
      <c r="AG346" s="24"/>
      <c r="AH346" s="24"/>
      <c r="AI346" s="24"/>
      <c r="AJ346" s="24"/>
      <c r="AK346" s="24"/>
      <c r="AL346" s="24"/>
    </row>
    <row r="347" spans="1:38" ht="15.75" customHeight="1" x14ac:dyDescent="0.25">
      <c r="A347" s="50">
        <v>1801</v>
      </c>
      <c r="B347" s="51"/>
      <c r="C347" s="51"/>
      <c r="D347" s="51"/>
      <c r="E347" s="51"/>
      <c r="F347" s="51"/>
      <c r="G347" s="51"/>
      <c r="H347" s="51"/>
      <c r="I347" s="51"/>
      <c r="J347" s="51">
        <v>5</v>
      </c>
      <c r="K347" s="142"/>
      <c r="L347" s="142"/>
      <c r="M347" s="142"/>
      <c r="N347" s="142"/>
      <c r="O347" s="142"/>
      <c r="P347" s="142"/>
      <c r="Q347" s="142"/>
      <c r="R347" s="84">
        <v>5</v>
      </c>
      <c r="S347" s="137"/>
      <c r="T347" s="57"/>
      <c r="U347" s="141"/>
      <c r="V347" s="56">
        <f>IF(J347=0,"",J347/I346)</f>
        <v>0.83333333333333337</v>
      </c>
      <c r="W347" s="55">
        <v>5</v>
      </c>
      <c r="X347" s="56">
        <f t="shared" si="43"/>
        <v>0.83333333333333337</v>
      </c>
      <c r="Y347" s="56">
        <f t="shared" si="44"/>
        <v>0.16666666666666663</v>
      </c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</row>
    <row r="348" spans="1:38" ht="15.75" customHeight="1" x14ac:dyDescent="0.25">
      <c r="A348" s="50">
        <v>1802</v>
      </c>
      <c r="B348" s="51"/>
      <c r="C348" s="51"/>
      <c r="D348" s="51"/>
      <c r="E348" s="51"/>
      <c r="F348" s="51"/>
      <c r="G348" s="51"/>
      <c r="H348" s="51"/>
      <c r="I348" s="51"/>
      <c r="J348" s="51">
        <v>1</v>
      </c>
      <c r="K348" s="142"/>
      <c r="L348" s="142"/>
      <c r="M348" s="142"/>
      <c r="N348" s="142"/>
      <c r="O348" s="142"/>
      <c r="P348" s="142"/>
      <c r="Q348" s="142"/>
      <c r="R348" s="84">
        <v>1</v>
      </c>
      <c r="S348" s="137"/>
      <c r="T348" s="57"/>
      <c r="U348" s="142"/>
      <c r="V348" s="121"/>
      <c r="W348" s="55">
        <v>1</v>
      </c>
      <c r="X348" s="121"/>
      <c r="Y348" s="17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</row>
    <row r="349" spans="1:38" ht="15.75" customHeight="1" x14ac:dyDescent="0.25">
      <c r="A349" s="50">
        <v>1901</v>
      </c>
      <c r="B349" s="51"/>
      <c r="C349" s="51"/>
      <c r="D349" s="51"/>
      <c r="E349" s="51"/>
      <c r="F349" s="51"/>
      <c r="G349" s="51"/>
      <c r="H349" s="51"/>
      <c r="I349" s="51"/>
      <c r="J349" s="51"/>
      <c r="K349" s="142"/>
      <c r="L349" s="142"/>
      <c r="M349" s="142"/>
      <c r="N349" s="142"/>
      <c r="O349" s="142"/>
      <c r="P349" s="142"/>
      <c r="Q349" s="142"/>
      <c r="R349" s="84"/>
      <c r="S349" s="137"/>
      <c r="T349" s="57"/>
      <c r="U349" s="142"/>
      <c r="V349" s="148"/>
      <c r="W349" s="58"/>
      <c r="X349" s="149"/>
      <c r="Y349" s="148"/>
      <c r="AA349" s="24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</row>
    <row r="350" spans="1:38" ht="15.75" customHeight="1" x14ac:dyDescent="0.25">
      <c r="A350" s="50">
        <v>1902</v>
      </c>
      <c r="B350" s="51"/>
      <c r="C350" s="51"/>
      <c r="D350" s="51"/>
      <c r="E350" s="51"/>
      <c r="F350" s="51"/>
      <c r="G350" s="51"/>
      <c r="H350" s="51"/>
      <c r="I350" s="51"/>
      <c r="J350" s="51"/>
      <c r="K350" s="142"/>
      <c r="L350" s="142"/>
      <c r="M350" s="142"/>
      <c r="N350" s="142"/>
      <c r="O350" s="142"/>
      <c r="P350" s="142"/>
      <c r="Q350" s="142"/>
      <c r="R350" s="84"/>
      <c r="S350" s="137"/>
      <c r="T350" s="57"/>
      <c r="U350" s="142"/>
      <c r="V350" s="148"/>
      <c r="W350" s="58"/>
      <c r="X350" s="149"/>
      <c r="Y350" s="148"/>
      <c r="AA350" s="24"/>
      <c r="AB350" s="24"/>
      <c r="AC350" s="24"/>
      <c r="AD350" s="24"/>
      <c r="AE350" s="24"/>
      <c r="AF350" s="24"/>
      <c r="AG350" s="24"/>
      <c r="AH350" s="24"/>
      <c r="AI350" s="24"/>
      <c r="AJ350" s="24"/>
      <c r="AK350" s="24"/>
      <c r="AL350" s="24"/>
    </row>
    <row r="351" spans="1:38" ht="15.75" customHeight="1" x14ac:dyDescent="0.25">
      <c r="A351" s="50">
        <v>2001</v>
      </c>
      <c r="B351" s="51"/>
      <c r="C351" s="51"/>
      <c r="D351" s="51"/>
      <c r="E351" s="51"/>
      <c r="F351" s="51"/>
      <c r="G351" s="51"/>
      <c r="H351" s="51"/>
      <c r="I351" s="51"/>
      <c r="J351" s="51"/>
      <c r="K351" s="142"/>
      <c r="L351" s="142"/>
      <c r="M351" s="142"/>
      <c r="N351" s="142"/>
      <c r="O351" s="142"/>
      <c r="P351" s="142"/>
      <c r="Q351" s="142"/>
      <c r="R351" s="84"/>
      <c r="S351" s="137"/>
      <c r="T351" s="57"/>
      <c r="U351" s="142"/>
      <c r="V351" s="148"/>
      <c r="W351" s="58"/>
      <c r="X351" s="149"/>
      <c r="Y351" s="148"/>
      <c r="AA351" s="24"/>
      <c r="AB351" s="24"/>
      <c r="AC351" s="24"/>
      <c r="AD351" s="24"/>
      <c r="AE351" s="24"/>
      <c r="AF351" s="24"/>
      <c r="AG351" s="24"/>
      <c r="AH351" s="24"/>
      <c r="AI351" s="24"/>
      <c r="AJ351" s="24"/>
      <c r="AK351" s="24"/>
      <c r="AL351" s="24"/>
    </row>
    <row r="352" spans="1:38" ht="15.75" customHeight="1" x14ac:dyDescent="0.25">
      <c r="A352" s="50">
        <v>2002</v>
      </c>
      <c r="B352" s="51"/>
      <c r="C352" s="51"/>
      <c r="D352" s="51"/>
      <c r="E352" s="51"/>
      <c r="F352" s="51"/>
      <c r="G352" s="51"/>
      <c r="H352" s="51"/>
      <c r="I352" s="51"/>
      <c r="J352" s="51"/>
      <c r="K352" s="142"/>
      <c r="L352" s="142"/>
      <c r="M352" s="142"/>
      <c r="N352" s="142"/>
      <c r="O352" s="142"/>
      <c r="P352" s="142"/>
      <c r="Q352" s="142"/>
      <c r="R352" s="84"/>
      <c r="S352" s="137"/>
      <c r="T352" s="57"/>
      <c r="U352" s="142"/>
      <c r="V352" s="57"/>
      <c r="W352" s="142"/>
      <c r="X352" s="150"/>
      <c r="Y352" s="148"/>
      <c r="AA352" s="24"/>
      <c r="AB352" s="24"/>
      <c r="AC352" s="24"/>
      <c r="AD352" s="24"/>
      <c r="AE352" s="24"/>
      <c r="AF352" s="24"/>
      <c r="AG352" s="24"/>
      <c r="AH352" s="24"/>
      <c r="AI352" s="24"/>
      <c r="AJ352" s="24"/>
      <c r="AK352" s="24"/>
      <c r="AL352" s="24"/>
    </row>
    <row r="353" spans="1:38" ht="15.75" customHeight="1" x14ac:dyDescent="0.25">
      <c r="A353" s="50">
        <v>2101</v>
      </c>
      <c r="B353" s="51"/>
      <c r="C353" s="51"/>
      <c r="D353" s="51"/>
      <c r="E353" s="51"/>
      <c r="F353" s="51"/>
      <c r="G353" s="51"/>
      <c r="H353" s="51"/>
      <c r="I353" s="51"/>
      <c r="J353" s="51"/>
      <c r="K353" s="142"/>
      <c r="L353" s="142"/>
      <c r="M353" s="142"/>
      <c r="N353" s="142"/>
      <c r="O353" s="142"/>
      <c r="P353" s="142"/>
      <c r="Q353" s="142"/>
      <c r="R353" s="84"/>
      <c r="S353" s="137"/>
      <c r="T353" s="57"/>
      <c r="U353" s="142"/>
      <c r="V353" s="151" t="s">
        <v>48</v>
      </c>
      <c r="W353" s="152">
        <v>3</v>
      </c>
      <c r="X353" s="153">
        <f>IF(SUM(R342:R350)=0,"",SUM(R342:R350))</f>
        <v>6</v>
      </c>
      <c r="Y353" s="154" t="s">
        <v>17</v>
      </c>
      <c r="AA353" s="24"/>
      <c r="AB353" s="24"/>
      <c r="AC353" s="24"/>
      <c r="AD353" s="24"/>
      <c r="AE353" s="24"/>
      <c r="AF353" s="24"/>
      <c r="AG353" s="24"/>
      <c r="AH353" s="24"/>
      <c r="AI353" s="24"/>
      <c r="AJ353" s="24"/>
      <c r="AK353" s="24"/>
      <c r="AL353" s="24"/>
    </row>
    <row r="354" spans="1:38" ht="15.75" customHeight="1" x14ac:dyDescent="0.25">
      <c r="A354" s="50">
        <v>2102</v>
      </c>
      <c r="B354" s="51"/>
      <c r="C354" s="51"/>
      <c r="D354" s="51"/>
      <c r="E354" s="51"/>
      <c r="F354" s="51"/>
      <c r="G354" s="51"/>
      <c r="H354" s="51"/>
      <c r="I354" s="51"/>
      <c r="J354" s="51"/>
      <c r="K354" s="142"/>
      <c r="L354" s="142"/>
      <c r="M354" s="142"/>
      <c r="N354" s="142"/>
      <c r="O354" s="142"/>
      <c r="P354" s="142"/>
      <c r="Q354" s="142"/>
      <c r="R354" s="84"/>
      <c r="S354" s="137"/>
      <c r="T354" s="57"/>
      <c r="U354" s="142"/>
      <c r="V354" s="155" t="s">
        <v>49</v>
      </c>
      <c r="W354" s="65">
        <f>IF(W353/B339=0,"",W353/B339)</f>
        <v>0.375</v>
      </c>
      <c r="X354" s="156">
        <f>IF(W353/X353=0,"",W353/X353)</f>
        <v>0.5</v>
      </c>
      <c r="Y354" s="157" t="s">
        <v>50</v>
      </c>
      <c r="AA354" s="24"/>
      <c r="AB354" s="24"/>
      <c r="AC354" s="24"/>
      <c r="AD354" s="24"/>
      <c r="AE354" s="24"/>
      <c r="AF354" s="24"/>
      <c r="AG354" s="24"/>
      <c r="AH354" s="24"/>
      <c r="AI354" s="24"/>
      <c r="AJ354" s="24"/>
      <c r="AK354" s="24"/>
      <c r="AL354" s="24"/>
    </row>
    <row r="355" spans="1:38" ht="15.75" customHeight="1" x14ac:dyDescent="0.25">
      <c r="A355" s="50">
        <v>2201</v>
      </c>
      <c r="B355" s="51"/>
      <c r="C355" s="51"/>
      <c r="D355" s="51"/>
      <c r="E355" s="51"/>
      <c r="F355" s="51"/>
      <c r="G355" s="51"/>
      <c r="H355" s="51"/>
      <c r="I355" s="51"/>
      <c r="J355" s="51"/>
      <c r="K355" s="142"/>
      <c r="L355" s="142"/>
      <c r="M355" s="142"/>
      <c r="N355" s="142"/>
      <c r="O355" s="142"/>
      <c r="P355" s="142"/>
      <c r="Q355" s="142"/>
      <c r="R355" s="84"/>
      <c r="S355" s="138"/>
      <c r="T355" s="143"/>
      <c r="U355" s="144"/>
      <c r="V355" s="93"/>
      <c r="W355" s="158"/>
      <c r="X355" s="158"/>
      <c r="Y355" s="159"/>
      <c r="AA355" s="24"/>
      <c r="AB355" s="24"/>
      <c r="AC355" s="24"/>
      <c r="AD355" s="24"/>
      <c r="AE355" s="24"/>
      <c r="AF355" s="24"/>
      <c r="AG355" s="24"/>
      <c r="AH355" s="24"/>
      <c r="AI355" s="24"/>
      <c r="AJ355" s="24"/>
      <c r="AK355" s="24"/>
      <c r="AL355" s="24"/>
    </row>
    <row r="356" spans="1:38" ht="18" customHeight="1" x14ac:dyDescent="0.25">
      <c r="A356" s="19"/>
      <c r="B356" s="182" t="s">
        <v>74</v>
      </c>
      <c r="C356" s="182"/>
      <c r="D356" s="182"/>
      <c r="E356" s="182"/>
      <c r="F356" s="182"/>
      <c r="G356" s="182"/>
      <c r="H356" s="182"/>
      <c r="I356" s="182"/>
      <c r="J356" s="182"/>
      <c r="K356" s="24"/>
      <c r="L356" s="24"/>
      <c r="M356" s="24"/>
      <c r="N356" s="24"/>
      <c r="O356" s="24"/>
      <c r="P356" s="24"/>
      <c r="Q356" s="24"/>
      <c r="R356" s="71">
        <f>SUM(R339:R352)</f>
        <v>6</v>
      </c>
      <c r="S356" s="72">
        <f>IF(R347=0,"",R347/B339)</f>
        <v>0.625</v>
      </c>
      <c r="T356" s="72">
        <f>IF(R356=0,"",R356/B339)</f>
        <v>0.75</v>
      </c>
      <c r="U356" s="72">
        <f>IF(R347=0,"",T356-S356)</f>
        <v>0.125</v>
      </c>
      <c r="V356" s="1"/>
      <c r="W356" s="24"/>
      <c r="X356" s="27"/>
      <c r="Y356" s="1"/>
      <c r="AA356" s="24"/>
      <c r="AB356" s="24"/>
      <c r="AC356" s="24"/>
      <c r="AD356" s="24"/>
      <c r="AE356" s="24"/>
      <c r="AF356" s="24"/>
      <c r="AG356" s="24"/>
      <c r="AH356" s="24"/>
      <c r="AI356" s="24"/>
      <c r="AJ356" s="24"/>
      <c r="AK356" s="24"/>
      <c r="AL356" s="24"/>
    </row>
    <row r="357" spans="1:38" ht="12.75" customHeight="1" x14ac:dyDescent="0.2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46"/>
      <c r="S357" s="1"/>
      <c r="T357" s="1"/>
      <c r="U357" s="24"/>
      <c r="V357" s="1"/>
      <c r="W357" s="73"/>
      <c r="X357" s="18"/>
      <c r="Y357" s="1"/>
      <c r="Z357" s="24"/>
      <c r="AA357" s="24"/>
      <c r="AB357" s="24"/>
      <c r="AC357" s="24"/>
      <c r="AD357" s="24"/>
      <c r="AE357" s="24"/>
      <c r="AF357" s="24"/>
      <c r="AG357" s="24"/>
      <c r="AH357" s="24"/>
      <c r="AI357" s="24"/>
      <c r="AJ357" s="24"/>
      <c r="AK357" s="24"/>
      <c r="AL357" s="24"/>
    </row>
    <row r="358" spans="1:38" ht="12.75" customHeight="1" x14ac:dyDescent="0.2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46"/>
      <c r="S358" s="1"/>
      <c r="T358" s="1"/>
      <c r="U358" s="24"/>
      <c r="V358" s="1"/>
      <c r="W358" s="73"/>
      <c r="X358" s="18"/>
      <c r="Y358" s="1"/>
      <c r="Z358" s="24"/>
      <c r="AA358" s="24"/>
      <c r="AB358" s="24"/>
      <c r="AC358" s="24"/>
      <c r="AD358" s="24"/>
      <c r="AE358" s="24"/>
      <c r="AF358" s="24"/>
      <c r="AG358" s="24"/>
      <c r="AH358" s="24"/>
      <c r="AI358" s="24"/>
      <c r="AJ358" s="24"/>
      <c r="AK358" s="24"/>
      <c r="AL358" s="24"/>
    </row>
    <row r="359" spans="1:38" ht="26.25" customHeight="1" x14ac:dyDescent="0.4">
      <c r="B359" s="183" t="s">
        <v>63</v>
      </c>
      <c r="C359" s="184"/>
      <c r="D359" s="184"/>
      <c r="E359" s="184"/>
      <c r="F359" s="184"/>
      <c r="G359" s="184"/>
      <c r="H359" s="184"/>
      <c r="I359" s="184"/>
      <c r="J359" s="184"/>
      <c r="R359" s="127" t="s">
        <v>62</v>
      </c>
      <c r="S359" s="1"/>
      <c r="T359" s="1"/>
      <c r="U359" s="24"/>
      <c r="V359" s="1"/>
      <c r="W359" s="24"/>
      <c r="X359" s="24"/>
      <c r="Y359" s="24"/>
      <c r="AA359" s="24"/>
      <c r="AB359" s="24"/>
      <c r="AC359" s="24"/>
      <c r="AD359" s="24"/>
      <c r="AE359" s="24"/>
      <c r="AF359" s="24"/>
      <c r="AG359" s="24"/>
      <c r="AH359" s="24"/>
      <c r="AI359" s="24"/>
      <c r="AJ359" s="24"/>
      <c r="AK359" s="24"/>
      <c r="AL359" s="24"/>
    </row>
    <row r="360" spans="1:38" ht="20.25" customHeight="1" x14ac:dyDescent="0.2">
      <c r="A360" s="190" t="s">
        <v>16</v>
      </c>
      <c r="B360" s="191" t="s">
        <v>64</v>
      </c>
      <c r="C360" s="192"/>
      <c r="D360" s="192"/>
      <c r="E360" s="192"/>
      <c r="F360" s="192"/>
      <c r="G360" s="192"/>
      <c r="H360" s="192"/>
      <c r="I360" s="192"/>
      <c r="J360" s="193"/>
      <c r="K360" s="24"/>
      <c r="L360" s="24"/>
      <c r="M360" s="24"/>
      <c r="N360" s="24"/>
      <c r="O360" s="24"/>
      <c r="P360" s="24"/>
      <c r="Q360" s="24"/>
      <c r="R360" s="194" t="s">
        <v>17</v>
      </c>
      <c r="S360" s="189" t="s">
        <v>8</v>
      </c>
      <c r="T360" s="189" t="s">
        <v>9</v>
      </c>
      <c r="U360" s="196" t="s">
        <v>10</v>
      </c>
      <c r="V360" s="189" t="s">
        <v>11</v>
      </c>
      <c r="W360" s="187" t="s">
        <v>12</v>
      </c>
      <c r="X360" s="187" t="s">
        <v>13</v>
      </c>
      <c r="Y360" s="189" t="s">
        <v>14</v>
      </c>
      <c r="AA360" s="24"/>
      <c r="AB360" s="24"/>
      <c r="AC360" s="24"/>
      <c r="AD360" s="24"/>
      <c r="AE360" s="24"/>
      <c r="AF360" s="24"/>
      <c r="AG360" s="24"/>
      <c r="AH360" s="24"/>
      <c r="AI360" s="24"/>
      <c r="AJ360" s="24"/>
      <c r="AK360" s="24"/>
      <c r="AL360" s="24"/>
    </row>
    <row r="361" spans="1:38" ht="15.75" customHeight="1" x14ac:dyDescent="0.25">
      <c r="A361" s="188"/>
      <c r="B361" s="50" t="s">
        <v>65</v>
      </c>
      <c r="C361" s="50" t="s">
        <v>66</v>
      </c>
      <c r="D361" s="50" t="s">
        <v>67</v>
      </c>
      <c r="E361" s="50" t="s">
        <v>68</v>
      </c>
      <c r="F361" s="50" t="s">
        <v>69</v>
      </c>
      <c r="G361" s="50" t="s">
        <v>70</v>
      </c>
      <c r="H361" s="50" t="s">
        <v>71</v>
      </c>
      <c r="I361" s="50" t="s">
        <v>72</v>
      </c>
      <c r="J361" s="50" t="s">
        <v>73</v>
      </c>
      <c r="K361" s="24"/>
      <c r="L361" s="24"/>
      <c r="M361" s="24"/>
      <c r="N361" s="24"/>
      <c r="O361" s="24"/>
      <c r="P361" s="24"/>
      <c r="Q361" s="24"/>
      <c r="R361" s="195"/>
      <c r="S361" s="188"/>
      <c r="T361" s="188"/>
      <c r="U361" s="188"/>
      <c r="V361" s="188"/>
      <c r="W361" s="188"/>
      <c r="X361" s="188"/>
      <c r="Y361" s="188"/>
      <c r="AA361" s="24"/>
      <c r="AB361" s="24"/>
      <c r="AC361" s="24"/>
      <c r="AD361" s="24"/>
      <c r="AE361" s="24"/>
      <c r="AF361" s="24"/>
      <c r="AG361" s="24"/>
      <c r="AH361" s="24"/>
      <c r="AI361" s="24"/>
      <c r="AJ361" s="24"/>
      <c r="AK361" s="24"/>
      <c r="AL361" s="24"/>
    </row>
    <row r="362" spans="1:38" ht="15.75" customHeight="1" x14ac:dyDescent="0.25">
      <c r="A362" s="50">
        <v>1402</v>
      </c>
      <c r="B362" s="51">
        <v>24</v>
      </c>
      <c r="C362" s="51"/>
      <c r="D362" s="51"/>
      <c r="E362" s="51"/>
      <c r="F362" s="51"/>
      <c r="G362" s="51"/>
      <c r="H362" s="51"/>
      <c r="I362" s="51"/>
      <c r="J362" s="51"/>
      <c r="K362" s="142"/>
      <c r="L362" s="142"/>
      <c r="M362" s="142"/>
      <c r="N362" s="142"/>
      <c r="O362" s="142"/>
      <c r="P362" s="142"/>
      <c r="Q362" s="142"/>
      <c r="R362" s="84"/>
      <c r="S362" s="136"/>
      <c r="T362" s="139"/>
      <c r="U362" s="140"/>
      <c r="V362" s="146"/>
      <c r="W362" s="53">
        <f>B362</f>
        <v>24</v>
      </c>
      <c r="X362" s="147"/>
      <c r="Y362" s="146"/>
      <c r="AA362" s="24"/>
      <c r="AB362" s="24"/>
      <c r="AC362" s="24"/>
      <c r="AD362" s="24"/>
      <c r="AE362" s="24"/>
      <c r="AF362" s="24"/>
      <c r="AG362" s="24"/>
      <c r="AH362" s="24"/>
      <c r="AI362" s="24"/>
      <c r="AJ362" s="24"/>
      <c r="AK362" s="24"/>
      <c r="AL362" s="24"/>
    </row>
    <row r="363" spans="1:38" ht="15.75" customHeight="1" x14ac:dyDescent="0.25">
      <c r="A363" s="50">
        <v>1501</v>
      </c>
      <c r="B363" s="51"/>
      <c r="C363" s="51">
        <v>15</v>
      </c>
      <c r="D363" s="51"/>
      <c r="E363" s="51"/>
      <c r="F363" s="51"/>
      <c r="G363" s="51"/>
      <c r="H363" s="51"/>
      <c r="I363" s="51"/>
      <c r="J363" s="51"/>
      <c r="K363" s="142"/>
      <c r="L363" s="142"/>
      <c r="M363" s="142"/>
      <c r="N363" s="142"/>
      <c r="O363" s="142"/>
      <c r="P363" s="142"/>
      <c r="Q363" s="142"/>
      <c r="R363" s="84"/>
      <c r="S363" s="137"/>
      <c r="T363" s="57"/>
      <c r="U363" s="141"/>
      <c r="V363" s="54">
        <f>IF(C363=0,"",C363/B362)</f>
        <v>0.625</v>
      </c>
      <c r="W363" s="55">
        <v>15</v>
      </c>
      <c r="X363" s="145">
        <f t="shared" ref="X363:X370" si="45">IF(W363=0,"",W363/W362)</f>
        <v>0.625</v>
      </c>
      <c r="Y363" s="145">
        <f t="shared" ref="Y363:Y370" si="46">IF(W363=0,"",100%-X363)</f>
        <v>0.375</v>
      </c>
      <c r="AA363" s="24"/>
      <c r="AB363" s="24"/>
      <c r="AC363" s="24"/>
      <c r="AD363" s="24"/>
      <c r="AE363" s="24"/>
      <c r="AF363" s="24"/>
      <c r="AG363" s="24"/>
      <c r="AH363" s="24"/>
      <c r="AI363" s="24"/>
      <c r="AJ363" s="24"/>
      <c r="AK363" s="24"/>
      <c r="AL363" s="24"/>
    </row>
    <row r="364" spans="1:38" ht="15.75" customHeight="1" x14ac:dyDescent="0.25">
      <c r="A364" s="50">
        <v>1502</v>
      </c>
      <c r="B364" s="51"/>
      <c r="C364" s="51"/>
      <c r="D364" s="51">
        <v>13</v>
      </c>
      <c r="E364" s="51"/>
      <c r="F364" s="51"/>
      <c r="G364" s="51"/>
      <c r="H364" s="51"/>
      <c r="I364" s="51"/>
      <c r="J364" s="51"/>
      <c r="K364" s="142"/>
      <c r="L364" s="142"/>
      <c r="M364" s="142"/>
      <c r="N364" s="142"/>
      <c r="O364" s="142"/>
      <c r="P364" s="142"/>
      <c r="Q364" s="142"/>
      <c r="R364" s="84"/>
      <c r="S364" s="137"/>
      <c r="T364" s="57"/>
      <c r="U364" s="141"/>
      <c r="V364" s="54">
        <f>IF(D364=0,"",D364/C363)</f>
        <v>0.8666666666666667</v>
      </c>
      <c r="W364" s="55">
        <v>13</v>
      </c>
      <c r="X364" s="145">
        <f t="shared" si="45"/>
        <v>0.8666666666666667</v>
      </c>
      <c r="Y364" s="145">
        <f t="shared" si="46"/>
        <v>0.1333333333333333</v>
      </c>
      <c r="Z364" s="30">
        <f>W364/W362</f>
        <v>0.54166666666666663</v>
      </c>
      <c r="AA364" s="24"/>
      <c r="AB364" s="24"/>
      <c r="AC364" s="24"/>
      <c r="AD364" s="24"/>
      <c r="AE364" s="24"/>
      <c r="AF364" s="24"/>
      <c r="AG364" s="24"/>
      <c r="AH364" s="24"/>
      <c r="AI364" s="24"/>
      <c r="AJ364" s="24"/>
      <c r="AK364" s="24"/>
      <c r="AL364" s="24"/>
    </row>
    <row r="365" spans="1:38" ht="15.75" customHeight="1" x14ac:dyDescent="0.25">
      <c r="A365" s="50">
        <v>1601</v>
      </c>
      <c r="B365" s="51"/>
      <c r="C365" s="51"/>
      <c r="D365" s="51"/>
      <c r="E365" s="51">
        <v>12</v>
      </c>
      <c r="F365" s="51"/>
      <c r="G365" s="51"/>
      <c r="H365" s="51"/>
      <c r="I365" s="51"/>
      <c r="J365" s="51"/>
      <c r="K365" s="142"/>
      <c r="L365" s="142"/>
      <c r="M365" s="142"/>
      <c r="N365" s="142"/>
      <c r="O365" s="142"/>
      <c r="P365" s="142"/>
      <c r="Q365" s="142"/>
      <c r="R365" s="84"/>
      <c r="S365" s="137"/>
      <c r="T365" s="57"/>
      <c r="U365" s="141"/>
      <c r="V365" s="54">
        <f>IF(E365=0,"",E365/D364)</f>
        <v>0.92307692307692313</v>
      </c>
      <c r="W365" s="55">
        <v>13</v>
      </c>
      <c r="X365" s="145">
        <f t="shared" si="45"/>
        <v>1</v>
      </c>
      <c r="Y365" s="145">
        <f t="shared" si="46"/>
        <v>0</v>
      </c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</row>
    <row r="366" spans="1:38" ht="15.75" customHeight="1" x14ac:dyDescent="0.25">
      <c r="A366" s="50">
        <v>1602</v>
      </c>
      <c r="B366" s="51"/>
      <c r="C366" s="51"/>
      <c r="D366" s="51"/>
      <c r="E366" s="51"/>
      <c r="F366" s="51">
        <v>12</v>
      </c>
      <c r="G366" s="51"/>
      <c r="H366" s="51"/>
      <c r="I366" s="51"/>
      <c r="J366" s="51"/>
      <c r="K366" s="142"/>
      <c r="L366" s="142"/>
      <c r="M366" s="142"/>
      <c r="N366" s="142"/>
      <c r="O366" s="142"/>
      <c r="P366" s="142"/>
      <c r="Q366" s="142"/>
      <c r="R366" s="84"/>
      <c r="S366" s="137"/>
      <c r="T366" s="57"/>
      <c r="U366" s="141"/>
      <c r="V366" s="54">
        <f>IF(F366=0,"",F366/E365)</f>
        <v>1</v>
      </c>
      <c r="W366" s="55">
        <v>13</v>
      </c>
      <c r="X366" s="145">
        <f t="shared" si="45"/>
        <v>1</v>
      </c>
      <c r="Y366" s="145">
        <f t="shared" si="46"/>
        <v>0</v>
      </c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</row>
    <row r="367" spans="1:38" ht="15.75" customHeight="1" x14ac:dyDescent="0.25">
      <c r="A367" s="50">
        <v>1701</v>
      </c>
      <c r="B367" s="51"/>
      <c r="C367" s="51"/>
      <c r="D367" s="51"/>
      <c r="E367" s="51"/>
      <c r="F367" s="51"/>
      <c r="G367" s="51">
        <v>12</v>
      </c>
      <c r="H367" s="51"/>
      <c r="I367" s="51"/>
      <c r="J367" s="51"/>
      <c r="K367" s="142"/>
      <c r="L367" s="142"/>
      <c r="M367" s="142"/>
      <c r="N367" s="142"/>
      <c r="O367" s="142"/>
      <c r="P367" s="142"/>
      <c r="Q367" s="142"/>
      <c r="R367" s="84"/>
      <c r="S367" s="137"/>
      <c r="T367" s="57"/>
      <c r="U367" s="141"/>
      <c r="V367" s="54">
        <f>IF(G367=0,"",G367/F366)</f>
        <v>1</v>
      </c>
      <c r="W367" s="55">
        <v>13</v>
      </c>
      <c r="X367" s="145">
        <f t="shared" si="45"/>
        <v>1</v>
      </c>
      <c r="Y367" s="145">
        <f t="shared" si="46"/>
        <v>0</v>
      </c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</row>
    <row r="368" spans="1:38" ht="15.75" customHeight="1" x14ac:dyDescent="0.25">
      <c r="A368" s="50">
        <v>1702</v>
      </c>
      <c r="B368" s="51"/>
      <c r="C368" s="51"/>
      <c r="D368" s="51"/>
      <c r="E368" s="51"/>
      <c r="F368" s="51"/>
      <c r="G368" s="51"/>
      <c r="H368" s="51">
        <v>11</v>
      </c>
      <c r="I368" s="51"/>
      <c r="J368" s="51"/>
      <c r="K368" s="142"/>
      <c r="L368" s="142"/>
      <c r="M368" s="142"/>
      <c r="N368" s="142"/>
      <c r="O368" s="142"/>
      <c r="P368" s="142"/>
      <c r="Q368" s="142"/>
      <c r="R368" s="84"/>
      <c r="S368" s="137"/>
      <c r="T368" s="57"/>
      <c r="U368" s="141"/>
      <c r="V368" s="54">
        <f>IF(H368=0,"",H368/G367)</f>
        <v>0.91666666666666663</v>
      </c>
      <c r="W368" s="55">
        <v>13</v>
      </c>
      <c r="X368" s="145">
        <f t="shared" si="45"/>
        <v>1</v>
      </c>
      <c r="Y368" s="145">
        <f t="shared" si="46"/>
        <v>0</v>
      </c>
      <c r="AA368" s="24"/>
      <c r="AB368" s="24"/>
      <c r="AC368" s="24"/>
      <c r="AD368" s="24"/>
      <c r="AE368" s="24"/>
      <c r="AF368" s="24"/>
      <c r="AG368" s="24"/>
      <c r="AH368" s="24"/>
      <c r="AI368" s="24"/>
      <c r="AJ368" s="24"/>
      <c r="AK368" s="24"/>
      <c r="AL368" s="24"/>
    </row>
    <row r="369" spans="1:38" ht="15.75" customHeight="1" x14ac:dyDescent="0.25">
      <c r="A369" s="50">
        <v>1801</v>
      </c>
      <c r="B369" s="51"/>
      <c r="C369" s="51"/>
      <c r="D369" s="51"/>
      <c r="E369" s="51"/>
      <c r="F369" s="51"/>
      <c r="G369" s="51"/>
      <c r="H369" s="51"/>
      <c r="I369" s="51">
        <v>11</v>
      </c>
      <c r="J369" s="51"/>
      <c r="K369" s="142"/>
      <c r="L369" s="142"/>
      <c r="M369" s="142"/>
      <c r="N369" s="142"/>
      <c r="O369" s="142"/>
      <c r="P369" s="142"/>
      <c r="Q369" s="142"/>
      <c r="R369" s="84">
        <v>1</v>
      </c>
      <c r="S369" s="137"/>
      <c r="T369" s="57"/>
      <c r="U369" s="141"/>
      <c r="V369" s="54">
        <f>IF(I369=0,"",I369/H368)</f>
        <v>1</v>
      </c>
      <c r="W369" s="55">
        <v>13</v>
      </c>
      <c r="X369" s="145">
        <f t="shared" si="45"/>
        <v>1</v>
      </c>
      <c r="Y369" s="145">
        <f t="shared" si="46"/>
        <v>0</v>
      </c>
      <c r="AA369" s="24"/>
      <c r="AB369" s="24"/>
      <c r="AC369" s="24"/>
      <c r="AD369" s="24"/>
      <c r="AE369" s="24"/>
      <c r="AF369" s="24"/>
      <c r="AG369" s="24"/>
      <c r="AH369" s="24"/>
      <c r="AI369" s="24"/>
      <c r="AJ369" s="24"/>
      <c r="AK369" s="24"/>
      <c r="AL369" s="24"/>
    </row>
    <row r="370" spans="1:38" ht="15.75" customHeight="1" x14ac:dyDescent="0.25">
      <c r="A370" s="50">
        <v>1802</v>
      </c>
      <c r="B370" s="51"/>
      <c r="C370" s="51"/>
      <c r="D370" s="51"/>
      <c r="E370" s="51"/>
      <c r="F370" s="51"/>
      <c r="G370" s="51"/>
      <c r="H370" s="51"/>
      <c r="I370" s="51"/>
      <c r="J370" s="51">
        <v>11</v>
      </c>
      <c r="K370" s="142"/>
      <c r="L370" s="142"/>
      <c r="M370" s="142"/>
      <c r="N370" s="142"/>
      <c r="O370" s="142"/>
      <c r="P370" s="142"/>
      <c r="Q370" s="142"/>
      <c r="R370" s="84">
        <v>10</v>
      </c>
      <c r="S370" s="137"/>
      <c r="T370" s="57"/>
      <c r="U370" s="141"/>
      <c r="V370" s="56">
        <f>IF(J370=0,"",J370/I369)</f>
        <v>1</v>
      </c>
      <c r="W370" s="55">
        <v>12</v>
      </c>
      <c r="X370" s="56">
        <f t="shared" si="45"/>
        <v>0.92307692307692313</v>
      </c>
      <c r="Y370" s="56">
        <f t="shared" si="46"/>
        <v>7.6923076923076872E-2</v>
      </c>
      <c r="AA370" s="24"/>
      <c r="AB370" s="24"/>
      <c r="AC370" s="24"/>
      <c r="AD370" s="24"/>
      <c r="AE370" s="24"/>
      <c r="AF370" s="24"/>
      <c r="AG370" s="24"/>
      <c r="AH370" s="24"/>
      <c r="AI370" s="24"/>
      <c r="AJ370" s="24"/>
      <c r="AK370" s="24"/>
      <c r="AL370" s="24"/>
    </row>
    <row r="371" spans="1:38" ht="15.75" customHeight="1" x14ac:dyDescent="0.25">
      <c r="A371" s="50">
        <v>1901</v>
      </c>
      <c r="B371" s="51"/>
      <c r="C371" s="51"/>
      <c r="D371" s="51"/>
      <c r="E371" s="51"/>
      <c r="F371" s="51"/>
      <c r="G371" s="51"/>
      <c r="H371" s="51"/>
      <c r="I371" s="51"/>
      <c r="J371" s="51">
        <v>2</v>
      </c>
      <c r="K371" s="142"/>
      <c r="L371" s="142"/>
      <c r="M371" s="142"/>
      <c r="N371" s="142"/>
      <c r="O371" s="142"/>
      <c r="P371" s="142"/>
      <c r="Q371" s="142"/>
      <c r="R371" s="84">
        <v>2</v>
      </c>
      <c r="S371" s="137"/>
      <c r="T371" s="57"/>
      <c r="U371" s="142"/>
      <c r="V371" s="121"/>
      <c r="W371" s="55">
        <v>2</v>
      </c>
      <c r="X371" s="121"/>
      <c r="Y371" s="174"/>
      <c r="AA371" s="24"/>
      <c r="AB371" s="24"/>
      <c r="AC371" s="24"/>
      <c r="AD371" s="24"/>
      <c r="AE371" s="24"/>
      <c r="AF371" s="24"/>
      <c r="AG371" s="24"/>
      <c r="AH371" s="24"/>
      <c r="AI371" s="24"/>
      <c r="AJ371" s="24"/>
      <c r="AK371" s="24"/>
      <c r="AL371" s="24"/>
    </row>
    <row r="372" spans="1:38" ht="15.75" customHeight="1" x14ac:dyDescent="0.25">
      <c r="A372" s="50">
        <v>1902</v>
      </c>
      <c r="B372" s="51"/>
      <c r="C372" s="51"/>
      <c r="D372" s="51"/>
      <c r="E372" s="51"/>
      <c r="F372" s="51"/>
      <c r="G372" s="51"/>
      <c r="H372" s="51"/>
      <c r="I372" s="51"/>
      <c r="J372" s="51"/>
      <c r="K372" s="142"/>
      <c r="L372" s="142"/>
      <c r="M372" s="142"/>
      <c r="N372" s="142"/>
      <c r="O372" s="142"/>
      <c r="P372" s="142"/>
      <c r="Q372" s="142"/>
      <c r="R372" s="84"/>
      <c r="S372" s="137"/>
      <c r="T372" s="57"/>
      <c r="U372" s="142"/>
      <c r="V372" s="148"/>
      <c r="W372" s="58"/>
      <c r="X372" s="149"/>
      <c r="Y372" s="148"/>
      <c r="AA372" s="24"/>
      <c r="AB372" s="24"/>
      <c r="AC372" s="24"/>
      <c r="AD372" s="24"/>
      <c r="AE372" s="24"/>
      <c r="AF372" s="24"/>
      <c r="AG372" s="24"/>
      <c r="AH372" s="24"/>
      <c r="AI372" s="24"/>
      <c r="AJ372" s="24"/>
      <c r="AK372" s="24"/>
      <c r="AL372" s="24"/>
    </row>
    <row r="373" spans="1:38" ht="15.75" customHeight="1" x14ac:dyDescent="0.25">
      <c r="A373" s="50">
        <v>2001</v>
      </c>
      <c r="B373" s="51"/>
      <c r="C373" s="51"/>
      <c r="D373" s="51"/>
      <c r="E373" s="51"/>
      <c r="F373" s="51"/>
      <c r="G373" s="51"/>
      <c r="H373" s="51"/>
      <c r="I373" s="51"/>
      <c r="J373" s="51"/>
      <c r="K373" s="142"/>
      <c r="L373" s="142"/>
      <c r="M373" s="142"/>
      <c r="N373" s="142"/>
      <c r="O373" s="142"/>
      <c r="P373" s="142"/>
      <c r="Q373" s="142"/>
      <c r="R373" s="84"/>
      <c r="S373" s="137"/>
      <c r="T373" s="57"/>
      <c r="U373" s="142"/>
      <c r="V373" s="148"/>
      <c r="W373" s="58"/>
      <c r="X373" s="149"/>
      <c r="Y373" s="148"/>
      <c r="AA373" s="24"/>
      <c r="AB373" s="24"/>
      <c r="AC373" s="24"/>
      <c r="AD373" s="24"/>
      <c r="AE373" s="24"/>
      <c r="AF373" s="24"/>
      <c r="AG373" s="24"/>
      <c r="AH373" s="24"/>
      <c r="AI373" s="24"/>
      <c r="AJ373" s="24"/>
      <c r="AK373" s="24"/>
      <c r="AL373" s="24"/>
    </row>
    <row r="374" spans="1:38" ht="15.75" customHeight="1" x14ac:dyDescent="0.25">
      <c r="A374" s="50">
        <v>2002</v>
      </c>
      <c r="B374" s="51"/>
      <c r="C374" s="51"/>
      <c r="D374" s="51"/>
      <c r="E374" s="51"/>
      <c r="F374" s="51"/>
      <c r="G374" s="51"/>
      <c r="H374" s="51"/>
      <c r="I374" s="51"/>
      <c r="J374" s="51"/>
      <c r="K374" s="142"/>
      <c r="L374" s="142"/>
      <c r="M374" s="142"/>
      <c r="N374" s="142"/>
      <c r="O374" s="142"/>
      <c r="P374" s="142"/>
      <c r="Q374" s="142"/>
      <c r="R374" s="84"/>
      <c r="S374" s="137"/>
      <c r="T374" s="57"/>
      <c r="U374" s="142"/>
      <c r="V374" s="148"/>
      <c r="W374" s="58"/>
      <c r="X374" s="149"/>
      <c r="Y374" s="148"/>
      <c r="AA374" s="24"/>
      <c r="AB374" s="24"/>
      <c r="AC374" s="24"/>
      <c r="AD374" s="24"/>
      <c r="AE374" s="24"/>
      <c r="AF374" s="24"/>
      <c r="AG374" s="24"/>
      <c r="AH374" s="24"/>
      <c r="AI374" s="24"/>
      <c r="AJ374" s="24"/>
      <c r="AK374" s="24"/>
      <c r="AL374" s="24"/>
    </row>
    <row r="375" spans="1:38" ht="15.75" customHeight="1" x14ac:dyDescent="0.25">
      <c r="A375" s="50">
        <v>2101</v>
      </c>
      <c r="B375" s="51"/>
      <c r="C375" s="51"/>
      <c r="D375" s="51"/>
      <c r="E375" s="51"/>
      <c r="F375" s="51"/>
      <c r="G375" s="51"/>
      <c r="H375" s="51"/>
      <c r="I375" s="51"/>
      <c r="J375" s="51"/>
      <c r="K375" s="142"/>
      <c r="L375" s="142"/>
      <c r="M375" s="142"/>
      <c r="N375" s="142"/>
      <c r="O375" s="142"/>
      <c r="P375" s="142"/>
      <c r="Q375" s="142"/>
      <c r="R375" s="84"/>
      <c r="S375" s="137"/>
      <c r="T375" s="57"/>
      <c r="U375" s="142"/>
      <c r="V375" s="57"/>
      <c r="W375" s="142"/>
      <c r="X375" s="150"/>
      <c r="Y375" s="148"/>
      <c r="AA375" s="24"/>
      <c r="AB375" s="24"/>
      <c r="AC375" s="24"/>
      <c r="AD375" s="24"/>
      <c r="AE375" s="24"/>
      <c r="AF375" s="24"/>
      <c r="AG375" s="24"/>
      <c r="AH375" s="24"/>
      <c r="AI375" s="24"/>
      <c r="AJ375" s="24"/>
      <c r="AK375" s="24"/>
      <c r="AL375" s="24"/>
    </row>
    <row r="376" spans="1:38" ht="15.75" customHeight="1" x14ac:dyDescent="0.25">
      <c r="A376" s="50">
        <v>2102</v>
      </c>
      <c r="B376" s="51"/>
      <c r="C376" s="51"/>
      <c r="D376" s="51"/>
      <c r="E376" s="51"/>
      <c r="F376" s="51"/>
      <c r="G376" s="51"/>
      <c r="H376" s="51"/>
      <c r="I376" s="51"/>
      <c r="J376" s="51"/>
      <c r="K376" s="142"/>
      <c r="L376" s="142"/>
      <c r="M376" s="142"/>
      <c r="N376" s="142"/>
      <c r="O376" s="142"/>
      <c r="P376" s="142"/>
      <c r="Q376" s="142"/>
      <c r="R376" s="84"/>
      <c r="S376" s="137"/>
      <c r="T376" s="57"/>
      <c r="U376" s="142"/>
      <c r="V376" s="151" t="s">
        <v>48</v>
      </c>
      <c r="W376" s="152">
        <v>9</v>
      </c>
      <c r="X376" s="153">
        <f>IF(SUM(R365:R373)=0,"",SUM(R365:R373))</f>
        <v>13</v>
      </c>
      <c r="Y376" s="154" t="s">
        <v>17</v>
      </c>
      <c r="AA376" s="24"/>
      <c r="AB376" s="24"/>
      <c r="AC376" s="24"/>
      <c r="AD376" s="24"/>
      <c r="AE376" s="24"/>
      <c r="AF376" s="24"/>
      <c r="AG376" s="24"/>
      <c r="AH376" s="24"/>
      <c r="AI376" s="24"/>
      <c r="AJ376" s="24"/>
      <c r="AK376" s="24"/>
      <c r="AL376" s="24"/>
    </row>
    <row r="377" spans="1:38" ht="15.75" customHeight="1" x14ac:dyDescent="0.25">
      <c r="A377" s="50">
        <v>2201</v>
      </c>
      <c r="B377" s="51"/>
      <c r="C377" s="51"/>
      <c r="D377" s="51"/>
      <c r="E377" s="51"/>
      <c r="F377" s="51"/>
      <c r="G377" s="51"/>
      <c r="H377" s="51"/>
      <c r="I377" s="51"/>
      <c r="J377" s="51"/>
      <c r="K377" s="142"/>
      <c r="L377" s="142"/>
      <c r="M377" s="142"/>
      <c r="N377" s="142"/>
      <c r="O377" s="142"/>
      <c r="P377" s="142"/>
      <c r="Q377" s="142"/>
      <c r="R377" s="84"/>
      <c r="S377" s="137"/>
      <c r="T377" s="57"/>
      <c r="U377" s="142"/>
      <c r="V377" s="155" t="s">
        <v>49</v>
      </c>
      <c r="W377" s="65">
        <f>IF(W376/B362=0,"",W376/B362)</f>
        <v>0.375</v>
      </c>
      <c r="X377" s="156">
        <f>IF(W376/X376=0,"",W376/X376)</f>
        <v>0.69230769230769229</v>
      </c>
      <c r="Y377" s="157" t="s">
        <v>50</v>
      </c>
      <c r="AA377" s="24"/>
      <c r="AB377" s="24"/>
      <c r="AC377" s="24"/>
      <c r="AD377" s="24"/>
      <c r="AE377" s="24"/>
      <c r="AF377" s="24"/>
      <c r="AG377" s="24"/>
      <c r="AH377" s="24"/>
      <c r="AI377" s="24"/>
      <c r="AJ377" s="24"/>
      <c r="AK377" s="24"/>
      <c r="AL377" s="24"/>
    </row>
    <row r="378" spans="1:38" ht="15.75" customHeight="1" x14ac:dyDescent="0.25">
      <c r="A378" s="50">
        <v>2202</v>
      </c>
      <c r="B378" s="51"/>
      <c r="C378" s="51"/>
      <c r="D378" s="51"/>
      <c r="E378" s="51"/>
      <c r="F378" s="51"/>
      <c r="G378" s="51"/>
      <c r="H378" s="51"/>
      <c r="I378" s="51"/>
      <c r="J378" s="51"/>
      <c r="K378" s="142"/>
      <c r="L378" s="142"/>
      <c r="M378" s="142"/>
      <c r="N378" s="142"/>
      <c r="O378" s="142"/>
      <c r="P378" s="142"/>
      <c r="Q378" s="142"/>
      <c r="R378" s="84"/>
      <c r="S378" s="138"/>
      <c r="T378" s="143"/>
      <c r="U378" s="144"/>
      <c r="V378" s="93"/>
      <c r="W378" s="158"/>
      <c r="X378" s="158"/>
      <c r="Y378" s="159"/>
      <c r="AA378" s="24"/>
      <c r="AB378" s="24"/>
      <c r="AC378" s="24"/>
      <c r="AD378" s="24"/>
      <c r="AE378" s="24"/>
      <c r="AF378" s="24"/>
      <c r="AG378" s="24"/>
      <c r="AH378" s="24"/>
      <c r="AI378" s="24"/>
      <c r="AJ378" s="24"/>
      <c r="AK378" s="24"/>
      <c r="AL378" s="24"/>
    </row>
    <row r="379" spans="1:38" ht="18" customHeight="1" x14ac:dyDescent="0.25">
      <c r="A379" s="19"/>
      <c r="B379" s="182" t="s">
        <v>74</v>
      </c>
      <c r="C379" s="182"/>
      <c r="D379" s="182"/>
      <c r="E379" s="182"/>
      <c r="F379" s="182"/>
      <c r="G379" s="182"/>
      <c r="H379" s="182"/>
      <c r="I379" s="182"/>
      <c r="J379" s="182"/>
      <c r="K379" s="24"/>
      <c r="L379" s="24"/>
      <c r="M379" s="24"/>
      <c r="N379" s="24"/>
      <c r="O379" s="24"/>
      <c r="P379" s="24"/>
      <c r="Q379" s="24"/>
      <c r="R379" s="71">
        <f>SUM(R362:R375)</f>
        <v>13</v>
      </c>
      <c r="S379" s="72">
        <f>SUM(R369+R370)/B362</f>
        <v>0.45833333333333331</v>
      </c>
      <c r="T379" s="72">
        <f>IF(R379=0,"",R379/B362)</f>
        <v>0.54166666666666663</v>
      </c>
      <c r="U379" s="72">
        <f>IF(R370=0,"",T379-S379)</f>
        <v>8.3333333333333315E-2</v>
      </c>
      <c r="V379" s="1"/>
      <c r="W379" s="24"/>
      <c r="X379" s="27"/>
      <c r="Y379" s="1"/>
      <c r="AA379" s="24"/>
      <c r="AB379" s="24"/>
      <c r="AC379" s="24"/>
      <c r="AD379" s="24"/>
      <c r="AE379" s="24"/>
      <c r="AF379" s="24"/>
      <c r="AG379" s="24"/>
      <c r="AH379" s="24"/>
      <c r="AI379" s="24"/>
      <c r="AJ379" s="24"/>
      <c r="AK379" s="24"/>
      <c r="AL379" s="24"/>
    </row>
    <row r="380" spans="1:38" ht="12.75" customHeight="1" x14ac:dyDescent="0.2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46"/>
      <c r="S380" s="1"/>
      <c r="T380" s="1"/>
      <c r="U380" s="24"/>
      <c r="V380" s="1"/>
      <c r="W380" s="73"/>
      <c r="X380" s="18"/>
      <c r="Y380" s="1"/>
      <c r="Z380" s="24"/>
      <c r="AA380" s="24"/>
      <c r="AB380" s="24"/>
      <c r="AC380" s="24"/>
      <c r="AD380" s="24"/>
      <c r="AE380" s="24"/>
      <c r="AF380" s="24"/>
      <c r="AG380" s="24"/>
      <c r="AH380" s="24"/>
      <c r="AI380" s="24"/>
      <c r="AJ380" s="24"/>
      <c r="AK380" s="24"/>
      <c r="AL380" s="24"/>
    </row>
    <row r="381" spans="1:38" ht="12.75" customHeight="1" x14ac:dyDescent="0.2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46"/>
      <c r="S381" s="1"/>
      <c r="T381" s="1"/>
      <c r="U381" s="24"/>
      <c r="V381" s="1"/>
      <c r="W381" s="73"/>
      <c r="X381" s="18"/>
      <c r="Y381" s="1"/>
      <c r="Z381" s="24"/>
      <c r="AA381" s="24"/>
      <c r="AB381" s="24"/>
      <c r="AC381" s="24"/>
      <c r="AD381" s="24"/>
      <c r="AE381" s="24"/>
      <c r="AF381" s="24"/>
      <c r="AG381" s="24"/>
      <c r="AH381" s="24"/>
      <c r="AI381" s="24"/>
      <c r="AJ381" s="24"/>
      <c r="AK381" s="24"/>
      <c r="AL381" s="24"/>
    </row>
    <row r="382" spans="1:38" ht="26.25" customHeight="1" x14ac:dyDescent="0.4">
      <c r="B382" s="183" t="s">
        <v>63</v>
      </c>
      <c r="C382" s="184"/>
      <c r="D382" s="184"/>
      <c r="E382" s="184"/>
      <c r="F382" s="184"/>
      <c r="G382" s="184"/>
      <c r="H382" s="184"/>
      <c r="I382" s="184"/>
      <c r="J382" s="184"/>
      <c r="R382" s="127" t="s">
        <v>75</v>
      </c>
      <c r="S382" s="1"/>
      <c r="T382" s="1"/>
      <c r="U382" s="24"/>
      <c r="V382" s="1"/>
      <c r="W382" s="24"/>
      <c r="X382" s="24"/>
      <c r="Y382" s="24"/>
      <c r="AA382" s="24"/>
      <c r="AB382" s="24"/>
      <c r="AC382" s="24"/>
      <c r="AD382" s="24"/>
      <c r="AE382" s="24"/>
      <c r="AF382" s="24"/>
      <c r="AG382" s="24"/>
      <c r="AH382" s="24"/>
      <c r="AI382" s="24"/>
      <c r="AJ382" s="24"/>
      <c r="AK382" s="24"/>
      <c r="AL382" s="24"/>
    </row>
    <row r="383" spans="1:38" ht="20.25" customHeight="1" x14ac:dyDescent="0.2">
      <c r="A383" s="190" t="s">
        <v>16</v>
      </c>
      <c r="B383" s="191" t="s">
        <v>64</v>
      </c>
      <c r="C383" s="192"/>
      <c r="D383" s="192"/>
      <c r="E383" s="192"/>
      <c r="F383" s="192"/>
      <c r="G383" s="192"/>
      <c r="H383" s="192"/>
      <c r="I383" s="192"/>
      <c r="J383" s="193"/>
      <c r="K383" s="24"/>
      <c r="L383" s="24"/>
      <c r="M383" s="24"/>
      <c r="N383" s="24"/>
      <c r="O383" s="24"/>
      <c r="P383" s="24"/>
      <c r="Q383" s="24"/>
      <c r="R383" s="194" t="s">
        <v>17</v>
      </c>
      <c r="S383" s="189" t="s">
        <v>8</v>
      </c>
      <c r="T383" s="189" t="s">
        <v>9</v>
      </c>
      <c r="U383" s="196" t="s">
        <v>10</v>
      </c>
      <c r="V383" s="189" t="s">
        <v>11</v>
      </c>
      <c r="W383" s="187" t="s">
        <v>12</v>
      </c>
      <c r="X383" s="187" t="s">
        <v>13</v>
      </c>
      <c r="Y383" s="189" t="s">
        <v>14</v>
      </c>
      <c r="AA383" s="24"/>
      <c r="AB383" s="24"/>
      <c r="AC383" s="24"/>
      <c r="AD383" s="24"/>
      <c r="AE383" s="24"/>
      <c r="AF383" s="24"/>
      <c r="AG383" s="24"/>
      <c r="AH383" s="24"/>
      <c r="AI383" s="24"/>
      <c r="AJ383" s="24"/>
      <c r="AK383" s="24"/>
      <c r="AL383" s="24"/>
    </row>
    <row r="384" spans="1:38" ht="15.75" customHeight="1" x14ac:dyDescent="0.25">
      <c r="A384" s="188"/>
      <c r="B384" s="50" t="s">
        <v>65</v>
      </c>
      <c r="C384" s="50" t="s">
        <v>66</v>
      </c>
      <c r="D384" s="50" t="s">
        <v>67</v>
      </c>
      <c r="E384" s="50" t="s">
        <v>68</v>
      </c>
      <c r="F384" s="50" t="s">
        <v>69</v>
      </c>
      <c r="G384" s="50" t="s">
        <v>70</v>
      </c>
      <c r="H384" s="50" t="s">
        <v>71</v>
      </c>
      <c r="I384" s="50" t="s">
        <v>72</v>
      </c>
      <c r="J384" s="50" t="s">
        <v>73</v>
      </c>
      <c r="K384" s="24"/>
      <c r="L384" s="24"/>
      <c r="M384" s="24"/>
      <c r="N384" s="24"/>
      <c r="O384" s="24"/>
      <c r="P384" s="24"/>
      <c r="Q384" s="24"/>
      <c r="R384" s="195"/>
      <c r="S384" s="188"/>
      <c r="T384" s="188"/>
      <c r="U384" s="188"/>
      <c r="V384" s="188"/>
      <c r="W384" s="188"/>
      <c r="X384" s="188"/>
      <c r="Y384" s="188"/>
      <c r="AA384" s="24"/>
      <c r="AB384" s="24"/>
      <c r="AC384" s="24"/>
      <c r="AD384" s="24"/>
      <c r="AE384" s="24"/>
      <c r="AF384" s="24"/>
      <c r="AG384" s="24"/>
      <c r="AH384" s="24"/>
      <c r="AI384" s="24"/>
      <c r="AJ384" s="24"/>
      <c r="AK384" s="24"/>
      <c r="AL384" s="24"/>
    </row>
    <row r="385" spans="1:38" ht="15.75" customHeight="1" x14ac:dyDescent="0.25">
      <c r="A385" s="50">
        <v>1501</v>
      </c>
      <c r="B385" s="51">
        <v>9</v>
      </c>
      <c r="C385" s="51"/>
      <c r="D385" s="51"/>
      <c r="E385" s="51"/>
      <c r="F385" s="51"/>
      <c r="G385" s="51"/>
      <c r="H385" s="51"/>
      <c r="I385" s="51"/>
      <c r="J385" s="51"/>
      <c r="K385" s="142"/>
      <c r="L385" s="142"/>
      <c r="M385" s="142"/>
      <c r="N385" s="142"/>
      <c r="O385" s="142"/>
      <c r="P385" s="142"/>
      <c r="Q385" s="142"/>
      <c r="R385" s="84"/>
      <c r="S385" s="136"/>
      <c r="T385" s="139"/>
      <c r="U385" s="140"/>
      <c r="V385" s="146"/>
      <c r="W385" s="53">
        <f>B385</f>
        <v>9</v>
      </c>
      <c r="X385" s="147"/>
      <c r="Y385" s="146"/>
      <c r="AA385" s="24"/>
      <c r="AB385" s="24"/>
      <c r="AC385" s="24"/>
      <c r="AD385" s="24"/>
      <c r="AE385" s="24"/>
      <c r="AF385" s="24"/>
      <c r="AG385" s="24"/>
      <c r="AH385" s="24"/>
      <c r="AI385" s="24"/>
      <c r="AJ385" s="24"/>
      <c r="AK385" s="24"/>
      <c r="AL385" s="24"/>
    </row>
    <row r="386" spans="1:38" ht="15.75" customHeight="1" x14ac:dyDescent="0.25">
      <c r="A386" s="50">
        <v>1502</v>
      </c>
      <c r="B386" s="51"/>
      <c r="C386" s="51">
        <v>8</v>
      </c>
      <c r="D386" s="51"/>
      <c r="E386" s="51"/>
      <c r="F386" s="51"/>
      <c r="G386" s="51"/>
      <c r="H386" s="51"/>
      <c r="I386" s="51"/>
      <c r="J386" s="51"/>
      <c r="K386" s="142"/>
      <c r="L386" s="142"/>
      <c r="M386" s="142"/>
      <c r="N386" s="142"/>
      <c r="O386" s="142"/>
      <c r="P386" s="142"/>
      <c r="Q386" s="142"/>
      <c r="R386" s="84"/>
      <c r="S386" s="137"/>
      <c r="T386" s="57"/>
      <c r="U386" s="141"/>
      <c r="V386" s="54">
        <f>IF(C386=0,"",C386/B385)</f>
        <v>0.88888888888888884</v>
      </c>
      <c r="W386" s="55">
        <v>8</v>
      </c>
      <c r="X386" s="145">
        <f t="shared" ref="X386:X393" si="47">IF(W386=0,"",W386/W385)</f>
        <v>0.88888888888888884</v>
      </c>
      <c r="Y386" s="145">
        <f t="shared" ref="Y386:Y393" si="48">IF(W386=0,"",100%-X386)</f>
        <v>0.11111111111111116</v>
      </c>
      <c r="AA386" s="24"/>
      <c r="AB386" s="24"/>
      <c r="AC386" s="24"/>
      <c r="AD386" s="24"/>
      <c r="AE386" s="24"/>
      <c r="AF386" s="24"/>
      <c r="AG386" s="24"/>
      <c r="AH386" s="24"/>
      <c r="AI386" s="24"/>
      <c r="AJ386" s="24"/>
      <c r="AK386" s="24"/>
      <c r="AL386" s="24"/>
    </row>
    <row r="387" spans="1:38" ht="15.75" customHeight="1" x14ac:dyDescent="0.25">
      <c r="A387" s="50">
        <v>1601</v>
      </c>
      <c r="B387" s="51"/>
      <c r="C387" s="51"/>
      <c r="D387" s="51">
        <v>5</v>
      </c>
      <c r="E387" s="51"/>
      <c r="F387" s="51"/>
      <c r="G387" s="51"/>
      <c r="H387" s="51"/>
      <c r="I387" s="51"/>
      <c r="J387" s="51"/>
      <c r="K387" s="142"/>
      <c r="L387" s="142"/>
      <c r="M387" s="142"/>
      <c r="N387" s="142"/>
      <c r="O387" s="142"/>
      <c r="P387" s="142"/>
      <c r="Q387" s="142"/>
      <c r="R387" s="84"/>
      <c r="S387" s="137"/>
      <c r="T387" s="57"/>
      <c r="U387" s="141"/>
      <c r="V387" s="54">
        <f>IF(D387=0,"",D387/C386)</f>
        <v>0.625</v>
      </c>
      <c r="W387" s="55">
        <v>5</v>
      </c>
      <c r="X387" s="145">
        <f t="shared" si="47"/>
        <v>0.625</v>
      </c>
      <c r="Y387" s="145">
        <f t="shared" si="48"/>
        <v>0.375</v>
      </c>
      <c r="Z387" s="30">
        <f>W387/W385</f>
        <v>0.55555555555555558</v>
      </c>
      <c r="AA387" s="24"/>
      <c r="AB387" s="24"/>
      <c r="AC387" s="24"/>
      <c r="AD387" s="24"/>
      <c r="AE387" s="24"/>
      <c r="AF387" s="24"/>
      <c r="AG387" s="24"/>
      <c r="AH387" s="24"/>
      <c r="AI387" s="24"/>
      <c r="AJ387" s="24"/>
      <c r="AK387" s="24"/>
      <c r="AL387" s="24"/>
    </row>
    <row r="388" spans="1:38" ht="15.75" customHeight="1" x14ac:dyDescent="0.25">
      <c r="A388" s="50">
        <v>1602</v>
      </c>
      <c r="B388" s="51"/>
      <c r="C388" s="51"/>
      <c r="D388" s="51"/>
      <c r="E388" s="51">
        <v>4</v>
      </c>
      <c r="F388" s="51"/>
      <c r="G388" s="51"/>
      <c r="H388" s="51"/>
      <c r="I388" s="51"/>
      <c r="J388" s="51"/>
      <c r="K388" s="142"/>
      <c r="L388" s="142"/>
      <c r="M388" s="142"/>
      <c r="N388" s="142"/>
      <c r="O388" s="142"/>
      <c r="P388" s="142"/>
      <c r="Q388" s="142"/>
      <c r="R388" s="84"/>
      <c r="S388" s="137"/>
      <c r="T388" s="57"/>
      <c r="U388" s="141"/>
      <c r="V388" s="54">
        <f>IF(E388=0,"",E388/D387)</f>
        <v>0.8</v>
      </c>
      <c r="W388" s="55">
        <v>5</v>
      </c>
      <c r="X388" s="145">
        <f t="shared" si="47"/>
        <v>1</v>
      </c>
      <c r="Y388" s="145">
        <f t="shared" si="48"/>
        <v>0</v>
      </c>
      <c r="AA388" s="24"/>
      <c r="AB388" s="24"/>
      <c r="AC388" s="24"/>
      <c r="AD388" s="24"/>
      <c r="AE388" s="24"/>
      <c r="AF388" s="24"/>
      <c r="AG388" s="24"/>
      <c r="AH388" s="24"/>
      <c r="AI388" s="24"/>
      <c r="AJ388" s="24"/>
      <c r="AK388" s="24"/>
      <c r="AL388" s="24"/>
    </row>
    <row r="389" spans="1:38" ht="15.75" customHeight="1" x14ac:dyDescent="0.25">
      <c r="A389" s="50">
        <v>1701</v>
      </c>
      <c r="B389" s="51"/>
      <c r="C389" s="51"/>
      <c r="D389" s="51"/>
      <c r="E389" s="51"/>
      <c r="F389" s="51">
        <v>4</v>
      </c>
      <c r="G389" s="51"/>
      <c r="H389" s="51"/>
      <c r="I389" s="51"/>
      <c r="J389" s="51"/>
      <c r="K389" s="142"/>
      <c r="L389" s="142"/>
      <c r="M389" s="142"/>
      <c r="N389" s="142"/>
      <c r="O389" s="142"/>
      <c r="P389" s="142"/>
      <c r="Q389" s="142"/>
      <c r="R389" s="84"/>
      <c r="S389" s="137"/>
      <c r="T389" s="57"/>
      <c r="U389" s="141"/>
      <c r="V389" s="54">
        <f>IF(F389=0,"",F389/E388)</f>
        <v>1</v>
      </c>
      <c r="W389" s="55">
        <v>5</v>
      </c>
      <c r="X389" s="145">
        <f t="shared" si="47"/>
        <v>1</v>
      </c>
      <c r="Y389" s="145">
        <f t="shared" si="48"/>
        <v>0</v>
      </c>
      <c r="AA389" s="24"/>
      <c r="AB389" s="24"/>
      <c r="AC389" s="24"/>
      <c r="AD389" s="24"/>
      <c r="AE389" s="24"/>
      <c r="AF389" s="24"/>
      <c r="AG389" s="24"/>
      <c r="AH389" s="24"/>
      <c r="AI389" s="24"/>
      <c r="AJ389" s="24"/>
      <c r="AK389" s="24"/>
      <c r="AL389" s="24"/>
    </row>
    <row r="390" spans="1:38" ht="15.75" customHeight="1" x14ac:dyDescent="0.25">
      <c r="A390" s="50">
        <v>1702</v>
      </c>
      <c r="B390" s="51"/>
      <c r="C390" s="51"/>
      <c r="D390" s="51"/>
      <c r="E390" s="51"/>
      <c r="F390" s="51"/>
      <c r="G390" s="51">
        <v>3</v>
      </c>
      <c r="H390" s="51"/>
      <c r="I390" s="51"/>
      <c r="J390" s="51"/>
      <c r="K390" s="142"/>
      <c r="L390" s="142"/>
      <c r="M390" s="142"/>
      <c r="N390" s="142"/>
      <c r="O390" s="142"/>
      <c r="P390" s="142"/>
      <c r="Q390" s="142"/>
      <c r="R390" s="84"/>
      <c r="S390" s="137"/>
      <c r="T390" s="57"/>
      <c r="U390" s="141"/>
      <c r="V390" s="54">
        <f>IF(G390=0,"",G390/F389)</f>
        <v>0.75</v>
      </c>
      <c r="W390" s="55">
        <v>4</v>
      </c>
      <c r="X390" s="145">
        <f t="shared" si="47"/>
        <v>0.8</v>
      </c>
      <c r="Y390" s="145">
        <f t="shared" si="48"/>
        <v>0.19999999999999996</v>
      </c>
      <c r="AA390" s="24"/>
      <c r="AB390" s="24"/>
      <c r="AC390" s="24"/>
      <c r="AD390" s="24"/>
      <c r="AE390" s="24"/>
      <c r="AF390" s="24"/>
      <c r="AG390" s="24"/>
      <c r="AH390" s="24"/>
      <c r="AI390" s="24"/>
      <c r="AJ390" s="24"/>
      <c r="AK390" s="24"/>
      <c r="AL390" s="24"/>
    </row>
    <row r="391" spans="1:38" ht="15.75" customHeight="1" x14ac:dyDescent="0.25">
      <c r="A391" s="50">
        <v>1801</v>
      </c>
      <c r="B391" s="51"/>
      <c r="C391" s="51"/>
      <c r="D391" s="51"/>
      <c r="E391" s="51"/>
      <c r="F391" s="51"/>
      <c r="G391" s="51"/>
      <c r="H391" s="51">
        <v>3</v>
      </c>
      <c r="I391" s="51"/>
      <c r="J391" s="51"/>
      <c r="K391" s="142"/>
      <c r="L391" s="142"/>
      <c r="M391" s="142"/>
      <c r="N391" s="142"/>
      <c r="O391" s="142"/>
      <c r="P391" s="142"/>
      <c r="Q391" s="142"/>
      <c r="R391" s="84"/>
      <c r="S391" s="137"/>
      <c r="T391" s="57"/>
      <c r="U391" s="141"/>
      <c r="V391" s="54">
        <f>IF(H391=0,"",H391/G390)</f>
        <v>1</v>
      </c>
      <c r="W391" s="55">
        <v>3</v>
      </c>
      <c r="X391" s="145">
        <f t="shared" si="47"/>
        <v>0.75</v>
      </c>
      <c r="Y391" s="145">
        <f t="shared" si="48"/>
        <v>0.25</v>
      </c>
      <c r="AA391" s="24"/>
      <c r="AB391" s="24"/>
      <c r="AC391" s="24"/>
      <c r="AD391" s="24"/>
      <c r="AE391" s="24"/>
      <c r="AF391" s="24"/>
      <c r="AG391" s="24"/>
      <c r="AH391" s="24"/>
      <c r="AI391" s="24"/>
      <c r="AJ391" s="24"/>
      <c r="AK391" s="24"/>
      <c r="AL391" s="24"/>
    </row>
    <row r="392" spans="1:38" ht="15.75" customHeight="1" x14ac:dyDescent="0.25">
      <c r="A392" s="50">
        <v>1802</v>
      </c>
      <c r="B392" s="51"/>
      <c r="C392" s="51"/>
      <c r="D392" s="51"/>
      <c r="E392" s="51"/>
      <c r="F392" s="51"/>
      <c r="G392" s="51"/>
      <c r="H392" s="51"/>
      <c r="I392" s="51">
        <v>3</v>
      </c>
      <c r="J392" s="51"/>
      <c r="K392" s="142"/>
      <c r="L392" s="142"/>
      <c r="M392" s="142"/>
      <c r="N392" s="142"/>
      <c r="O392" s="142"/>
      <c r="P392" s="142"/>
      <c r="Q392" s="142"/>
      <c r="R392" s="84"/>
      <c r="S392" s="137"/>
      <c r="T392" s="57"/>
      <c r="U392" s="141"/>
      <c r="V392" s="54">
        <f>IF(I392=0,"",I392/H391)</f>
        <v>1</v>
      </c>
      <c r="W392" s="55">
        <v>3</v>
      </c>
      <c r="X392" s="145">
        <f t="shared" si="47"/>
        <v>1</v>
      </c>
      <c r="Y392" s="145">
        <f t="shared" si="48"/>
        <v>0</v>
      </c>
      <c r="AA392" s="24"/>
      <c r="AB392" s="24"/>
      <c r="AC392" s="24"/>
      <c r="AD392" s="24"/>
      <c r="AE392" s="24"/>
      <c r="AF392" s="24"/>
      <c r="AG392" s="24"/>
      <c r="AH392" s="24"/>
      <c r="AI392" s="24"/>
      <c r="AJ392" s="24"/>
      <c r="AK392" s="24"/>
      <c r="AL392" s="24"/>
    </row>
    <row r="393" spans="1:38" ht="15.75" customHeight="1" x14ac:dyDescent="0.25">
      <c r="A393" s="50">
        <v>1901</v>
      </c>
      <c r="B393" s="51"/>
      <c r="C393" s="51"/>
      <c r="D393" s="51"/>
      <c r="E393" s="51"/>
      <c r="F393" s="51"/>
      <c r="G393" s="51"/>
      <c r="H393" s="51"/>
      <c r="I393" s="51"/>
      <c r="J393" s="51">
        <v>2</v>
      </c>
      <c r="K393" s="142"/>
      <c r="L393" s="142"/>
      <c r="M393" s="142"/>
      <c r="N393" s="142"/>
      <c r="O393" s="142"/>
      <c r="P393" s="142"/>
      <c r="Q393" s="142"/>
      <c r="R393" s="84">
        <v>2</v>
      </c>
      <c r="S393" s="137"/>
      <c r="T393" s="57"/>
      <c r="U393" s="141"/>
      <c r="V393" s="56">
        <f>IF(J393=0,"",J393/I392)</f>
        <v>0.66666666666666663</v>
      </c>
      <c r="W393" s="55">
        <v>3</v>
      </c>
      <c r="X393" s="56">
        <f t="shared" si="47"/>
        <v>1</v>
      </c>
      <c r="Y393" s="56">
        <f t="shared" si="48"/>
        <v>0</v>
      </c>
      <c r="AA393" s="24"/>
      <c r="AB393" s="24"/>
      <c r="AC393" s="24"/>
      <c r="AD393" s="24"/>
      <c r="AE393" s="24"/>
      <c r="AF393" s="24"/>
      <c r="AG393" s="24"/>
      <c r="AH393" s="24"/>
      <c r="AI393" s="24"/>
      <c r="AJ393" s="24"/>
      <c r="AK393" s="24"/>
      <c r="AL393" s="24"/>
    </row>
    <row r="394" spans="1:38" ht="15.75" customHeight="1" x14ac:dyDescent="0.25">
      <c r="A394" s="50">
        <v>1902</v>
      </c>
      <c r="B394" s="51"/>
      <c r="C394" s="51"/>
      <c r="D394" s="51"/>
      <c r="E394" s="51"/>
      <c r="F394" s="51"/>
      <c r="G394" s="51"/>
      <c r="H394" s="51"/>
      <c r="I394" s="51"/>
      <c r="J394" s="51">
        <v>1</v>
      </c>
      <c r="K394" s="142"/>
      <c r="L394" s="142"/>
      <c r="M394" s="142"/>
      <c r="N394" s="142"/>
      <c r="O394" s="142"/>
      <c r="P394" s="142"/>
      <c r="Q394" s="142"/>
      <c r="R394" s="84">
        <v>1</v>
      </c>
      <c r="S394" s="137"/>
      <c r="T394" s="57"/>
      <c r="U394" s="142"/>
      <c r="V394" s="121"/>
      <c r="W394" s="55">
        <v>1</v>
      </c>
      <c r="X394" s="121"/>
      <c r="Y394" s="174"/>
      <c r="AA394" s="24"/>
      <c r="AB394" s="24"/>
      <c r="AC394" s="24"/>
      <c r="AD394" s="24"/>
      <c r="AE394" s="24"/>
      <c r="AF394" s="24"/>
      <c r="AG394" s="24"/>
      <c r="AH394" s="24"/>
      <c r="AI394" s="24"/>
      <c r="AJ394" s="24"/>
      <c r="AK394" s="24"/>
      <c r="AL394" s="24"/>
    </row>
    <row r="395" spans="1:38" ht="15.75" customHeight="1" x14ac:dyDescent="0.25">
      <c r="A395" s="50">
        <v>2001</v>
      </c>
      <c r="B395" s="51"/>
      <c r="C395" s="51"/>
      <c r="D395" s="51"/>
      <c r="E395" s="51"/>
      <c r="F395" s="51"/>
      <c r="G395" s="51"/>
      <c r="H395" s="51"/>
      <c r="I395" s="51"/>
      <c r="J395" s="51"/>
      <c r="K395" s="142"/>
      <c r="L395" s="142"/>
      <c r="M395" s="142"/>
      <c r="N395" s="142"/>
      <c r="O395" s="142"/>
      <c r="P395" s="142"/>
      <c r="Q395" s="142"/>
      <c r="R395" s="84"/>
      <c r="S395" s="137"/>
      <c r="T395" s="57"/>
      <c r="U395" s="142"/>
      <c r="V395" s="148"/>
      <c r="W395" s="58"/>
      <c r="X395" s="149"/>
      <c r="Y395" s="148"/>
      <c r="AA395" s="24"/>
      <c r="AB395" s="24"/>
      <c r="AC395" s="24"/>
      <c r="AD395" s="24"/>
      <c r="AE395" s="24"/>
      <c r="AF395" s="24"/>
      <c r="AG395" s="24"/>
      <c r="AH395" s="24"/>
      <c r="AI395" s="24"/>
      <c r="AJ395" s="24"/>
      <c r="AK395" s="24"/>
      <c r="AL395" s="24"/>
    </row>
    <row r="396" spans="1:38" ht="15.75" customHeight="1" x14ac:dyDescent="0.25">
      <c r="A396" s="50">
        <v>2002</v>
      </c>
      <c r="B396" s="51"/>
      <c r="C396" s="51"/>
      <c r="D396" s="51"/>
      <c r="E396" s="51"/>
      <c r="F396" s="51"/>
      <c r="G396" s="51"/>
      <c r="H396" s="51"/>
      <c r="I396" s="51"/>
      <c r="J396" s="51"/>
      <c r="K396" s="142"/>
      <c r="L396" s="142"/>
      <c r="M396" s="142"/>
      <c r="N396" s="142"/>
      <c r="O396" s="142"/>
      <c r="P396" s="142"/>
      <c r="Q396" s="142"/>
      <c r="R396" s="84"/>
      <c r="S396" s="137"/>
      <c r="T396" s="57"/>
      <c r="U396" s="142"/>
      <c r="V396" s="148"/>
      <c r="W396" s="58"/>
      <c r="X396" s="149"/>
      <c r="Y396" s="148"/>
      <c r="AA396" s="24"/>
      <c r="AB396" s="24"/>
      <c r="AC396" s="24"/>
      <c r="AD396" s="24"/>
      <c r="AE396" s="24"/>
      <c r="AF396" s="24"/>
      <c r="AG396" s="24"/>
      <c r="AH396" s="24"/>
      <c r="AI396" s="24"/>
      <c r="AJ396" s="24"/>
      <c r="AK396" s="24"/>
      <c r="AL396" s="24"/>
    </row>
    <row r="397" spans="1:38" ht="15.75" customHeight="1" x14ac:dyDescent="0.25">
      <c r="A397" s="50">
        <v>2101</v>
      </c>
      <c r="B397" s="51"/>
      <c r="C397" s="51"/>
      <c r="D397" s="51"/>
      <c r="E397" s="51"/>
      <c r="F397" s="51"/>
      <c r="G397" s="51"/>
      <c r="H397" s="51"/>
      <c r="I397" s="51"/>
      <c r="J397" s="51"/>
      <c r="K397" s="142"/>
      <c r="L397" s="142"/>
      <c r="M397" s="142"/>
      <c r="N397" s="142"/>
      <c r="O397" s="142"/>
      <c r="P397" s="142"/>
      <c r="Q397" s="142"/>
      <c r="R397" s="84"/>
      <c r="S397" s="137"/>
      <c r="T397" s="57"/>
      <c r="U397" s="142"/>
      <c r="V397" s="148"/>
      <c r="W397" s="58"/>
      <c r="X397" s="149"/>
      <c r="Y397" s="148"/>
      <c r="AA397" s="24"/>
      <c r="AB397" s="24"/>
      <c r="AC397" s="24"/>
      <c r="AD397" s="24"/>
      <c r="AE397" s="24"/>
      <c r="AF397" s="24"/>
      <c r="AG397" s="24"/>
      <c r="AH397" s="24"/>
      <c r="AI397" s="24"/>
      <c r="AJ397" s="24"/>
      <c r="AK397" s="24"/>
      <c r="AL397" s="24"/>
    </row>
    <row r="398" spans="1:38" ht="15.75" customHeight="1" x14ac:dyDescent="0.25">
      <c r="A398" s="50">
        <v>2102</v>
      </c>
      <c r="B398" s="51"/>
      <c r="C398" s="51"/>
      <c r="D398" s="51"/>
      <c r="E398" s="51"/>
      <c r="F398" s="51"/>
      <c r="G398" s="51"/>
      <c r="H398" s="51"/>
      <c r="I398" s="51"/>
      <c r="J398" s="51"/>
      <c r="K398" s="142"/>
      <c r="L398" s="142"/>
      <c r="M398" s="142"/>
      <c r="N398" s="142"/>
      <c r="O398" s="142"/>
      <c r="P398" s="142"/>
      <c r="Q398" s="142"/>
      <c r="R398" s="84"/>
      <c r="S398" s="137"/>
      <c r="T398" s="57"/>
      <c r="U398" s="142"/>
      <c r="V398" s="57"/>
      <c r="W398" s="142"/>
      <c r="X398" s="150"/>
      <c r="Y398" s="148"/>
      <c r="AA398" s="24"/>
      <c r="AB398" s="24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</row>
    <row r="399" spans="1:38" ht="15.75" customHeight="1" x14ac:dyDescent="0.25">
      <c r="A399" s="50">
        <v>2201</v>
      </c>
      <c r="B399" s="51"/>
      <c r="C399" s="51"/>
      <c r="D399" s="51"/>
      <c r="E399" s="51"/>
      <c r="F399" s="51"/>
      <c r="G399" s="51"/>
      <c r="H399" s="51"/>
      <c r="I399" s="51"/>
      <c r="J399" s="51"/>
      <c r="K399" s="142"/>
      <c r="L399" s="142"/>
      <c r="M399" s="142"/>
      <c r="N399" s="142"/>
      <c r="O399" s="142"/>
      <c r="P399" s="142"/>
      <c r="Q399" s="142"/>
      <c r="R399" s="84"/>
      <c r="S399" s="137"/>
      <c r="T399" s="57"/>
      <c r="U399" s="142"/>
      <c r="V399" s="151" t="s">
        <v>48</v>
      </c>
      <c r="W399" s="152">
        <v>1</v>
      </c>
      <c r="X399" s="153">
        <f>IF(SUM(R388:R396)=0,"",SUM(R388:R396))</f>
        <v>3</v>
      </c>
      <c r="Y399" s="154" t="s">
        <v>17</v>
      </c>
      <c r="AA399" s="24"/>
      <c r="AB399" s="24"/>
      <c r="AC399" s="24"/>
      <c r="AD399" s="24"/>
      <c r="AE399" s="24"/>
      <c r="AF399" s="24"/>
      <c r="AG399" s="24"/>
      <c r="AH399" s="24"/>
      <c r="AI399" s="24"/>
      <c r="AJ399" s="24"/>
      <c r="AK399" s="24"/>
      <c r="AL399" s="24"/>
    </row>
    <row r="400" spans="1:38" ht="15.75" customHeight="1" x14ac:dyDescent="0.25">
      <c r="A400" s="50">
        <v>2202</v>
      </c>
      <c r="B400" s="51"/>
      <c r="C400" s="51"/>
      <c r="D400" s="51"/>
      <c r="E400" s="51"/>
      <c r="F400" s="51"/>
      <c r="G400" s="51"/>
      <c r="H400" s="51"/>
      <c r="I400" s="51"/>
      <c r="J400" s="51"/>
      <c r="K400" s="142"/>
      <c r="L400" s="142"/>
      <c r="M400" s="142"/>
      <c r="N400" s="142"/>
      <c r="O400" s="142"/>
      <c r="P400" s="142"/>
      <c r="Q400" s="142"/>
      <c r="R400" s="84"/>
      <c r="S400" s="137"/>
      <c r="T400" s="57"/>
      <c r="U400" s="142"/>
      <c r="V400" s="155" t="s">
        <v>49</v>
      </c>
      <c r="W400" s="65">
        <f>W399/B385</f>
        <v>0.1111111111111111</v>
      </c>
      <c r="X400" s="156">
        <f>W399/X399</f>
        <v>0.33333333333333331</v>
      </c>
      <c r="Y400" s="157" t="s">
        <v>50</v>
      </c>
      <c r="AA400" s="24"/>
      <c r="AB400" s="24"/>
      <c r="AC400" s="24"/>
      <c r="AD400" s="24"/>
      <c r="AE400" s="24"/>
      <c r="AF400" s="24"/>
      <c r="AG400" s="24"/>
      <c r="AH400" s="24"/>
      <c r="AI400" s="24"/>
      <c r="AJ400" s="24"/>
      <c r="AK400" s="24"/>
      <c r="AL400" s="24"/>
    </row>
    <row r="401" spans="1:38" ht="15.75" customHeight="1" x14ac:dyDescent="0.25">
      <c r="A401" s="50">
        <v>2301</v>
      </c>
      <c r="B401" s="51"/>
      <c r="C401" s="51"/>
      <c r="D401" s="51"/>
      <c r="E401" s="51"/>
      <c r="F401" s="51"/>
      <c r="G401" s="51"/>
      <c r="H401" s="51"/>
      <c r="I401" s="51"/>
      <c r="J401" s="51"/>
      <c r="K401" s="142"/>
      <c r="L401" s="142"/>
      <c r="M401" s="142"/>
      <c r="N401" s="142"/>
      <c r="O401" s="142"/>
      <c r="P401" s="142"/>
      <c r="Q401" s="142"/>
      <c r="R401" s="84"/>
      <c r="S401" s="138"/>
      <c r="T401" s="143"/>
      <c r="U401" s="144"/>
      <c r="V401" s="93"/>
      <c r="W401" s="158"/>
      <c r="X401" s="158"/>
      <c r="Y401" s="159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</row>
    <row r="402" spans="1:38" ht="18" customHeight="1" x14ac:dyDescent="0.25">
      <c r="A402" s="19"/>
      <c r="B402" s="182" t="s">
        <v>74</v>
      </c>
      <c r="C402" s="182"/>
      <c r="D402" s="182"/>
      <c r="E402" s="182"/>
      <c r="F402" s="182"/>
      <c r="G402" s="182"/>
      <c r="H402" s="182"/>
      <c r="I402" s="182"/>
      <c r="J402" s="182"/>
      <c r="K402" s="24"/>
      <c r="L402" s="24"/>
      <c r="M402" s="24"/>
      <c r="N402" s="24"/>
      <c r="O402" s="24"/>
      <c r="P402" s="24"/>
      <c r="Q402" s="24"/>
      <c r="R402" s="71">
        <f>SUM(R385:R398)</f>
        <v>3</v>
      </c>
      <c r="S402" s="72">
        <f>IF(R393=0,"",R393/B385)</f>
        <v>0.22222222222222221</v>
      </c>
      <c r="T402" s="72">
        <f>IF(R402=0,"",R402/B385)</f>
        <v>0.33333333333333331</v>
      </c>
      <c r="U402" s="72">
        <f>IF(R393=0,"",T402-S402)</f>
        <v>0.1111111111111111</v>
      </c>
      <c r="V402" s="1"/>
      <c r="W402" s="24"/>
      <c r="X402" s="27"/>
      <c r="Y402" s="1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</row>
    <row r="403" spans="1:38" ht="12.75" customHeight="1" x14ac:dyDescent="0.2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46"/>
      <c r="S403" s="1"/>
      <c r="T403" s="1"/>
      <c r="U403" s="24"/>
      <c r="V403" s="1"/>
      <c r="W403" s="24"/>
      <c r="X403" s="27"/>
      <c r="Y403" s="1"/>
      <c r="Z403" s="24"/>
      <c r="AA403" s="24"/>
      <c r="AB403" s="24"/>
      <c r="AC403" s="24"/>
      <c r="AD403" s="24"/>
      <c r="AE403" s="24"/>
      <c r="AF403" s="24"/>
      <c r="AG403" s="24"/>
      <c r="AH403" s="24"/>
      <c r="AI403" s="24"/>
      <c r="AJ403" s="24"/>
      <c r="AK403" s="24"/>
      <c r="AL403" s="24"/>
    </row>
    <row r="404" spans="1:38" ht="12.75" customHeight="1" x14ac:dyDescent="0.2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46"/>
      <c r="S404" s="1"/>
      <c r="T404" s="1"/>
      <c r="U404" s="24"/>
      <c r="V404" s="1"/>
      <c r="W404" s="24"/>
      <c r="X404" s="27"/>
      <c r="Y404" s="1"/>
      <c r="Z404" s="24"/>
      <c r="AA404" s="24"/>
      <c r="AB404" s="24"/>
      <c r="AC404" s="24"/>
      <c r="AD404" s="24"/>
      <c r="AE404" s="24"/>
      <c r="AF404" s="24"/>
      <c r="AG404" s="24"/>
      <c r="AH404" s="24"/>
      <c r="AI404" s="24"/>
      <c r="AJ404" s="24"/>
      <c r="AK404" s="24"/>
      <c r="AL404" s="24"/>
    </row>
    <row r="405" spans="1:38" ht="26.25" customHeight="1" x14ac:dyDescent="0.4">
      <c r="B405" s="183" t="s">
        <v>63</v>
      </c>
      <c r="C405" s="184"/>
      <c r="D405" s="184"/>
      <c r="E405" s="184"/>
      <c r="F405" s="184"/>
      <c r="G405" s="184"/>
      <c r="H405" s="184"/>
      <c r="I405" s="184"/>
      <c r="J405" s="184"/>
      <c r="R405" s="127" t="s">
        <v>76</v>
      </c>
      <c r="S405" s="1"/>
      <c r="T405" s="1"/>
      <c r="U405" s="24"/>
      <c r="V405" s="1"/>
      <c r="W405" s="24"/>
      <c r="X405" s="24"/>
      <c r="Y405" s="24"/>
    </row>
    <row r="406" spans="1:38" ht="20.25" customHeight="1" x14ac:dyDescent="0.2">
      <c r="A406" s="190" t="s">
        <v>16</v>
      </c>
      <c r="B406" s="191" t="s">
        <v>64</v>
      </c>
      <c r="C406" s="192"/>
      <c r="D406" s="192"/>
      <c r="E406" s="192"/>
      <c r="F406" s="192"/>
      <c r="G406" s="192"/>
      <c r="H406" s="192"/>
      <c r="I406" s="192"/>
      <c r="J406" s="193"/>
      <c r="K406" s="24"/>
      <c r="L406" s="24"/>
      <c r="M406" s="24"/>
      <c r="N406" s="24"/>
      <c r="O406" s="24"/>
      <c r="P406" s="24"/>
      <c r="Q406" s="24"/>
      <c r="R406" s="194" t="s">
        <v>17</v>
      </c>
      <c r="S406" s="189" t="s">
        <v>8</v>
      </c>
      <c r="T406" s="189" t="s">
        <v>9</v>
      </c>
      <c r="U406" s="196" t="s">
        <v>10</v>
      </c>
      <c r="V406" s="189" t="s">
        <v>11</v>
      </c>
      <c r="W406" s="187" t="s">
        <v>12</v>
      </c>
      <c r="X406" s="187" t="s">
        <v>13</v>
      </c>
      <c r="Y406" s="189" t="s">
        <v>14</v>
      </c>
    </row>
    <row r="407" spans="1:38" ht="15.75" customHeight="1" x14ac:dyDescent="0.25">
      <c r="A407" s="188"/>
      <c r="B407" s="50" t="s">
        <v>65</v>
      </c>
      <c r="C407" s="50" t="s">
        <v>66</v>
      </c>
      <c r="D407" s="50" t="s">
        <v>67</v>
      </c>
      <c r="E407" s="50" t="s">
        <v>68</v>
      </c>
      <c r="F407" s="50" t="s">
        <v>69</v>
      </c>
      <c r="G407" s="50" t="s">
        <v>70</v>
      </c>
      <c r="H407" s="50" t="s">
        <v>71</v>
      </c>
      <c r="I407" s="50" t="s">
        <v>72</v>
      </c>
      <c r="J407" s="50" t="s">
        <v>73</v>
      </c>
      <c r="K407" s="24"/>
      <c r="L407" s="24"/>
      <c r="M407" s="24"/>
      <c r="N407" s="24"/>
      <c r="O407" s="24"/>
      <c r="P407" s="24"/>
      <c r="Q407" s="24"/>
      <c r="R407" s="195"/>
      <c r="S407" s="188"/>
      <c r="T407" s="188"/>
      <c r="U407" s="188"/>
      <c r="V407" s="188"/>
      <c r="W407" s="188"/>
      <c r="X407" s="188"/>
      <c r="Y407" s="188"/>
    </row>
    <row r="408" spans="1:38" ht="15.75" customHeight="1" x14ac:dyDescent="0.25">
      <c r="A408" s="50">
        <v>1502</v>
      </c>
      <c r="B408" s="51">
        <v>33</v>
      </c>
      <c r="C408" s="51"/>
      <c r="D408" s="51"/>
      <c r="E408" s="51"/>
      <c r="F408" s="51"/>
      <c r="G408" s="51"/>
      <c r="H408" s="51"/>
      <c r="I408" s="51"/>
      <c r="J408" s="51"/>
      <c r="K408" s="142"/>
      <c r="L408" s="142"/>
      <c r="M408" s="142"/>
      <c r="N408" s="142"/>
      <c r="O408" s="142"/>
      <c r="P408" s="142"/>
      <c r="Q408" s="142"/>
      <c r="R408" s="84"/>
      <c r="S408" s="136"/>
      <c r="T408" s="139"/>
      <c r="U408" s="140"/>
      <c r="V408" s="146"/>
      <c r="W408" s="53">
        <f>B408</f>
        <v>33</v>
      </c>
      <c r="X408" s="147"/>
      <c r="Y408" s="146"/>
    </row>
    <row r="409" spans="1:38" ht="15.75" customHeight="1" x14ac:dyDescent="0.25">
      <c r="A409" s="50">
        <v>1601</v>
      </c>
      <c r="B409" s="51"/>
      <c r="C409" s="51">
        <v>25</v>
      </c>
      <c r="D409" s="51"/>
      <c r="E409" s="51"/>
      <c r="F409" s="51"/>
      <c r="G409" s="51"/>
      <c r="H409" s="51"/>
      <c r="I409" s="51"/>
      <c r="J409" s="51"/>
      <c r="K409" s="142"/>
      <c r="L409" s="142"/>
      <c r="M409" s="142"/>
      <c r="N409" s="142"/>
      <c r="O409" s="142"/>
      <c r="P409" s="142"/>
      <c r="Q409" s="142"/>
      <c r="R409" s="84"/>
      <c r="S409" s="137"/>
      <c r="T409" s="57"/>
      <c r="U409" s="141"/>
      <c r="V409" s="54">
        <f>IF(C409=0,"",C409/B408)</f>
        <v>0.75757575757575757</v>
      </c>
      <c r="W409" s="55">
        <v>25</v>
      </c>
      <c r="X409" s="145">
        <f t="shared" ref="X409:X416" si="49">IF(W409=0,"",W409/W408)</f>
        <v>0.75757575757575757</v>
      </c>
      <c r="Y409" s="145">
        <f t="shared" ref="Y409:Y416" si="50">IF(W409=0,"",100%-X409)</f>
        <v>0.24242424242424243</v>
      </c>
    </row>
    <row r="410" spans="1:38" ht="15.75" customHeight="1" x14ac:dyDescent="0.25">
      <c r="A410" s="50">
        <v>1602</v>
      </c>
      <c r="B410" s="51"/>
      <c r="C410" s="51"/>
      <c r="D410" s="51">
        <v>23</v>
      </c>
      <c r="E410" s="51"/>
      <c r="F410" s="51"/>
      <c r="G410" s="51"/>
      <c r="H410" s="51"/>
      <c r="I410" s="51"/>
      <c r="J410" s="51"/>
      <c r="K410" s="142"/>
      <c r="L410" s="142"/>
      <c r="M410" s="142"/>
      <c r="N410" s="142"/>
      <c r="O410" s="142"/>
      <c r="P410" s="142"/>
      <c r="Q410" s="142"/>
      <c r="R410" s="84"/>
      <c r="S410" s="137"/>
      <c r="T410" s="57"/>
      <c r="U410" s="141"/>
      <c r="V410" s="54">
        <f>IF(D410=0,"",D410/C409)</f>
        <v>0.92</v>
      </c>
      <c r="W410" s="55">
        <v>23</v>
      </c>
      <c r="X410" s="145">
        <f t="shared" si="49"/>
        <v>0.92</v>
      </c>
      <c r="Y410" s="145">
        <f t="shared" si="50"/>
        <v>7.999999999999996E-2</v>
      </c>
      <c r="Z410" s="30">
        <f>W410/W408</f>
        <v>0.69696969696969702</v>
      </c>
    </row>
    <row r="411" spans="1:38" ht="15.75" customHeight="1" x14ac:dyDescent="0.25">
      <c r="A411" s="50">
        <v>1701</v>
      </c>
      <c r="B411" s="51"/>
      <c r="C411" s="51"/>
      <c r="D411" s="51"/>
      <c r="E411" s="51">
        <v>22</v>
      </c>
      <c r="F411" s="51"/>
      <c r="G411" s="51"/>
      <c r="H411" s="51"/>
      <c r="I411" s="51"/>
      <c r="J411" s="51"/>
      <c r="K411" s="142"/>
      <c r="L411" s="142"/>
      <c r="M411" s="142"/>
      <c r="N411" s="142"/>
      <c r="O411" s="142"/>
      <c r="P411" s="142"/>
      <c r="Q411" s="142"/>
      <c r="R411" s="84"/>
      <c r="S411" s="137"/>
      <c r="T411" s="57"/>
      <c r="U411" s="141"/>
      <c r="V411" s="54">
        <f>IF(E411=0,"",E411/D410)</f>
        <v>0.95652173913043481</v>
      </c>
      <c r="W411" s="55">
        <v>23</v>
      </c>
      <c r="X411" s="145">
        <f t="shared" si="49"/>
        <v>1</v>
      </c>
      <c r="Y411" s="145">
        <f t="shared" si="50"/>
        <v>0</v>
      </c>
    </row>
    <row r="412" spans="1:38" ht="15.75" customHeight="1" x14ac:dyDescent="0.25">
      <c r="A412" s="50">
        <v>1702</v>
      </c>
      <c r="B412" s="51"/>
      <c r="C412" s="51"/>
      <c r="D412" s="51"/>
      <c r="E412" s="51"/>
      <c r="F412" s="51">
        <v>21</v>
      </c>
      <c r="G412" s="51"/>
      <c r="H412" s="51"/>
      <c r="I412" s="51"/>
      <c r="J412" s="51"/>
      <c r="K412" s="142"/>
      <c r="L412" s="142"/>
      <c r="M412" s="142"/>
      <c r="N412" s="142"/>
      <c r="O412" s="142"/>
      <c r="P412" s="142"/>
      <c r="Q412" s="142"/>
      <c r="R412" s="84"/>
      <c r="S412" s="137"/>
      <c r="T412" s="57"/>
      <c r="U412" s="141"/>
      <c r="V412" s="54">
        <f>IF(F412=0,"",F412/E411)</f>
        <v>0.95454545454545459</v>
      </c>
      <c r="W412" s="55">
        <v>22</v>
      </c>
      <c r="X412" s="145">
        <f t="shared" si="49"/>
        <v>0.95652173913043481</v>
      </c>
      <c r="Y412" s="145">
        <f t="shared" si="50"/>
        <v>4.3478260869565188E-2</v>
      </c>
    </row>
    <row r="413" spans="1:38" ht="15.75" customHeight="1" x14ac:dyDescent="0.25">
      <c r="A413" s="50">
        <v>1801</v>
      </c>
      <c r="B413" s="51"/>
      <c r="C413" s="51"/>
      <c r="D413" s="51"/>
      <c r="E413" s="51"/>
      <c r="F413" s="51"/>
      <c r="G413" s="51">
        <v>21</v>
      </c>
      <c r="H413" s="51"/>
      <c r="I413" s="51"/>
      <c r="J413" s="51"/>
      <c r="K413" s="142"/>
      <c r="L413" s="142"/>
      <c r="M413" s="142"/>
      <c r="N413" s="142"/>
      <c r="O413" s="142"/>
      <c r="P413" s="142"/>
      <c r="Q413" s="142"/>
      <c r="R413" s="84"/>
      <c r="S413" s="137"/>
      <c r="T413" s="57"/>
      <c r="U413" s="141"/>
      <c r="V413" s="54">
        <f>IF(G413=0,"",G413/F412)</f>
        <v>1</v>
      </c>
      <c r="W413" s="55">
        <v>22</v>
      </c>
      <c r="X413" s="145">
        <f t="shared" si="49"/>
        <v>1</v>
      </c>
      <c r="Y413" s="145">
        <f t="shared" si="50"/>
        <v>0</v>
      </c>
    </row>
    <row r="414" spans="1:38" ht="15.75" customHeight="1" x14ac:dyDescent="0.25">
      <c r="A414" s="50">
        <v>1802</v>
      </c>
      <c r="B414" s="51"/>
      <c r="C414" s="51"/>
      <c r="D414" s="51"/>
      <c r="E414" s="51"/>
      <c r="F414" s="51"/>
      <c r="G414" s="51"/>
      <c r="H414" s="51">
        <v>19</v>
      </c>
      <c r="I414" s="51"/>
      <c r="J414" s="51"/>
      <c r="K414" s="142"/>
      <c r="L414" s="142"/>
      <c r="M414" s="142"/>
      <c r="N414" s="142"/>
      <c r="O414" s="142"/>
      <c r="P414" s="142"/>
      <c r="Q414" s="142"/>
      <c r="R414" s="84"/>
      <c r="S414" s="137"/>
      <c r="T414" s="57"/>
      <c r="U414" s="141"/>
      <c r="V414" s="54">
        <f>IF(H414=0,"",H414/G413)</f>
        <v>0.90476190476190477</v>
      </c>
      <c r="W414" s="55">
        <v>22</v>
      </c>
      <c r="X414" s="145">
        <f t="shared" si="49"/>
        <v>1</v>
      </c>
      <c r="Y414" s="145">
        <f t="shared" si="50"/>
        <v>0</v>
      </c>
    </row>
    <row r="415" spans="1:38" ht="15.75" customHeight="1" x14ac:dyDescent="0.25">
      <c r="A415" s="50">
        <v>1901</v>
      </c>
      <c r="B415" s="51"/>
      <c r="C415" s="51"/>
      <c r="D415" s="51"/>
      <c r="E415" s="51"/>
      <c r="F415" s="51"/>
      <c r="G415" s="51"/>
      <c r="H415" s="51"/>
      <c r="I415" s="51">
        <v>19</v>
      </c>
      <c r="J415" s="51"/>
      <c r="K415" s="142"/>
      <c r="L415" s="142"/>
      <c r="M415" s="142"/>
      <c r="N415" s="142"/>
      <c r="O415" s="142"/>
      <c r="P415" s="142"/>
      <c r="Q415" s="142"/>
      <c r="R415" s="84"/>
      <c r="S415" s="137"/>
      <c r="T415" s="57"/>
      <c r="U415" s="141"/>
      <c r="V415" s="54">
        <f>IF(I415=0,"",I415/H414)</f>
        <v>1</v>
      </c>
      <c r="W415" s="55">
        <v>22</v>
      </c>
      <c r="X415" s="145">
        <f t="shared" si="49"/>
        <v>1</v>
      </c>
      <c r="Y415" s="145">
        <f t="shared" si="50"/>
        <v>0</v>
      </c>
    </row>
    <row r="416" spans="1:38" ht="15.75" customHeight="1" x14ac:dyDescent="0.25">
      <c r="A416" s="50">
        <v>1902</v>
      </c>
      <c r="B416" s="51"/>
      <c r="C416" s="51"/>
      <c r="D416" s="51"/>
      <c r="E416" s="51"/>
      <c r="F416" s="51"/>
      <c r="G416" s="51"/>
      <c r="H416" s="51"/>
      <c r="I416" s="51"/>
      <c r="J416" s="51">
        <v>19</v>
      </c>
      <c r="K416" s="142"/>
      <c r="L416" s="142"/>
      <c r="M416" s="142"/>
      <c r="N416" s="142"/>
      <c r="O416" s="142"/>
      <c r="P416" s="142"/>
      <c r="Q416" s="142"/>
      <c r="R416" s="84">
        <v>15</v>
      </c>
      <c r="S416" s="137"/>
      <c r="T416" s="57"/>
      <c r="U416" s="141"/>
      <c r="V416" s="56">
        <f>IF(J416=0,"",J416/I415)</f>
        <v>1</v>
      </c>
      <c r="W416" s="55">
        <v>22</v>
      </c>
      <c r="X416" s="56">
        <f t="shared" si="49"/>
        <v>1</v>
      </c>
      <c r="Y416" s="56">
        <f t="shared" si="50"/>
        <v>0</v>
      </c>
    </row>
    <row r="417" spans="1:25" ht="15.75" customHeight="1" x14ac:dyDescent="0.25">
      <c r="A417" s="50">
        <v>2001</v>
      </c>
      <c r="B417" s="51"/>
      <c r="C417" s="51"/>
      <c r="D417" s="51"/>
      <c r="E417" s="51"/>
      <c r="F417" s="51"/>
      <c r="G417" s="51"/>
      <c r="H417" s="51"/>
      <c r="I417" s="51"/>
      <c r="J417" s="51">
        <v>2</v>
      </c>
      <c r="K417" s="142"/>
      <c r="L417" s="142"/>
      <c r="M417" s="142"/>
      <c r="N417" s="142"/>
      <c r="O417" s="142"/>
      <c r="P417" s="142"/>
      <c r="Q417" s="142"/>
      <c r="R417" s="84">
        <v>1</v>
      </c>
      <c r="S417" s="137"/>
      <c r="T417" s="57"/>
      <c r="U417" s="142"/>
      <c r="V417" s="121"/>
      <c r="W417" s="55">
        <v>4</v>
      </c>
      <c r="X417" s="121"/>
      <c r="Y417" s="174"/>
    </row>
    <row r="418" spans="1:25" ht="15.75" customHeight="1" x14ac:dyDescent="0.25">
      <c r="A418" s="50">
        <v>2002</v>
      </c>
      <c r="B418" s="51"/>
      <c r="C418" s="51"/>
      <c r="D418" s="51"/>
      <c r="E418" s="51"/>
      <c r="F418" s="51"/>
      <c r="G418" s="51"/>
      <c r="H418" s="51"/>
      <c r="I418" s="51"/>
      <c r="J418" s="51">
        <v>2</v>
      </c>
      <c r="K418" s="142"/>
      <c r="L418" s="142"/>
      <c r="M418" s="142"/>
      <c r="N418" s="142"/>
      <c r="O418" s="142"/>
      <c r="P418" s="142"/>
      <c r="Q418" s="142"/>
      <c r="R418" s="84">
        <v>2</v>
      </c>
      <c r="S418" s="137"/>
      <c r="T418" s="57"/>
      <c r="U418" s="142"/>
      <c r="V418" s="148"/>
      <c r="W418" s="58">
        <v>2</v>
      </c>
      <c r="X418" s="149"/>
      <c r="Y418" s="148"/>
    </row>
    <row r="419" spans="1:25" ht="15.75" customHeight="1" x14ac:dyDescent="0.25">
      <c r="A419" s="50">
        <v>2101</v>
      </c>
      <c r="B419" s="51"/>
      <c r="C419" s="51"/>
      <c r="D419" s="51"/>
      <c r="E419" s="51"/>
      <c r="F419" s="51"/>
      <c r="G419" s="51"/>
      <c r="H419" s="51"/>
      <c r="I419" s="51"/>
      <c r="J419" s="114">
        <v>1</v>
      </c>
      <c r="K419" s="142"/>
      <c r="L419" s="142"/>
      <c r="M419" s="142"/>
      <c r="N419" s="142"/>
      <c r="O419" s="142"/>
      <c r="P419" s="142"/>
      <c r="Q419" s="142"/>
      <c r="R419" s="84"/>
      <c r="S419" s="137"/>
      <c r="T419" s="57"/>
      <c r="U419" s="142"/>
      <c r="V419" s="148"/>
      <c r="W419" s="58">
        <v>1</v>
      </c>
      <c r="X419" s="149"/>
      <c r="Y419" s="148"/>
    </row>
    <row r="420" spans="1:25" ht="15.75" customHeight="1" x14ac:dyDescent="0.25">
      <c r="A420" s="50">
        <v>2102</v>
      </c>
      <c r="B420" s="51"/>
      <c r="C420" s="51"/>
      <c r="D420" s="51"/>
      <c r="E420" s="51"/>
      <c r="F420" s="51"/>
      <c r="G420" s="51"/>
      <c r="H420" s="51"/>
      <c r="I420" s="51"/>
      <c r="J420" s="51">
        <v>1</v>
      </c>
      <c r="K420" s="142"/>
      <c r="L420" s="142"/>
      <c r="M420" s="142"/>
      <c r="N420" s="142"/>
      <c r="O420" s="142"/>
      <c r="P420" s="142"/>
      <c r="Q420" s="142"/>
      <c r="R420" s="84"/>
      <c r="S420" s="137"/>
      <c r="T420" s="57"/>
      <c r="U420" s="142"/>
      <c r="V420" s="148"/>
      <c r="W420" s="58">
        <v>1</v>
      </c>
      <c r="X420" s="149"/>
      <c r="Y420" s="148"/>
    </row>
    <row r="421" spans="1:25" ht="15.75" customHeight="1" x14ac:dyDescent="0.25">
      <c r="A421" s="50">
        <v>2201</v>
      </c>
      <c r="B421" s="51"/>
      <c r="C421" s="51"/>
      <c r="D421" s="51"/>
      <c r="E421" s="51"/>
      <c r="F421" s="51"/>
      <c r="G421" s="51"/>
      <c r="H421" s="51"/>
      <c r="I421" s="51"/>
      <c r="J421" s="51">
        <v>1</v>
      </c>
      <c r="K421" s="142"/>
      <c r="L421" s="142"/>
      <c r="M421" s="142"/>
      <c r="N421" s="142"/>
      <c r="O421" s="142"/>
      <c r="P421" s="142"/>
      <c r="Q421" s="142"/>
      <c r="R421" s="84">
        <v>1</v>
      </c>
      <c r="S421" s="137"/>
      <c r="T421" s="57"/>
      <c r="U421" s="142"/>
      <c r="V421" s="57"/>
      <c r="W421" s="142"/>
      <c r="X421" s="150"/>
      <c r="Y421" s="148"/>
    </row>
    <row r="422" spans="1:25" ht="15.75" customHeight="1" x14ac:dyDescent="0.25">
      <c r="A422" s="50">
        <v>2202</v>
      </c>
      <c r="B422" s="51"/>
      <c r="C422" s="51"/>
      <c r="D422" s="51"/>
      <c r="E422" s="51"/>
      <c r="F422" s="51"/>
      <c r="G422" s="51"/>
      <c r="H422" s="51"/>
      <c r="I422" s="51"/>
      <c r="J422" s="51"/>
      <c r="K422" s="142"/>
      <c r="L422" s="142"/>
      <c r="M422" s="142"/>
      <c r="N422" s="142"/>
      <c r="O422" s="142"/>
      <c r="P422" s="142"/>
      <c r="Q422" s="142"/>
      <c r="R422" s="84"/>
      <c r="S422" s="137"/>
      <c r="T422" s="57"/>
      <c r="U422" s="142"/>
      <c r="V422" s="151" t="s">
        <v>48</v>
      </c>
      <c r="W422" s="152">
        <v>11</v>
      </c>
      <c r="X422" s="153">
        <f>IF(SUM(R411:R419)=0,"",SUM(R411:R419))</f>
        <v>18</v>
      </c>
      <c r="Y422" s="154" t="s">
        <v>17</v>
      </c>
    </row>
    <row r="423" spans="1:25" ht="15.75" customHeight="1" x14ac:dyDescent="0.25">
      <c r="A423" s="50">
        <v>2301</v>
      </c>
      <c r="B423" s="51"/>
      <c r="C423" s="51"/>
      <c r="D423" s="51"/>
      <c r="E423" s="51"/>
      <c r="F423" s="51"/>
      <c r="G423" s="51"/>
      <c r="H423" s="51"/>
      <c r="I423" s="51"/>
      <c r="J423" s="51"/>
      <c r="K423" s="142"/>
      <c r="L423" s="142"/>
      <c r="M423" s="142"/>
      <c r="N423" s="142"/>
      <c r="O423" s="142"/>
      <c r="P423" s="142"/>
      <c r="Q423" s="142"/>
      <c r="R423" s="84"/>
      <c r="S423" s="137"/>
      <c r="T423" s="57"/>
      <c r="U423" s="142"/>
      <c r="V423" s="155" t="s">
        <v>49</v>
      </c>
      <c r="W423" s="65">
        <f>IF(W422/B408=0,"",W422/B408)</f>
        <v>0.33333333333333331</v>
      </c>
      <c r="X423" s="156">
        <f>IF(W422/X422=0,"",W422/X422)</f>
        <v>0.61111111111111116</v>
      </c>
      <c r="Y423" s="157" t="s">
        <v>50</v>
      </c>
    </row>
    <row r="424" spans="1:25" ht="15.75" customHeight="1" x14ac:dyDescent="0.25">
      <c r="A424" s="50">
        <v>2302</v>
      </c>
      <c r="B424" s="51"/>
      <c r="C424" s="51"/>
      <c r="D424" s="51"/>
      <c r="E424" s="51"/>
      <c r="F424" s="51"/>
      <c r="G424" s="51"/>
      <c r="H424" s="51"/>
      <c r="I424" s="51"/>
      <c r="J424" s="51"/>
      <c r="K424" s="142"/>
      <c r="L424" s="142"/>
      <c r="M424" s="142"/>
      <c r="N424" s="142"/>
      <c r="O424" s="142"/>
      <c r="P424" s="142"/>
      <c r="Q424" s="142"/>
      <c r="R424" s="84"/>
      <c r="S424" s="138"/>
      <c r="T424" s="143"/>
      <c r="U424" s="144"/>
      <c r="V424" s="93"/>
      <c r="W424" s="158"/>
      <c r="X424" s="158"/>
      <c r="Y424" s="159"/>
    </row>
    <row r="425" spans="1:25" ht="18" customHeight="1" x14ac:dyDescent="0.25">
      <c r="A425" s="19"/>
      <c r="B425" s="182" t="s">
        <v>74</v>
      </c>
      <c r="C425" s="182"/>
      <c r="D425" s="182"/>
      <c r="E425" s="182"/>
      <c r="F425" s="182"/>
      <c r="G425" s="182"/>
      <c r="H425" s="182"/>
      <c r="I425" s="182"/>
      <c r="J425" s="182"/>
      <c r="K425" s="24"/>
      <c r="L425" s="24"/>
      <c r="M425" s="24"/>
      <c r="N425" s="24"/>
      <c r="O425" s="24"/>
      <c r="P425" s="24"/>
      <c r="Q425" s="24"/>
      <c r="R425" s="71">
        <f>SUM(R408:R421)</f>
        <v>19</v>
      </c>
      <c r="S425" s="72">
        <f>IF(R416=0,"",R416/B408)</f>
        <v>0.45454545454545453</v>
      </c>
      <c r="T425" s="72">
        <f>IF(R425=0,"",R425/B408)</f>
        <v>0.5757575757575758</v>
      </c>
      <c r="U425" s="72">
        <f>IF(R416=0,"",T425-S425)</f>
        <v>0.12121212121212127</v>
      </c>
      <c r="V425" s="1"/>
      <c r="W425" s="24"/>
      <c r="X425" s="27"/>
      <c r="Y425" s="1"/>
    </row>
    <row r="426" spans="1:25" ht="12.75" customHeight="1" x14ac:dyDescent="0.2">
      <c r="S426" s="1"/>
      <c r="T426" s="1"/>
      <c r="V426" s="1"/>
    </row>
    <row r="427" spans="1:25" ht="12.75" customHeight="1" x14ac:dyDescent="0.2">
      <c r="S427" s="1"/>
      <c r="T427" s="1"/>
      <c r="V427" s="1"/>
    </row>
    <row r="428" spans="1:25" ht="26.25" customHeight="1" x14ac:dyDescent="0.4">
      <c r="A428" s="123"/>
      <c r="B428" s="183" t="s">
        <v>63</v>
      </c>
      <c r="C428" s="184"/>
      <c r="D428" s="184"/>
      <c r="E428" s="184"/>
      <c r="F428" s="184"/>
      <c r="G428" s="184"/>
      <c r="H428" s="184"/>
      <c r="I428" s="184"/>
      <c r="J428" s="184"/>
      <c r="R428" s="127" t="s">
        <v>78</v>
      </c>
      <c r="S428" s="122"/>
      <c r="T428" s="122"/>
      <c r="U428" s="24"/>
      <c r="V428" s="1"/>
      <c r="W428" s="24"/>
      <c r="X428" s="24"/>
      <c r="Y428" s="24"/>
    </row>
    <row r="429" spans="1:25" ht="20.25" customHeight="1" x14ac:dyDescent="0.2">
      <c r="A429" s="190" t="s">
        <v>16</v>
      </c>
      <c r="B429" s="191" t="s">
        <v>64</v>
      </c>
      <c r="C429" s="192"/>
      <c r="D429" s="192"/>
      <c r="E429" s="192"/>
      <c r="F429" s="192"/>
      <c r="G429" s="192"/>
      <c r="H429" s="192"/>
      <c r="I429" s="192"/>
      <c r="J429" s="193"/>
      <c r="K429" s="24"/>
      <c r="L429" s="24"/>
      <c r="M429" s="24"/>
      <c r="N429" s="24"/>
      <c r="O429" s="24"/>
      <c r="P429" s="24"/>
      <c r="Q429" s="24"/>
      <c r="R429" s="194" t="s">
        <v>17</v>
      </c>
      <c r="S429" s="189" t="s">
        <v>8</v>
      </c>
      <c r="T429" s="189" t="s">
        <v>9</v>
      </c>
      <c r="U429" s="196" t="s">
        <v>10</v>
      </c>
      <c r="V429" s="189" t="s">
        <v>11</v>
      </c>
      <c r="W429" s="187" t="s">
        <v>12</v>
      </c>
      <c r="X429" s="187" t="s">
        <v>13</v>
      </c>
      <c r="Y429" s="189" t="s">
        <v>14</v>
      </c>
    </row>
    <row r="430" spans="1:25" ht="15.75" customHeight="1" x14ac:dyDescent="0.25">
      <c r="A430" s="188"/>
      <c r="B430" s="50" t="s">
        <v>65</v>
      </c>
      <c r="C430" s="50" t="s">
        <v>66</v>
      </c>
      <c r="D430" s="50" t="s">
        <v>67</v>
      </c>
      <c r="E430" s="50" t="s">
        <v>68</v>
      </c>
      <c r="F430" s="50" t="s">
        <v>69</v>
      </c>
      <c r="G430" s="50" t="s">
        <v>70</v>
      </c>
      <c r="H430" s="50" t="s">
        <v>71</v>
      </c>
      <c r="I430" s="50" t="s">
        <v>72</v>
      </c>
      <c r="J430" s="50" t="s">
        <v>73</v>
      </c>
      <c r="K430" s="24"/>
      <c r="L430" s="24"/>
      <c r="M430" s="24"/>
      <c r="N430" s="24"/>
      <c r="O430" s="24"/>
      <c r="P430" s="24"/>
      <c r="Q430" s="24"/>
      <c r="R430" s="195"/>
      <c r="S430" s="188"/>
      <c r="T430" s="188"/>
      <c r="U430" s="188"/>
      <c r="V430" s="188"/>
      <c r="W430" s="188"/>
      <c r="X430" s="188"/>
      <c r="Y430" s="188"/>
    </row>
    <row r="431" spans="1:25" ht="15.75" customHeight="1" x14ac:dyDescent="0.25">
      <c r="A431" s="50">
        <v>1601</v>
      </c>
      <c r="B431" s="51">
        <v>6</v>
      </c>
      <c r="C431" s="51"/>
      <c r="D431" s="51"/>
      <c r="E431" s="51"/>
      <c r="F431" s="51"/>
      <c r="G431" s="51"/>
      <c r="H431" s="51"/>
      <c r="I431" s="51"/>
      <c r="J431" s="51"/>
      <c r="K431" s="142"/>
      <c r="L431" s="142"/>
      <c r="M431" s="142"/>
      <c r="N431" s="142"/>
      <c r="O431" s="142"/>
      <c r="P431" s="142"/>
      <c r="Q431" s="142"/>
      <c r="R431" s="84"/>
      <c r="S431" s="136"/>
      <c r="T431" s="139"/>
      <c r="U431" s="140"/>
      <c r="V431" s="146"/>
      <c r="W431" s="53">
        <f>B431</f>
        <v>6</v>
      </c>
      <c r="X431" s="147"/>
      <c r="Y431" s="146"/>
    </row>
    <row r="432" spans="1:25" ht="15.75" customHeight="1" x14ac:dyDescent="0.25">
      <c r="A432" s="50">
        <v>1602</v>
      </c>
      <c r="B432" s="51"/>
      <c r="C432" s="51">
        <v>4</v>
      </c>
      <c r="D432" s="51"/>
      <c r="E432" s="51"/>
      <c r="F432" s="51"/>
      <c r="G432" s="51"/>
      <c r="H432" s="51"/>
      <c r="I432" s="51"/>
      <c r="J432" s="51"/>
      <c r="K432" s="142"/>
      <c r="L432" s="142"/>
      <c r="M432" s="142"/>
      <c r="N432" s="142"/>
      <c r="O432" s="142"/>
      <c r="P432" s="142"/>
      <c r="Q432" s="142"/>
      <c r="R432" s="84"/>
      <c r="S432" s="137"/>
      <c r="T432" s="57"/>
      <c r="U432" s="141"/>
      <c r="V432" s="54">
        <f>IF(C432=0,"",C432/B431)</f>
        <v>0.66666666666666663</v>
      </c>
      <c r="W432" s="55">
        <v>4</v>
      </c>
      <c r="X432" s="145">
        <f t="shared" ref="X432:X439" si="51">IF(W432=0,"",W432/W431)</f>
        <v>0.66666666666666663</v>
      </c>
      <c r="Y432" s="145">
        <f t="shared" ref="Y432:Y439" si="52">IF(W432=0,"",100%-X432)</f>
        <v>0.33333333333333337</v>
      </c>
    </row>
    <row r="433" spans="1:26" ht="15.75" customHeight="1" x14ac:dyDescent="0.25">
      <c r="A433" s="50">
        <v>1701</v>
      </c>
      <c r="B433" s="51"/>
      <c r="C433" s="51"/>
      <c r="D433" s="51">
        <v>3</v>
      </c>
      <c r="E433" s="51"/>
      <c r="F433" s="51"/>
      <c r="G433" s="51"/>
      <c r="H433" s="51"/>
      <c r="I433" s="51"/>
      <c r="J433" s="51"/>
      <c r="K433" s="142"/>
      <c r="L433" s="142"/>
      <c r="M433" s="142"/>
      <c r="N433" s="142"/>
      <c r="O433" s="142"/>
      <c r="P433" s="142"/>
      <c r="Q433" s="142"/>
      <c r="R433" s="84"/>
      <c r="S433" s="137"/>
      <c r="T433" s="57"/>
      <c r="U433" s="141"/>
      <c r="V433" s="54">
        <f>IF(D433=0,"",D433/C432)</f>
        <v>0.75</v>
      </c>
      <c r="W433" s="55">
        <v>3</v>
      </c>
      <c r="X433" s="145">
        <f t="shared" si="51"/>
        <v>0.75</v>
      </c>
      <c r="Y433" s="145">
        <f t="shared" si="52"/>
        <v>0.25</v>
      </c>
      <c r="Z433" s="30">
        <f>W433/W431</f>
        <v>0.5</v>
      </c>
    </row>
    <row r="434" spans="1:26" ht="15.75" customHeight="1" x14ac:dyDescent="0.25">
      <c r="A434" s="50">
        <v>1702</v>
      </c>
      <c r="B434" s="51"/>
      <c r="C434" s="51"/>
      <c r="D434" s="51"/>
      <c r="E434" s="51">
        <v>3</v>
      </c>
      <c r="F434" s="51"/>
      <c r="G434" s="51"/>
      <c r="H434" s="51"/>
      <c r="I434" s="51"/>
      <c r="J434" s="51"/>
      <c r="K434" s="142"/>
      <c r="L434" s="142"/>
      <c r="M434" s="142"/>
      <c r="N434" s="142"/>
      <c r="O434" s="142"/>
      <c r="P434" s="142"/>
      <c r="Q434" s="142"/>
      <c r="R434" s="84"/>
      <c r="S434" s="137"/>
      <c r="T434" s="57"/>
      <c r="U434" s="141"/>
      <c r="V434" s="54">
        <f>IF(E434=0,"",E434/D433)</f>
        <v>1</v>
      </c>
      <c r="W434" s="55">
        <v>3</v>
      </c>
      <c r="X434" s="145">
        <f t="shared" si="51"/>
        <v>1</v>
      </c>
      <c r="Y434" s="145">
        <f t="shared" si="52"/>
        <v>0</v>
      </c>
    </row>
    <row r="435" spans="1:26" ht="15.75" customHeight="1" x14ac:dyDescent="0.25">
      <c r="A435" s="50">
        <v>1801</v>
      </c>
      <c r="B435" s="51"/>
      <c r="C435" s="51"/>
      <c r="D435" s="51"/>
      <c r="E435" s="51"/>
      <c r="F435" s="51">
        <v>3</v>
      </c>
      <c r="G435" s="51"/>
      <c r="H435" s="51"/>
      <c r="I435" s="51"/>
      <c r="J435" s="51"/>
      <c r="K435" s="142"/>
      <c r="L435" s="142"/>
      <c r="M435" s="142"/>
      <c r="N435" s="142"/>
      <c r="O435" s="142"/>
      <c r="P435" s="142"/>
      <c r="Q435" s="142"/>
      <c r="R435" s="84"/>
      <c r="S435" s="137"/>
      <c r="T435" s="57"/>
      <c r="U435" s="141"/>
      <c r="V435" s="54">
        <f>IF(F435=0,"",F435/E434)</f>
        <v>1</v>
      </c>
      <c r="W435" s="55">
        <v>3</v>
      </c>
      <c r="X435" s="145">
        <f t="shared" si="51"/>
        <v>1</v>
      </c>
      <c r="Y435" s="145">
        <f t="shared" si="52"/>
        <v>0</v>
      </c>
    </row>
    <row r="436" spans="1:26" ht="15.75" customHeight="1" x14ac:dyDescent="0.25">
      <c r="A436" s="50">
        <v>1802</v>
      </c>
      <c r="B436" s="51"/>
      <c r="C436" s="51"/>
      <c r="D436" s="51"/>
      <c r="E436" s="51"/>
      <c r="F436" s="51"/>
      <c r="G436" s="51">
        <v>3</v>
      </c>
      <c r="H436" s="51"/>
      <c r="I436" s="51"/>
      <c r="J436" s="51"/>
      <c r="K436" s="142"/>
      <c r="L436" s="142"/>
      <c r="M436" s="142"/>
      <c r="N436" s="142"/>
      <c r="O436" s="142"/>
      <c r="P436" s="142"/>
      <c r="Q436" s="142"/>
      <c r="R436" s="84"/>
      <c r="S436" s="137"/>
      <c r="T436" s="57"/>
      <c r="U436" s="141"/>
      <c r="V436" s="54">
        <f>IF(G436=0,"",G436/F435)</f>
        <v>1</v>
      </c>
      <c r="W436" s="55">
        <v>3</v>
      </c>
      <c r="X436" s="145">
        <f t="shared" si="51"/>
        <v>1</v>
      </c>
      <c r="Y436" s="145">
        <f t="shared" si="52"/>
        <v>0</v>
      </c>
    </row>
    <row r="437" spans="1:26" ht="15.75" customHeight="1" x14ac:dyDescent="0.25">
      <c r="A437" s="50">
        <v>1901</v>
      </c>
      <c r="B437" s="51"/>
      <c r="C437" s="51"/>
      <c r="D437" s="51"/>
      <c r="E437" s="51"/>
      <c r="F437" s="51"/>
      <c r="G437" s="51"/>
      <c r="H437" s="51">
        <v>3</v>
      </c>
      <c r="I437" s="51"/>
      <c r="J437" s="51"/>
      <c r="K437" s="142"/>
      <c r="L437" s="142"/>
      <c r="M437" s="142"/>
      <c r="N437" s="142"/>
      <c r="O437" s="142"/>
      <c r="P437" s="142"/>
      <c r="Q437" s="142"/>
      <c r="R437" s="84"/>
      <c r="S437" s="137"/>
      <c r="T437" s="57"/>
      <c r="U437" s="141"/>
      <c r="V437" s="54">
        <f>IF(H437=0,"",H437/G436)</f>
        <v>1</v>
      </c>
      <c r="W437" s="55">
        <v>3</v>
      </c>
      <c r="X437" s="145">
        <f t="shared" si="51"/>
        <v>1</v>
      </c>
      <c r="Y437" s="145">
        <f t="shared" si="52"/>
        <v>0</v>
      </c>
    </row>
    <row r="438" spans="1:26" ht="15.75" customHeight="1" x14ac:dyDescent="0.25">
      <c r="A438" s="50">
        <v>1902</v>
      </c>
      <c r="B438" s="51"/>
      <c r="C438" s="51"/>
      <c r="D438" s="51"/>
      <c r="E438" s="51"/>
      <c r="F438" s="51"/>
      <c r="G438" s="51"/>
      <c r="H438" s="51"/>
      <c r="I438" s="51">
        <v>3</v>
      </c>
      <c r="J438" s="51"/>
      <c r="K438" s="142"/>
      <c r="L438" s="142"/>
      <c r="M438" s="142"/>
      <c r="N438" s="142"/>
      <c r="O438" s="142"/>
      <c r="P438" s="142"/>
      <c r="Q438" s="142"/>
      <c r="R438" s="84"/>
      <c r="S438" s="137"/>
      <c r="T438" s="57"/>
      <c r="U438" s="141"/>
      <c r="V438" s="54">
        <f>IF(I438=0,"",I438/H437)</f>
        <v>1</v>
      </c>
      <c r="W438" s="55">
        <v>3</v>
      </c>
      <c r="X438" s="145">
        <f t="shared" si="51"/>
        <v>1</v>
      </c>
      <c r="Y438" s="145">
        <f t="shared" si="52"/>
        <v>0</v>
      </c>
    </row>
    <row r="439" spans="1:26" ht="15.75" customHeight="1" x14ac:dyDescent="0.25">
      <c r="A439" s="50">
        <v>2001</v>
      </c>
      <c r="B439" s="51"/>
      <c r="C439" s="51"/>
      <c r="D439" s="51"/>
      <c r="E439" s="51"/>
      <c r="F439" s="51"/>
      <c r="G439" s="51"/>
      <c r="H439" s="51"/>
      <c r="I439" s="51"/>
      <c r="J439" s="51">
        <v>3</v>
      </c>
      <c r="K439" s="142"/>
      <c r="L439" s="142"/>
      <c r="M439" s="142"/>
      <c r="N439" s="142"/>
      <c r="O439" s="142"/>
      <c r="P439" s="142"/>
      <c r="Q439" s="142"/>
      <c r="R439" s="84">
        <v>3</v>
      </c>
      <c r="S439" s="137"/>
      <c r="T439" s="57"/>
      <c r="U439" s="141"/>
      <c r="V439" s="56">
        <f>IF(J439=0,"",J439/I438)</f>
        <v>1</v>
      </c>
      <c r="W439" s="55">
        <v>3</v>
      </c>
      <c r="X439" s="56">
        <f t="shared" si="51"/>
        <v>1</v>
      </c>
      <c r="Y439" s="56">
        <f t="shared" si="52"/>
        <v>0</v>
      </c>
    </row>
    <row r="440" spans="1:26" ht="15.75" customHeight="1" x14ac:dyDescent="0.25">
      <c r="A440" s="50">
        <v>2002</v>
      </c>
      <c r="B440" s="51"/>
      <c r="C440" s="51"/>
      <c r="D440" s="51"/>
      <c r="E440" s="51"/>
      <c r="F440" s="51"/>
      <c r="G440" s="51"/>
      <c r="H440" s="51"/>
      <c r="I440" s="51"/>
      <c r="J440" s="51"/>
      <c r="K440" s="142"/>
      <c r="L440" s="142"/>
      <c r="M440" s="142"/>
      <c r="N440" s="142"/>
      <c r="O440" s="142"/>
      <c r="P440" s="142"/>
      <c r="Q440" s="142"/>
      <c r="R440" s="84"/>
      <c r="S440" s="137"/>
      <c r="T440" s="57"/>
      <c r="U440" s="142"/>
      <c r="V440" s="121"/>
      <c r="W440" s="55"/>
      <c r="X440" s="121"/>
      <c r="Y440" s="174"/>
    </row>
    <row r="441" spans="1:26" ht="15.75" customHeight="1" x14ac:dyDescent="0.25">
      <c r="A441" s="50">
        <v>2101</v>
      </c>
      <c r="B441" s="51"/>
      <c r="C441" s="51"/>
      <c r="D441" s="51"/>
      <c r="E441" s="51"/>
      <c r="F441" s="51"/>
      <c r="G441" s="51"/>
      <c r="H441" s="51"/>
      <c r="I441" s="51"/>
      <c r="J441" s="51"/>
      <c r="K441" s="142"/>
      <c r="L441" s="142"/>
      <c r="M441" s="142"/>
      <c r="N441" s="142"/>
      <c r="O441" s="142"/>
      <c r="P441" s="142"/>
      <c r="Q441" s="142"/>
      <c r="R441" s="84"/>
      <c r="S441" s="137"/>
      <c r="T441" s="57"/>
      <c r="U441" s="142"/>
      <c r="V441" s="148"/>
      <c r="W441" s="58"/>
      <c r="X441" s="149"/>
      <c r="Y441" s="148"/>
    </row>
    <row r="442" spans="1:26" ht="15.75" customHeight="1" x14ac:dyDescent="0.25">
      <c r="A442" s="50">
        <v>2102</v>
      </c>
      <c r="B442" s="51"/>
      <c r="C442" s="51"/>
      <c r="D442" s="51"/>
      <c r="E442" s="51"/>
      <c r="F442" s="51"/>
      <c r="G442" s="51"/>
      <c r="H442" s="51"/>
      <c r="I442" s="51"/>
      <c r="J442" s="51"/>
      <c r="K442" s="142"/>
      <c r="L442" s="142"/>
      <c r="M442" s="142"/>
      <c r="N442" s="142"/>
      <c r="O442" s="142"/>
      <c r="P442" s="142"/>
      <c r="Q442" s="142"/>
      <c r="R442" s="84"/>
      <c r="S442" s="137"/>
      <c r="T442" s="57"/>
      <c r="U442" s="142"/>
      <c r="V442" s="148"/>
      <c r="W442" s="58"/>
      <c r="X442" s="149"/>
      <c r="Y442" s="148"/>
    </row>
    <row r="443" spans="1:26" ht="15.75" customHeight="1" x14ac:dyDescent="0.25">
      <c r="A443" s="50">
        <v>2201</v>
      </c>
      <c r="B443" s="51"/>
      <c r="C443" s="51"/>
      <c r="D443" s="51"/>
      <c r="E443" s="51"/>
      <c r="F443" s="51"/>
      <c r="G443" s="51"/>
      <c r="H443" s="51"/>
      <c r="I443" s="51"/>
      <c r="J443" s="51"/>
      <c r="K443" s="142"/>
      <c r="L443" s="142"/>
      <c r="M443" s="142"/>
      <c r="N443" s="142"/>
      <c r="O443" s="142"/>
      <c r="P443" s="142"/>
      <c r="Q443" s="142"/>
      <c r="R443" s="84"/>
      <c r="S443" s="137"/>
      <c r="T443" s="57"/>
      <c r="U443" s="142"/>
      <c r="V443" s="148"/>
      <c r="W443" s="58"/>
      <c r="X443" s="149"/>
      <c r="Y443" s="148"/>
    </row>
    <row r="444" spans="1:26" ht="15.75" customHeight="1" x14ac:dyDescent="0.25">
      <c r="A444" s="50">
        <v>2202</v>
      </c>
      <c r="B444" s="51"/>
      <c r="C444" s="51"/>
      <c r="D444" s="51"/>
      <c r="E444" s="51"/>
      <c r="F444" s="51"/>
      <c r="G444" s="51"/>
      <c r="H444" s="51"/>
      <c r="I444" s="51"/>
      <c r="J444" s="51"/>
      <c r="K444" s="142"/>
      <c r="L444" s="142"/>
      <c r="M444" s="142"/>
      <c r="N444" s="142"/>
      <c r="O444" s="142"/>
      <c r="P444" s="142"/>
      <c r="Q444" s="142"/>
      <c r="R444" s="84"/>
      <c r="S444" s="137"/>
      <c r="T444" s="57"/>
      <c r="U444" s="142"/>
      <c r="V444" s="57"/>
      <c r="W444" s="142"/>
      <c r="X444" s="150"/>
      <c r="Y444" s="148"/>
    </row>
    <row r="445" spans="1:26" ht="15.75" customHeight="1" x14ac:dyDescent="0.25">
      <c r="A445" s="50">
        <v>2301</v>
      </c>
      <c r="B445" s="51"/>
      <c r="C445" s="51"/>
      <c r="D445" s="51"/>
      <c r="E445" s="51"/>
      <c r="F445" s="51"/>
      <c r="G445" s="51"/>
      <c r="H445" s="51"/>
      <c r="I445" s="51"/>
      <c r="J445" s="51"/>
      <c r="K445" s="142"/>
      <c r="L445" s="142"/>
      <c r="M445" s="142"/>
      <c r="N445" s="142"/>
      <c r="O445" s="142"/>
      <c r="P445" s="142"/>
      <c r="Q445" s="142"/>
      <c r="R445" s="84"/>
      <c r="S445" s="137"/>
      <c r="T445" s="57"/>
      <c r="U445" s="142"/>
      <c r="V445" s="151" t="s">
        <v>48</v>
      </c>
      <c r="W445" s="152">
        <v>2</v>
      </c>
      <c r="X445" s="153">
        <f>IF(SUM(R434:R442)=0,"",SUM(R434:R442))</f>
        <v>3</v>
      </c>
      <c r="Y445" s="154" t="s">
        <v>17</v>
      </c>
    </row>
    <row r="446" spans="1:26" ht="15.75" customHeight="1" x14ac:dyDescent="0.25">
      <c r="A446" s="50">
        <v>2302</v>
      </c>
      <c r="B446" s="51"/>
      <c r="C446" s="51"/>
      <c r="D446" s="51"/>
      <c r="E446" s="51"/>
      <c r="F446" s="51"/>
      <c r="G446" s="51"/>
      <c r="H446" s="51"/>
      <c r="I446" s="51"/>
      <c r="J446" s="51"/>
      <c r="K446" s="142"/>
      <c r="L446" s="142"/>
      <c r="M446" s="142"/>
      <c r="N446" s="142"/>
      <c r="O446" s="142"/>
      <c r="P446" s="142"/>
      <c r="Q446" s="142"/>
      <c r="R446" s="84"/>
      <c r="S446" s="137"/>
      <c r="T446" s="57"/>
      <c r="U446" s="142"/>
      <c r="V446" s="155" t="s">
        <v>49</v>
      </c>
      <c r="W446" s="65">
        <f>IF(W445/B431=0,"",W445/B431)</f>
        <v>0.33333333333333331</v>
      </c>
      <c r="X446" s="156">
        <f>IF(W445/X445=0,"",W445/X445)</f>
        <v>0.66666666666666663</v>
      </c>
      <c r="Y446" s="157" t="s">
        <v>50</v>
      </c>
    </row>
    <row r="447" spans="1:26" ht="15.75" customHeight="1" x14ac:dyDescent="0.25">
      <c r="A447" s="50">
        <v>2401</v>
      </c>
      <c r="B447" s="51"/>
      <c r="C447" s="51"/>
      <c r="D447" s="51"/>
      <c r="E447" s="51"/>
      <c r="F447" s="51"/>
      <c r="G447" s="51"/>
      <c r="H447" s="51"/>
      <c r="I447" s="51"/>
      <c r="J447" s="51"/>
      <c r="K447" s="142"/>
      <c r="L447" s="142"/>
      <c r="M447" s="142"/>
      <c r="N447" s="142"/>
      <c r="O447" s="142"/>
      <c r="P447" s="142"/>
      <c r="Q447" s="142"/>
      <c r="R447" s="84"/>
      <c r="S447" s="138"/>
      <c r="T447" s="143"/>
      <c r="U447" s="144"/>
      <c r="V447" s="93"/>
      <c r="W447" s="158"/>
      <c r="X447" s="158"/>
      <c r="Y447" s="159"/>
    </row>
    <row r="448" spans="1:26" ht="18" customHeight="1" x14ac:dyDescent="0.25">
      <c r="A448" s="19"/>
      <c r="B448" s="182" t="s">
        <v>74</v>
      </c>
      <c r="C448" s="182"/>
      <c r="D448" s="182"/>
      <c r="E448" s="182"/>
      <c r="F448" s="182"/>
      <c r="G448" s="182"/>
      <c r="H448" s="182"/>
      <c r="I448" s="182"/>
      <c r="J448" s="182"/>
      <c r="K448" s="24"/>
      <c r="L448" s="24"/>
      <c r="M448" s="24"/>
      <c r="N448" s="24"/>
      <c r="O448" s="24"/>
      <c r="P448" s="24"/>
      <c r="Q448" s="24"/>
      <c r="R448" s="71">
        <f>SUM(R431:R444)</f>
        <v>3</v>
      </c>
      <c r="S448" s="72">
        <f>IF(R439=0,"",R439/B431)</f>
        <v>0.5</v>
      </c>
      <c r="T448" s="72">
        <f>IF(R448=0,"",R448/B431)</f>
        <v>0.5</v>
      </c>
      <c r="U448" s="72">
        <f>IF(R439=0,"",T448-S448)</f>
        <v>0</v>
      </c>
      <c r="V448" s="1"/>
      <c r="W448" s="24"/>
      <c r="X448" s="27"/>
      <c r="Y448" s="1"/>
    </row>
    <row r="449" spans="1:26" ht="12.75" customHeight="1" x14ac:dyDescent="0.2">
      <c r="S449" s="1"/>
      <c r="T449" s="1"/>
      <c r="V449" s="1"/>
    </row>
    <row r="450" spans="1:26" ht="12.75" customHeight="1" x14ac:dyDescent="0.2">
      <c r="S450" s="1"/>
      <c r="T450" s="1"/>
      <c r="V450" s="1"/>
    </row>
    <row r="451" spans="1:26" ht="26.25" customHeight="1" x14ac:dyDescent="0.4">
      <c r="A451" s="123"/>
      <c r="B451" s="183" t="s">
        <v>63</v>
      </c>
      <c r="C451" s="184"/>
      <c r="D451" s="184"/>
      <c r="E451" s="184"/>
      <c r="F451" s="184"/>
      <c r="G451" s="184"/>
      <c r="H451" s="184"/>
      <c r="I451" s="184"/>
      <c r="J451" s="184"/>
      <c r="R451" s="127" t="s">
        <v>79</v>
      </c>
      <c r="S451" s="122"/>
      <c r="T451" s="122"/>
      <c r="U451" s="24"/>
      <c r="V451" s="1"/>
      <c r="W451" s="24"/>
      <c r="X451" s="24"/>
      <c r="Y451" s="24"/>
    </row>
    <row r="452" spans="1:26" ht="20.25" customHeight="1" x14ac:dyDescent="0.2">
      <c r="A452" s="190" t="s">
        <v>16</v>
      </c>
      <c r="B452" s="191" t="s">
        <v>64</v>
      </c>
      <c r="C452" s="192"/>
      <c r="D452" s="192"/>
      <c r="E452" s="192"/>
      <c r="F452" s="192"/>
      <c r="G452" s="192"/>
      <c r="H452" s="192"/>
      <c r="I452" s="192"/>
      <c r="J452" s="193"/>
      <c r="K452" s="24"/>
      <c r="L452" s="24"/>
      <c r="M452" s="24"/>
      <c r="N452" s="24"/>
      <c r="O452" s="24"/>
      <c r="P452" s="24"/>
      <c r="Q452" s="24"/>
      <c r="R452" s="194" t="s">
        <v>17</v>
      </c>
      <c r="S452" s="189" t="s">
        <v>8</v>
      </c>
      <c r="T452" s="189" t="s">
        <v>9</v>
      </c>
      <c r="U452" s="196" t="s">
        <v>10</v>
      </c>
      <c r="V452" s="189" t="s">
        <v>11</v>
      </c>
      <c r="W452" s="187" t="s">
        <v>12</v>
      </c>
      <c r="X452" s="187" t="s">
        <v>13</v>
      </c>
      <c r="Y452" s="189" t="s">
        <v>14</v>
      </c>
    </row>
    <row r="453" spans="1:26" ht="15.75" customHeight="1" x14ac:dyDescent="0.25">
      <c r="A453" s="188"/>
      <c r="B453" s="50" t="s">
        <v>65</v>
      </c>
      <c r="C453" s="50" t="s">
        <v>66</v>
      </c>
      <c r="D453" s="50" t="s">
        <v>67</v>
      </c>
      <c r="E453" s="50" t="s">
        <v>68</v>
      </c>
      <c r="F453" s="50" t="s">
        <v>69</v>
      </c>
      <c r="G453" s="50" t="s">
        <v>70</v>
      </c>
      <c r="H453" s="50" t="s">
        <v>71</v>
      </c>
      <c r="I453" s="50" t="s">
        <v>72</v>
      </c>
      <c r="J453" s="50" t="s">
        <v>73</v>
      </c>
      <c r="K453" s="24"/>
      <c r="L453" s="24"/>
      <c r="M453" s="24"/>
      <c r="N453" s="24"/>
      <c r="O453" s="24"/>
      <c r="P453" s="24"/>
      <c r="Q453" s="24"/>
      <c r="R453" s="195"/>
      <c r="S453" s="188"/>
      <c r="T453" s="188"/>
      <c r="U453" s="188"/>
      <c r="V453" s="188"/>
      <c r="W453" s="188"/>
      <c r="X453" s="188"/>
      <c r="Y453" s="188"/>
    </row>
    <row r="454" spans="1:26" ht="15.75" customHeight="1" x14ac:dyDescent="0.25">
      <c r="A454" s="50">
        <v>1602</v>
      </c>
      <c r="B454" s="51">
        <v>35</v>
      </c>
      <c r="C454" s="51"/>
      <c r="D454" s="51"/>
      <c r="E454" s="51"/>
      <c r="F454" s="51"/>
      <c r="G454" s="51"/>
      <c r="H454" s="51"/>
      <c r="I454" s="51"/>
      <c r="J454" s="51"/>
      <c r="K454" s="142"/>
      <c r="L454" s="142"/>
      <c r="M454" s="142"/>
      <c r="N454" s="142"/>
      <c r="O454" s="142"/>
      <c r="P454" s="142"/>
      <c r="Q454" s="142"/>
      <c r="R454" s="84"/>
      <c r="S454" s="136"/>
      <c r="T454" s="139"/>
      <c r="U454" s="140"/>
      <c r="V454" s="146"/>
      <c r="W454" s="53">
        <f>B454</f>
        <v>35</v>
      </c>
      <c r="X454" s="147"/>
      <c r="Y454" s="146"/>
    </row>
    <row r="455" spans="1:26" ht="15.75" customHeight="1" x14ac:dyDescent="0.25">
      <c r="A455" s="50">
        <v>1701</v>
      </c>
      <c r="B455" s="51"/>
      <c r="C455" s="51">
        <v>30</v>
      </c>
      <c r="D455" s="51"/>
      <c r="E455" s="51"/>
      <c r="F455" s="51"/>
      <c r="G455" s="51"/>
      <c r="H455" s="51"/>
      <c r="I455" s="51"/>
      <c r="J455" s="51"/>
      <c r="K455" s="142"/>
      <c r="L455" s="142"/>
      <c r="M455" s="142"/>
      <c r="N455" s="142"/>
      <c r="O455" s="142"/>
      <c r="P455" s="142"/>
      <c r="Q455" s="142"/>
      <c r="R455" s="84"/>
      <c r="S455" s="137"/>
      <c r="T455" s="57"/>
      <c r="U455" s="141"/>
      <c r="V455" s="54">
        <f>IF(C455=0,"",C455/B454)</f>
        <v>0.8571428571428571</v>
      </c>
      <c r="W455" s="55">
        <v>30</v>
      </c>
      <c r="X455" s="145">
        <f t="shared" ref="X455:X462" si="53">IF(W455=0,"",W455/W454)</f>
        <v>0.8571428571428571</v>
      </c>
      <c r="Y455" s="145">
        <f t="shared" ref="Y455:Y462" si="54">IF(W455=0,"",100%-X455)</f>
        <v>0.1428571428571429</v>
      </c>
    </row>
    <row r="456" spans="1:26" ht="15.75" customHeight="1" x14ac:dyDescent="0.25">
      <c r="A456" s="50">
        <v>1702</v>
      </c>
      <c r="B456" s="51"/>
      <c r="C456" s="51"/>
      <c r="D456" s="51">
        <v>27</v>
      </c>
      <c r="E456" s="51"/>
      <c r="F456" s="51"/>
      <c r="G456" s="51"/>
      <c r="H456" s="51"/>
      <c r="I456" s="51"/>
      <c r="J456" s="51"/>
      <c r="K456" s="142"/>
      <c r="L456" s="142"/>
      <c r="M456" s="142"/>
      <c r="N456" s="142"/>
      <c r="O456" s="142"/>
      <c r="P456" s="142"/>
      <c r="Q456" s="142"/>
      <c r="R456" s="84"/>
      <c r="S456" s="137"/>
      <c r="T456" s="57"/>
      <c r="U456" s="141"/>
      <c r="V456" s="54">
        <f>IF(D456=0,"",D456/C455)</f>
        <v>0.9</v>
      </c>
      <c r="W456" s="55">
        <v>27</v>
      </c>
      <c r="X456" s="145">
        <f t="shared" si="53"/>
        <v>0.9</v>
      </c>
      <c r="Y456" s="145">
        <f t="shared" si="54"/>
        <v>9.9999999999999978E-2</v>
      </c>
      <c r="Z456" s="30">
        <f>W456/W454</f>
        <v>0.77142857142857146</v>
      </c>
    </row>
    <row r="457" spans="1:26" ht="15.75" customHeight="1" x14ac:dyDescent="0.25">
      <c r="A457" s="50">
        <v>1801</v>
      </c>
      <c r="B457" s="51"/>
      <c r="C457" s="51"/>
      <c r="D457" s="51"/>
      <c r="E457" s="51">
        <v>23</v>
      </c>
      <c r="F457" s="51"/>
      <c r="G457" s="51"/>
      <c r="H457" s="51"/>
      <c r="I457" s="51"/>
      <c r="J457" s="51"/>
      <c r="K457" s="142"/>
      <c r="L457" s="142"/>
      <c r="M457" s="142"/>
      <c r="N457" s="142"/>
      <c r="O457" s="142"/>
      <c r="P457" s="142"/>
      <c r="Q457" s="142"/>
      <c r="R457" s="84"/>
      <c r="S457" s="137"/>
      <c r="T457" s="57"/>
      <c r="U457" s="141"/>
      <c r="V457" s="54">
        <f>IF(E457=0,"",E457/D456)</f>
        <v>0.85185185185185186</v>
      </c>
      <c r="W457" s="55">
        <v>26</v>
      </c>
      <c r="X457" s="145">
        <f t="shared" si="53"/>
        <v>0.96296296296296291</v>
      </c>
      <c r="Y457" s="145">
        <f t="shared" si="54"/>
        <v>3.703703703703709E-2</v>
      </c>
    </row>
    <row r="458" spans="1:26" ht="15.75" customHeight="1" x14ac:dyDescent="0.25">
      <c r="A458" s="50">
        <v>1802</v>
      </c>
      <c r="B458" s="51"/>
      <c r="C458" s="51"/>
      <c r="D458" s="51"/>
      <c r="E458" s="51"/>
      <c r="F458" s="51">
        <v>20</v>
      </c>
      <c r="G458" s="51"/>
      <c r="H458" s="51"/>
      <c r="I458" s="51"/>
      <c r="J458" s="51"/>
      <c r="K458" s="142"/>
      <c r="L458" s="142"/>
      <c r="M458" s="142"/>
      <c r="N458" s="142"/>
      <c r="O458" s="142"/>
      <c r="P458" s="142"/>
      <c r="Q458" s="142"/>
      <c r="R458" s="84"/>
      <c r="S458" s="137"/>
      <c r="T458" s="57"/>
      <c r="U458" s="141"/>
      <c r="V458" s="54">
        <f>IF(F458=0,"",F458/E457)</f>
        <v>0.86956521739130432</v>
      </c>
      <c r="W458" s="55">
        <v>25</v>
      </c>
      <c r="X458" s="145">
        <f t="shared" si="53"/>
        <v>0.96153846153846156</v>
      </c>
      <c r="Y458" s="145">
        <f t="shared" si="54"/>
        <v>3.8461538461538436E-2</v>
      </c>
    </row>
    <row r="459" spans="1:26" ht="15.75" customHeight="1" x14ac:dyDescent="0.25">
      <c r="A459" s="50">
        <v>1901</v>
      </c>
      <c r="B459" s="51"/>
      <c r="C459" s="51"/>
      <c r="D459" s="51"/>
      <c r="E459" s="51"/>
      <c r="F459" s="51"/>
      <c r="G459" s="51">
        <v>20</v>
      </c>
      <c r="H459" s="51"/>
      <c r="I459" s="51"/>
      <c r="J459" s="51"/>
      <c r="K459" s="142"/>
      <c r="L459" s="142"/>
      <c r="M459" s="142"/>
      <c r="N459" s="142"/>
      <c r="O459" s="142"/>
      <c r="P459" s="142"/>
      <c r="Q459" s="142"/>
      <c r="R459" s="84"/>
      <c r="S459" s="137"/>
      <c r="T459" s="57"/>
      <c r="U459" s="141"/>
      <c r="V459" s="54">
        <f>IF(G459=0,"",G459/F458)</f>
        <v>1</v>
      </c>
      <c r="W459" s="55">
        <v>25</v>
      </c>
      <c r="X459" s="145">
        <f t="shared" si="53"/>
        <v>1</v>
      </c>
      <c r="Y459" s="145">
        <f t="shared" si="54"/>
        <v>0</v>
      </c>
    </row>
    <row r="460" spans="1:26" ht="15.75" customHeight="1" x14ac:dyDescent="0.25">
      <c r="A460" s="50">
        <v>1902</v>
      </c>
      <c r="B460" s="51"/>
      <c r="C460" s="51"/>
      <c r="D460" s="51"/>
      <c r="E460" s="51"/>
      <c r="F460" s="51"/>
      <c r="G460" s="51"/>
      <c r="H460" s="51">
        <v>19</v>
      </c>
      <c r="I460" s="51"/>
      <c r="J460" s="51"/>
      <c r="K460" s="142"/>
      <c r="L460" s="142"/>
      <c r="M460" s="142"/>
      <c r="N460" s="142"/>
      <c r="O460" s="142"/>
      <c r="P460" s="142"/>
      <c r="Q460" s="142"/>
      <c r="R460" s="84"/>
      <c r="S460" s="137"/>
      <c r="T460" s="57"/>
      <c r="U460" s="141"/>
      <c r="V460" s="54">
        <f>IF(H460=0,"",H460/G459)</f>
        <v>0.95</v>
      </c>
      <c r="W460" s="55">
        <v>23</v>
      </c>
      <c r="X460" s="145">
        <f t="shared" si="53"/>
        <v>0.92</v>
      </c>
      <c r="Y460" s="145">
        <f t="shared" si="54"/>
        <v>7.999999999999996E-2</v>
      </c>
    </row>
    <row r="461" spans="1:26" ht="15.75" customHeight="1" x14ac:dyDescent="0.25">
      <c r="A461" s="50">
        <v>2001</v>
      </c>
      <c r="B461" s="51"/>
      <c r="C461" s="51"/>
      <c r="D461" s="51"/>
      <c r="E461" s="51"/>
      <c r="F461" s="51"/>
      <c r="G461" s="51"/>
      <c r="H461" s="51"/>
      <c r="I461" s="51">
        <v>19</v>
      </c>
      <c r="J461" s="51"/>
      <c r="K461" s="142"/>
      <c r="L461" s="142"/>
      <c r="M461" s="142"/>
      <c r="N461" s="142"/>
      <c r="O461" s="142"/>
      <c r="P461" s="142"/>
      <c r="Q461" s="142"/>
      <c r="R461" s="84"/>
      <c r="S461" s="137"/>
      <c r="T461" s="57"/>
      <c r="U461" s="141"/>
      <c r="V461" s="54">
        <f>IF(I461=0,"",I461/H460)</f>
        <v>1</v>
      </c>
      <c r="W461" s="55">
        <v>23</v>
      </c>
      <c r="X461" s="145">
        <f t="shared" si="53"/>
        <v>1</v>
      </c>
      <c r="Y461" s="145">
        <f t="shared" si="54"/>
        <v>0</v>
      </c>
    </row>
    <row r="462" spans="1:26" ht="15.75" customHeight="1" x14ac:dyDescent="0.25">
      <c r="A462" s="50">
        <v>2002</v>
      </c>
      <c r="B462" s="51"/>
      <c r="C462" s="51"/>
      <c r="D462" s="51"/>
      <c r="E462" s="51"/>
      <c r="F462" s="51"/>
      <c r="G462" s="51"/>
      <c r="H462" s="51"/>
      <c r="I462" s="51"/>
      <c r="J462" s="51">
        <v>19</v>
      </c>
      <c r="K462" s="142"/>
      <c r="L462" s="142"/>
      <c r="M462" s="142"/>
      <c r="N462" s="142"/>
      <c r="O462" s="142"/>
      <c r="P462" s="142"/>
      <c r="Q462" s="142"/>
      <c r="R462" s="84">
        <v>18</v>
      </c>
      <c r="S462" s="137"/>
      <c r="T462" s="57"/>
      <c r="U462" s="141"/>
      <c r="V462" s="56">
        <f>IF(J462=0,"",J462/I461)</f>
        <v>1</v>
      </c>
      <c r="W462" s="55">
        <v>23</v>
      </c>
      <c r="X462" s="56">
        <f t="shared" si="53"/>
        <v>1</v>
      </c>
      <c r="Y462" s="56">
        <f t="shared" si="54"/>
        <v>0</v>
      </c>
    </row>
    <row r="463" spans="1:26" ht="15.75" customHeight="1" x14ac:dyDescent="0.25">
      <c r="A463" s="50">
        <v>2101</v>
      </c>
      <c r="B463" s="51"/>
      <c r="C463" s="51"/>
      <c r="D463" s="51"/>
      <c r="E463" s="51"/>
      <c r="F463" s="51"/>
      <c r="G463" s="51"/>
      <c r="H463" s="51"/>
      <c r="I463" s="51"/>
      <c r="J463" s="51">
        <v>5</v>
      </c>
      <c r="K463" s="142"/>
      <c r="L463" s="142"/>
      <c r="M463" s="142"/>
      <c r="N463" s="142"/>
      <c r="O463" s="142"/>
      <c r="P463" s="142"/>
      <c r="Q463" s="142"/>
      <c r="R463" s="84">
        <v>1</v>
      </c>
      <c r="S463" s="137"/>
      <c r="T463" s="57"/>
      <c r="U463" s="142"/>
      <c r="V463" s="121"/>
      <c r="W463" s="55">
        <v>5</v>
      </c>
      <c r="X463" s="121"/>
      <c r="Y463" s="174"/>
    </row>
    <row r="464" spans="1:26" ht="15.75" customHeight="1" x14ac:dyDescent="0.25">
      <c r="A464" s="50">
        <v>2102</v>
      </c>
      <c r="B464" s="51"/>
      <c r="C464" s="51"/>
      <c r="D464" s="51"/>
      <c r="E464" s="51"/>
      <c r="F464" s="51"/>
      <c r="G464" s="51"/>
      <c r="H464" s="51"/>
      <c r="I464" s="51"/>
      <c r="J464" s="51">
        <v>4</v>
      </c>
      <c r="K464" s="142"/>
      <c r="L464" s="142"/>
      <c r="M464" s="142"/>
      <c r="N464" s="142"/>
      <c r="O464" s="142"/>
      <c r="P464" s="142"/>
      <c r="Q464" s="142"/>
      <c r="R464" s="84">
        <v>4</v>
      </c>
      <c r="S464" s="137"/>
      <c r="T464" s="57"/>
      <c r="U464" s="142"/>
      <c r="V464" s="148"/>
      <c r="W464" s="58">
        <v>4</v>
      </c>
      <c r="X464" s="149"/>
      <c r="Y464" s="148"/>
    </row>
    <row r="465" spans="1:25" ht="15.75" customHeight="1" x14ac:dyDescent="0.25">
      <c r="A465" s="50">
        <v>2201</v>
      </c>
      <c r="B465" s="51"/>
      <c r="C465" s="51"/>
      <c r="D465" s="51"/>
      <c r="E465" s="51"/>
      <c r="F465" s="51"/>
      <c r="G465" s="51"/>
      <c r="H465" s="51"/>
      <c r="I465" s="51"/>
      <c r="J465" s="51"/>
      <c r="K465" s="142"/>
      <c r="L465" s="142"/>
      <c r="M465" s="142"/>
      <c r="N465" s="142"/>
      <c r="O465" s="142"/>
      <c r="P465" s="142"/>
      <c r="Q465" s="142"/>
      <c r="R465" s="84"/>
      <c r="S465" s="137"/>
      <c r="T465" s="57"/>
      <c r="U465" s="142"/>
      <c r="V465" s="148"/>
      <c r="W465" s="58"/>
      <c r="X465" s="149"/>
      <c r="Y465" s="148"/>
    </row>
    <row r="466" spans="1:25" ht="15.75" customHeight="1" x14ac:dyDescent="0.25">
      <c r="A466" s="50">
        <v>2202</v>
      </c>
      <c r="B466" s="51"/>
      <c r="C466" s="51"/>
      <c r="D466" s="51"/>
      <c r="E466" s="51"/>
      <c r="F466" s="51"/>
      <c r="G466" s="51"/>
      <c r="H466" s="51"/>
      <c r="I466" s="51"/>
      <c r="J466" s="51"/>
      <c r="K466" s="142"/>
      <c r="L466" s="142"/>
      <c r="M466" s="142"/>
      <c r="N466" s="142"/>
      <c r="O466" s="142"/>
      <c r="P466" s="142"/>
      <c r="Q466" s="142"/>
      <c r="R466" s="84"/>
      <c r="S466" s="137"/>
      <c r="T466" s="57"/>
      <c r="U466" s="142"/>
      <c r="V466" s="148"/>
      <c r="W466" s="58"/>
      <c r="X466" s="149"/>
      <c r="Y466" s="148"/>
    </row>
    <row r="467" spans="1:25" ht="15.75" customHeight="1" x14ac:dyDescent="0.25">
      <c r="A467" s="50">
        <v>2301</v>
      </c>
      <c r="B467" s="51"/>
      <c r="C467" s="51"/>
      <c r="D467" s="51"/>
      <c r="E467" s="51"/>
      <c r="F467" s="51"/>
      <c r="G467" s="51"/>
      <c r="H467" s="51"/>
      <c r="I467" s="51"/>
      <c r="J467" s="51"/>
      <c r="K467" s="142"/>
      <c r="L467" s="142"/>
      <c r="M467" s="142"/>
      <c r="N467" s="142"/>
      <c r="O467" s="142"/>
      <c r="P467" s="142"/>
      <c r="Q467" s="142"/>
      <c r="R467" s="84"/>
      <c r="S467" s="137"/>
      <c r="T467" s="57"/>
      <c r="U467" s="142"/>
      <c r="V467" s="57"/>
      <c r="W467" s="142"/>
      <c r="X467" s="150"/>
      <c r="Y467" s="148"/>
    </row>
    <row r="468" spans="1:25" ht="15.75" customHeight="1" x14ac:dyDescent="0.25">
      <c r="A468" s="50">
        <v>2302</v>
      </c>
      <c r="B468" s="51"/>
      <c r="C468" s="51"/>
      <c r="D468" s="51"/>
      <c r="E468" s="51"/>
      <c r="F468" s="51"/>
      <c r="G468" s="51"/>
      <c r="H468" s="51"/>
      <c r="I468" s="51"/>
      <c r="J468" s="51"/>
      <c r="K468" s="142"/>
      <c r="L468" s="142"/>
      <c r="M468" s="142"/>
      <c r="N468" s="142"/>
      <c r="O468" s="142"/>
      <c r="P468" s="142"/>
      <c r="Q468" s="142"/>
      <c r="R468" s="84"/>
      <c r="S468" s="137"/>
      <c r="T468" s="57"/>
      <c r="U468" s="142"/>
      <c r="V468" s="151" t="s">
        <v>48</v>
      </c>
      <c r="W468" s="152">
        <v>17</v>
      </c>
      <c r="X468" s="153">
        <f>IF(SUM(R457:R465)=0,"",SUM(R457:R465))</f>
        <v>23</v>
      </c>
      <c r="Y468" s="154" t="s">
        <v>17</v>
      </c>
    </row>
    <row r="469" spans="1:25" ht="15.75" customHeight="1" x14ac:dyDescent="0.25">
      <c r="A469" s="50">
        <v>2401</v>
      </c>
      <c r="B469" s="51"/>
      <c r="C469" s="51"/>
      <c r="D469" s="51"/>
      <c r="E469" s="51"/>
      <c r="F469" s="51"/>
      <c r="G469" s="51"/>
      <c r="H469" s="51"/>
      <c r="I469" s="51"/>
      <c r="J469" s="51"/>
      <c r="K469" s="142"/>
      <c r="L469" s="142"/>
      <c r="M469" s="142"/>
      <c r="N469" s="142"/>
      <c r="O469" s="142"/>
      <c r="P469" s="142"/>
      <c r="Q469" s="142"/>
      <c r="R469" s="84"/>
      <c r="S469" s="137"/>
      <c r="T469" s="57"/>
      <c r="U469" s="142"/>
      <c r="V469" s="155" t="s">
        <v>49</v>
      </c>
      <c r="W469" s="65">
        <f>IF(W468/B454=0,"",W468/B454)</f>
        <v>0.48571428571428571</v>
      </c>
      <c r="X469" s="156">
        <f>IF(W468/X468=0,"",W468/X468)</f>
        <v>0.73913043478260865</v>
      </c>
      <c r="Y469" s="157" t="s">
        <v>50</v>
      </c>
    </row>
    <row r="470" spans="1:25" ht="15.75" customHeight="1" x14ac:dyDescent="0.25">
      <c r="A470" s="50">
        <v>2402</v>
      </c>
      <c r="B470" s="51"/>
      <c r="C470" s="51"/>
      <c r="D470" s="51"/>
      <c r="E470" s="51"/>
      <c r="F470" s="51"/>
      <c r="G470" s="51"/>
      <c r="H470" s="51"/>
      <c r="I470" s="51"/>
      <c r="J470" s="51"/>
      <c r="K470" s="142"/>
      <c r="L470" s="142"/>
      <c r="M470" s="142"/>
      <c r="N470" s="142"/>
      <c r="O470" s="142"/>
      <c r="P470" s="142"/>
      <c r="Q470" s="142"/>
      <c r="R470" s="84"/>
      <c r="S470" s="138"/>
      <c r="T470" s="143"/>
      <c r="U470" s="144"/>
      <c r="V470" s="93"/>
      <c r="W470" s="158"/>
      <c r="X470" s="158"/>
      <c r="Y470" s="159"/>
    </row>
    <row r="471" spans="1:25" ht="18" customHeight="1" x14ac:dyDescent="0.25">
      <c r="A471" s="19"/>
      <c r="B471" s="182" t="s">
        <v>74</v>
      </c>
      <c r="C471" s="182"/>
      <c r="D471" s="182"/>
      <c r="E471" s="182"/>
      <c r="F471" s="182"/>
      <c r="G471" s="182"/>
      <c r="H471" s="182"/>
      <c r="I471" s="182"/>
      <c r="J471" s="182"/>
      <c r="K471" s="24"/>
      <c r="L471" s="24"/>
      <c r="M471" s="24"/>
      <c r="N471" s="24"/>
      <c r="O471" s="24"/>
      <c r="P471" s="24"/>
      <c r="Q471" s="24"/>
      <c r="R471" s="71">
        <f>SUM(R454:R467)</f>
        <v>23</v>
      </c>
      <c r="S471" s="72">
        <f>IF(R462=0,"",R462/B454)</f>
        <v>0.51428571428571423</v>
      </c>
      <c r="T471" s="72">
        <f>IF(R471=0,"",R471/B454)</f>
        <v>0.65714285714285714</v>
      </c>
      <c r="U471" s="72">
        <f>IF(R462=0,"",T471-S471)</f>
        <v>0.1428571428571429</v>
      </c>
      <c r="V471" s="1"/>
      <c r="W471" s="24"/>
      <c r="X471" s="27"/>
      <c r="Y471" s="1"/>
    </row>
    <row r="472" spans="1:25" ht="12.75" customHeight="1" x14ac:dyDescent="0.2">
      <c r="S472" s="1"/>
      <c r="T472" s="1"/>
      <c r="V472" s="1"/>
    </row>
    <row r="473" spans="1:25" ht="12.75" customHeight="1" x14ac:dyDescent="0.2">
      <c r="S473" s="1"/>
      <c r="T473" s="1"/>
      <c r="V473" s="1"/>
    </row>
    <row r="474" spans="1:25" ht="26.25" x14ac:dyDescent="0.4">
      <c r="A474" s="175"/>
      <c r="B474" s="185" t="s">
        <v>63</v>
      </c>
      <c r="C474" s="186"/>
      <c r="D474" s="186"/>
      <c r="E474" s="186"/>
      <c r="F474" s="186"/>
      <c r="G474" s="186"/>
      <c r="H474" s="186"/>
      <c r="I474" s="186"/>
      <c r="J474" s="186"/>
      <c r="K474" s="176"/>
      <c r="L474" s="177"/>
      <c r="M474" s="177"/>
      <c r="N474" s="177"/>
      <c r="O474" s="177"/>
      <c r="P474" s="177"/>
      <c r="Q474" s="177"/>
      <c r="R474" s="178" t="s">
        <v>80</v>
      </c>
      <c r="S474" s="179"/>
      <c r="T474" s="176" t="s">
        <v>81</v>
      </c>
      <c r="U474" s="180"/>
      <c r="V474" s="1"/>
      <c r="W474" s="24"/>
      <c r="X474" s="24"/>
      <c r="Y474" s="24"/>
    </row>
    <row r="475" spans="1:25" ht="12.75" customHeight="1" x14ac:dyDescent="0.2">
      <c r="S475" s="1"/>
      <c r="T475" s="1"/>
      <c r="V475" s="1"/>
    </row>
    <row r="476" spans="1:25" ht="12.75" customHeight="1" x14ac:dyDescent="0.2">
      <c r="S476" s="1"/>
      <c r="T476" s="1"/>
      <c r="V476" s="1"/>
    </row>
    <row r="477" spans="1:25" ht="26.25" x14ac:dyDescent="0.4">
      <c r="B477" s="183" t="s">
        <v>63</v>
      </c>
      <c r="C477" s="184"/>
      <c r="D477" s="184"/>
      <c r="E477" s="184"/>
      <c r="F477" s="184"/>
      <c r="G477" s="184"/>
      <c r="H477" s="184"/>
      <c r="I477" s="184"/>
      <c r="J477" s="184"/>
      <c r="R477" s="127" t="s">
        <v>82</v>
      </c>
      <c r="S477" s="1"/>
      <c r="T477" s="1"/>
      <c r="U477" s="24"/>
      <c r="V477" s="1"/>
      <c r="W477" s="24"/>
      <c r="X477" s="24"/>
      <c r="Y477" s="24"/>
    </row>
    <row r="478" spans="1:25" ht="20.25" x14ac:dyDescent="0.2">
      <c r="A478" s="190" t="s">
        <v>16</v>
      </c>
      <c r="B478" s="191" t="s">
        <v>64</v>
      </c>
      <c r="C478" s="192"/>
      <c r="D478" s="192"/>
      <c r="E478" s="192"/>
      <c r="F478" s="192"/>
      <c r="G478" s="192"/>
      <c r="H478" s="192"/>
      <c r="I478" s="192"/>
      <c r="J478" s="193"/>
      <c r="K478" s="24"/>
      <c r="L478" s="24"/>
      <c r="M478" s="24"/>
      <c r="N478" s="24"/>
      <c r="O478" s="24"/>
      <c r="P478" s="24"/>
      <c r="Q478" s="24"/>
      <c r="R478" s="194" t="s">
        <v>17</v>
      </c>
      <c r="S478" s="189" t="s">
        <v>8</v>
      </c>
      <c r="T478" s="189" t="s">
        <v>9</v>
      </c>
      <c r="U478" s="196" t="s">
        <v>10</v>
      </c>
      <c r="V478" s="189" t="s">
        <v>11</v>
      </c>
      <c r="W478" s="187" t="s">
        <v>12</v>
      </c>
      <c r="X478" s="187" t="s">
        <v>13</v>
      </c>
      <c r="Y478" s="189" t="s">
        <v>14</v>
      </c>
    </row>
    <row r="479" spans="1:25" ht="15.75" x14ac:dyDescent="0.25">
      <c r="A479" s="188"/>
      <c r="B479" s="50" t="s">
        <v>65</v>
      </c>
      <c r="C479" s="50" t="s">
        <v>66</v>
      </c>
      <c r="D479" s="50" t="s">
        <v>67</v>
      </c>
      <c r="E479" s="50" t="s">
        <v>68</v>
      </c>
      <c r="F479" s="50" t="s">
        <v>69</v>
      </c>
      <c r="G479" s="50" t="s">
        <v>70</v>
      </c>
      <c r="H479" s="50" t="s">
        <v>71</v>
      </c>
      <c r="I479" s="50" t="s">
        <v>72</v>
      </c>
      <c r="J479" s="50" t="s">
        <v>73</v>
      </c>
      <c r="K479" s="24"/>
      <c r="L479" s="24"/>
      <c r="M479" s="24"/>
      <c r="N479" s="24"/>
      <c r="O479" s="24"/>
      <c r="P479" s="24"/>
      <c r="Q479" s="24"/>
      <c r="R479" s="195"/>
      <c r="S479" s="188"/>
      <c r="T479" s="188"/>
      <c r="U479" s="188"/>
      <c r="V479" s="188"/>
      <c r="W479" s="188"/>
      <c r="X479" s="188"/>
      <c r="Y479" s="188"/>
    </row>
    <row r="480" spans="1:25" ht="15.75" customHeight="1" x14ac:dyDescent="0.25">
      <c r="A480" s="50">
        <v>1702</v>
      </c>
      <c r="B480" s="51">
        <v>28</v>
      </c>
      <c r="C480" s="51"/>
      <c r="D480" s="51"/>
      <c r="E480" s="51"/>
      <c r="F480" s="51"/>
      <c r="G480" s="51"/>
      <c r="H480" s="51"/>
      <c r="I480" s="51"/>
      <c r="J480" s="51"/>
      <c r="K480" s="142"/>
      <c r="L480" s="142"/>
      <c r="M480" s="142"/>
      <c r="N480" s="142"/>
      <c r="O480" s="142"/>
      <c r="P480" s="142"/>
      <c r="Q480" s="142"/>
      <c r="R480" s="84"/>
      <c r="S480" s="136"/>
      <c r="T480" s="139"/>
      <c r="U480" s="140"/>
      <c r="V480" s="146"/>
      <c r="W480" s="53">
        <f>B480</f>
        <v>28</v>
      </c>
      <c r="X480" s="147"/>
      <c r="Y480" s="146"/>
    </row>
    <row r="481" spans="1:26" ht="15.75" customHeight="1" x14ac:dyDescent="0.25">
      <c r="A481" s="50">
        <v>1801</v>
      </c>
      <c r="B481" s="51"/>
      <c r="C481" s="51">
        <v>23</v>
      </c>
      <c r="D481" s="51"/>
      <c r="E481" s="51"/>
      <c r="F481" s="51"/>
      <c r="G481" s="51"/>
      <c r="H481" s="51"/>
      <c r="I481" s="51"/>
      <c r="J481" s="51"/>
      <c r="K481" s="142"/>
      <c r="L481" s="142"/>
      <c r="M481" s="142"/>
      <c r="N481" s="142"/>
      <c r="O481" s="142"/>
      <c r="P481" s="142"/>
      <c r="Q481" s="142"/>
      <c r="R481" s="84"/>
      <c r="S481" s="137"/>
      <c r="T481" s="57"/>
      <c r="U481" s="141"/>
      <c r="V481" s="54">
        <f>IF(C481=0,"",C481/B480)</f>
        <v>0.8214285714285714</v>
      </c>
      <c r="W481" s="55">
        <v>23</v>
      </c>
      <c r="X481" s="145">
        <f t="shared" ref="X481:X488" si="55">IF(W481=0,"",W481/W480)</f>
        <v>0.8214285714285714</v>
      </c>
      <c r="Y481" s="145">
        <f t="shared" ref="Y481:Y488" si="56">IF(W481=0,"",100%-X481)</f>
        <v>0.1785714285714286</v>
      </c>
    </row>
    <row r="482" spans="1:26" ht="15.75" customHeight="1" x14ac:dyDescent="0.25">
      <c r="A482" s="50">
        <v>1802</v>
      </c>
      <c r="B482" s="51"/>
      <c r="C482" s="51"/>
      <c r="D482" s="51">
        <v>22</v>
      </c>
      <c r="E482" s="51"/>
      <c r="F482" s="51"/>
      <c r="G482" s="51"/>
      <c r="H482" s="51"/>
      <c r="I482" s="51"/>
      <c r="J482" s="51"/>
      <c r="K482" s="142"/>
      <c r="L482" s="142"/>
      <c r="M482" s="142"/>
      <c r="N482" s="142"/>
      <c r="O482" s="142"/>
      <c r="P482" s="142"/>
      <c r="Q482" s="142"/>
      <c r="R482" s="84"/>
      <c r="S482" s="137"/>
      <c r="T482" s="57"/>
      <c r="U482" s="141"/>
      <c r="V482" s="54">
        <f>IF(D482=0,"",D482/C481)</f>
        <v>0.95652173913043481</v>
      </c>
      <c r="W482" s="55">
        <v>22</v>
      </c>
      <c r="X482" s="145">
        <f t="shared" si="55"/>
        <v>0.95652173913043481</v>
      </c>
      <c r="Y482" s="145">
        <f t="shared" si="56"/>
        <v>4.3478260869565188E-2</v>
      </c>
      <c r="Z482" s="30">
        <f>W482/W480</f>
        <v>0.7857142857142857</v>
      </c>
    </row>
    <row r="483" spans="1:26" ht="15.75" customHeight="1" x14ac:dyDescent="0.25">
      <c r="A483" s="50">
        <v>1901</v>
      </c>
      <c r="B483" s="51"/>
      <c r="C483" s="51"/>
      <c r="D483" s="51"/>
      <c r="E483" s="51">
        <v>21</v>
      </c>
      <c r="F483" s="51"/>
      <c r="G483" s="51"/>
      <c r="H483" s="51"/>
      <c r="I483" s="51"/>
      <c r="J483" s="51"/>
      <c r="K483" s="142"/>
      <c r="L483" s="142"/>
      <c r="M483" s="142"/>
      <c r="N483" s="142"/>
      <c r="O483" s="142"/>
      <c r="P483" s="142"/>
      <c r="Q483" s="142"/>
      <c r="R483" s="84"/>
      <c r="S483" s="137"/>
      <c r="T483" s="57"/>
      <c r="U483" s="141"/>
      <c r="V483" s="54">
        <f>IF(E483=0,"",E483/D482)</f>
        <v>0.95454545454545459</v>
      </c>
      <c r="W483" s="55">
        <v>21</v>
      </c>
      <c r="X483" s="145">
        <f t="shared" si="55"/>
        <v>0.95454545454545459</v>
      </c>
      <c r="Y483" s="145">
        <f t="shared" si="56"/>
        <v>4.5454545454545414E-2</v>
      </c>
    </row>
    <row r="484" spans="1:26" ht="15.75" customHeight="1" x14ac:dyDescent="0.25">
      <c r="A484" s="50">
        <v>1902</v>
      </c>
      <c r="B484" s="51"/>
      <c r="C484" s="51"/>
      <c r="D484" s="51"/>
      <c r="E484" s="51"/>
      <c r="F484" s="51">
        <v>21</v>
      </c>
      <c r="G484" s="51"/>
      <c r="H484" s="51"/>
      <c r="I484" s="51"/>
      <c r="J484" s="51"/>
      <c r="K484" s="142"/>
      <c r="L484" s="142"/>
      <c r="M484" s="142"/>
      <c r="N484" s="142"/>
      <c r="O484" s="142"/>
      <c r="P484" s="142"/>
      <c r="Q484" s="142"/>
      <c r="R484" s="84"/>
      <c r="S484" s="137"/>
      <c r="T484" s="57"/>
      <c r="U484" s="141"/>
      <c r="V484" s="54">
        <f>IF(F484=0,"",F484/E483)</f>
        <v>1</v>
      </c>
      <c r="W484" s="55">
        <v>21</v>
      </c>
      <c r="X484" s="145">
        <f t="shared" si="55"/>
        <v>1</v>
      </c>
      <c r="Y484" s="145">
        <f t="shared" si="56"/>
        <v>0</v>
      </c>
    </row>
    <row r="485" spans="1:26" ht="15.75" customHeight="1" x14ac:dyDescent="0.25">
      <c r="A485" s="50">
        <v>2001</v>
      </c>
      <c r="B485" s="51"/>
      <c r="C485" s="51"/>
      <c r="D485" s="51"/>
      <c r="E485" s="51"/>
      <c r="F485" s="51"/>
      <c r="G485" s="51">
        <v>19</v>
      </c>
      <c r="H485" s="51"/>
      <c r="I485" s="51"/>
      <c r="J485" s="51"/>
      <c r="K485" s="142"/>
      <c r="L485" s="142"/>
      <c r="M485" s="142"/>
      <c r="N485" s="142"/>
      <c r="O485" s="142"/>
      <c r="P485" s="142"/>
      <c r="Q485" s="142"/>
      <c r="R485" s="84"/>
      <c r="S485" s="137"/>
      <c r="T485" s="57"/>
      <c r="U485" s="141"/>
      <c r="V485" s="54">
        <f>IF(G485=0,"",G485/F484)</f>
        <v>0.90476190476190477</v>
      </c>
      <c r="W485" s="55">
        <v>21</v>
      </c>
      <c r="X485" s="145">
        <f t="shared" si="55"/>
        <v>1</v>
      </c>
      <c r="Y485" s="145">
        <f t="shared" si="56"/>
        <v>0</v>
      </c>
    </row>
    <row r="486" spans="1:26" ht="15.75" customHeight="1" x14ac:dyDescent="0.25">
      <c r="A486" s="50">
        <v>2002</v>
      </c>
      <c r="B486" s="51"/>
      <c r="C486" s="51"/>
      <c r="D486" s="51"/>
      <c r="E486" s="51"/>
      <c r="F486" s="51"/>
      <c r="G486" s="51"/>
      <c r="H486" s="51">
        <v>19</v>
      </c>
      <c r="I486" s="51"/>
      <c r="J486" s="51"/>
      <c r="K486" s="142"/>
      <c r="L486" s="142"/>
      <c r="M486" s="142"/>
      <c r="N486" s="142"/>
      <c r="O486" s="142"/>
      <c r="P486" s="142"/>
      <c r="Q486" s="142"/>
      <c r="R486" s="84"/>
      <c r="S486" s="137"/>
      <c r="T486" s="57"/>
      <c r="U486" s="141"/>
      <c r="V486" s="54">
        <f>IF(H486=0,"",H486/G485)</f>
        <v>1</v>
      </c>
      <c r="W486" s="55">
        <v>21</v>
      </c>
      <c r="X486" s="145">
        <f t="shared" si="55"/>
        <v>1</v>
      </c>
      <c r="Y486" s="145">
        <f t="shared" si="56"/>
        <v>0</v>
      </c>
    </row>
    <row r="487" spans="1:26" ht="15.75" customHeight="1" x14ac:dyDescent="0.25">
      <c r="A487" s="50">
        <v>2101</v>
      </c>
      <c r="B487" s="51"/>
      <c r="C487" s="51"/>
      <c r="D487" s="51"/>
      <c r="E487" s="51"/>
      <c r="F487" s="51"/>
      <c r="G487" s="51"/>
      <c r="H487" s="51"/>
      <c r="I487" s="51">
        <v>19</v>
      </c>
      <c r="J487" s="51"/>
      <c r="K487" s="142"/>
      <c r="L487" s="142"/>
      <c r="M487" s="142"/>
      <c r="N487" s="142"/>
      <c r="O487" s="142"/>
      <c r="P487" s="142"/>
      <c r="Q487" s="142"/>
      <c r="R487" s="84"/>
      <c r="S487" s="137"/>
      <c r="T487" s="57"/>
      <c r="U487" s="141"/>
      <c r="V487" s="54">
        <f>IF(I487=0,"",I487/H486)</f>
        <v>1</v>
      </c>
      <c r="W487" s="55">
        <v>21</v>
      </c>
      <c r="X487" s="145">
        <f t="shared" si="55"/>
        <v>1</v>
      </c>
      <c r="Y487" s="145">
        <f t="shared" si="56"/>
        <v>0</v>
      </c>
    </row>
    <row r="488" spans="1:26" ht="15.75" customHeight="1" x14ac:dyDescent="0.25">
      <c r="A488" s="50">
        <v>2102</v>
      </c>
      <c r="B488" s="51"/>
      <c r="C488" s="51"/>
      <c r="D488" s="51"/>
      <c r="E488" s="51"/>
      <c r="F488" s="51"/>
      <c r="G488" s="51"/>
      <c r="H488" s="51"/>
      <c r="I488" s="51"/>
      <c r="J488" s="51">
        <v>19</v>
      </c>
      <c r="K488" s="142"/>
      <c r="L488" s="142"/>
      <c r="M488" s="142"/>
      <c r="N488" s="142"/>
      <c r="O488" s="142"/>
      <c r="P488" s="142"/>
      <c r="Q488" s="142"/>
      <c r="R488" s="84">
        <v>18</v>
      </c>
      <c r="S488" s="137"/>
      <c r="T488" s="57"/>
      <c r="U488" s="141"/>
      <c r="V488" s="56">
        <f>IF(J488=0,"",J488/I487)</f>
        <v>1</v>
      </c>
      <c r="W488" s="55">
        <v>21</v>
      </c>
      <c r="X488" s="56">
        <f t="shared" si="55"/>
        <v>1</v>
      </c>
      <c r="Y488" s="56">
        <f t="shared" si="56"/>
        <v>0</v>
      </c>
    </row>
    <row r="489" spans="1:26" ht="15.75" customHeight="1" x14ac:dyDescent="0.25">
      <c r="A489" s="50">
        <v>2201</v>
      </c>
      <c r="B489" s="51"/>
      <c r="C489" s="51"/>
      <c r="D489" s="51"/>
      <c r="E489" s="51"/>
      <c r="F489" s="51"/>
      <c r="G489" s="51"/>
      <c r="H489" s="51"/>
      <c r="I489" s="51"/>
      <c r="J489" s="51">
        <v>3</v>
      </c>
      <c r="K489" s="142"/>
      <c r="L489" s="142"/>
      <c r="M489" s="142"/>
      <c r="N489" s="142"/>
      <c r="O489" s="142"/>
      <c r="P489" s="142"/>
      <c r="Q489" s="142"/>
      <c r="R489" s="84">
        <v>3</v>
      </c>
      <c r="S489" s="137"/>
      <c r="T489" s="57"/>
      <c r="U489" s="142"/>
      <c r="V489" s="121"/>
      <c r="W489" s="55">
        <v>3</v>
      </c>
      <c r="X489" s="121"/>
      <c r="Y489" s="174"/>
    </row>
    <row r="490" spans="1:26" ht="15.75" customHeight="1" x14ac:dyDescent="0.25">
      <c r="A490" s="50">
        <v>2202</v>
      </c>
      <c r="B490" s="51"/>
      <c r="C490" s="51"/>
      <c r="D490" s="51"/>
      <c r="E490" s="51"/>
      <c r="F490" s="51"/>
      <c r="G490" s="51"/>
      <c r="H490" s="51"/>
      <c r="I490" s="51"/>
      <c r="J490" s="51"/>
      <c r="K490" s="142"/>
      <c r="L490" s="142"/>
      <c r="M490" s="142"/>
      <c r="N490" s="142"/>
      <c r="O490" s="142"/>
      <c r="P490" s="142"/>
      <c r="Q490" s="142"/>
      <c r="R490" s="84"/>
      <c r="S490" s="137"/>
      <c r="T490" s="57"/>
      <c r="U490" s="142"/>
      <c r="V490" s="148"/>
      <c r="W490" s="58"/>
      <c r="X490" s="149"/>
      <c r="Y490" s="148"/>
    </row>
    <row r="491" spans="1:26" ht="15.75" customHeight="1" x14ac:dyDescent="0.25">
      <c r="A491" s="50">
        <v>2301</v>
      </c>
      <c r="B491" s="51"/>
      <c r="C491" s="51"/>
      <c r="D491" s="51"/>
      <c r="E491" s="51"/>
      <c r="F491" s="51"/>
      <c r="G491" s="51"/>
      <c r="H491" s="51"/>
      <c r="I491" s="51"/>
      <c r="J491" s="51"/>
      <c r="K491" s="142"/>
      <c r="L491" s="142"/>
      <c r="M491" s="142"/>
      <c r="N491" s="142"/>
      <c r="O491" s="142"/>
      <c r="P491" s="142"/>
      <c r="Q491" s="142"/>
      <c r="R491" s="84"/>
      <c r="S491" s="137"/>
      <c r="T491" s="57"/>
      <c r="U491" s="142"/>
      <c r="V491" s="148"/>
      <c r="W491" s="58"/>
      <c r="X491" s="149"/>
      <c r="Y491" s="148"/>
    </row>
    <row r="492" spans="1:26" ht="15.75" customHeight="1" x14ac:dyDescent="0.25">
      <c r="A492" s="50">
        <v>2302</v>
      </c>
      <c r="B492" s="51"/>
      <c r="C492" s="51"/>
      <c r="D492" s="51"/>
      <c r="E492" s="51"/>
      <c r="F492" s="51"/>
      <c r="G492" s="51"/>
      <c r="H492" s="51"/>
      <c r="I492" s="51"/>
      <c r="J492" s="51"/>
      <c r="K492" s="142"/>
      <c r="L492" s="142"/>
      <c r="M492" s="142"/>
      <c r="N492" s="142"/>
      <c r="O492" s="142"/>
      <c r="P492" s="142"/>
      <c r="Q492" s="142"/>
      <c r="R492" s="84"/>
      <c r="S492" s="137"/>
      <c r="T492" s="57"/>
      <c r="U492" s="142"/>
      <c r="V492" s="148"/>
      <c r="W492" s="58"/>
      <c r="X492" s="149"/>
      <c r="Y492" s="148"/>
    </row>
    <row r="493" spans="1:26" ht="15.75" customHeight="1" x14ac:dyDescent="0.25">
      <c r="A493" s="50">
        <v>2401</v>
      </c>
      <c r="B493" s="51"/>
      <c r="C493" s="51"/>
      <c r="D493" s="51"/>
      <c r="E493" s="51"/>
      <c r="F493" s="51"/>
      <c r="G493" s="51"/>
      <c r="H493" s="51"/>
      <c r="I493" s="51"/>
      <c r="J493" s="51"/>
      <c r="K493" s="142"/>
      <c r="L493" s="142"/>
      <c r="M493" s="142"/>
      <c r="N493" s="142"/>
      <c r="O493" s="142"/>
      <c r="P493" s="142"/>
      <c r="Q493" s="142"/>
      <c r="R493" s="84"/>
      <c r="S493" s="137"/>
      <c r="T493" s="57"/>
      <c r="U493" s="142"/>
      <c r="V493" s="57"/>
      <c r="W493" s="142"/>
      <c r="X493" s="150"/>
      <c r="Y493" s="148"/>
    </row>
    <row r="494" spans="1:26" ht="15.75" customHeight="1" x14ac:dyDescent="0.25">
      <c r="A494" s="50">
        <v>2402</v>
      </c>
      <c r="B494" s="51"/>
      <c r="C494" s="51"/>
      <c r="D494" s="51"/>
      <c r="E494" s="51"/>
      <c r="F494" s="51"/>
      <c r="G494" s="51"/>
      <c r="H494" s="51"/>
      <c r="I494" s="51"/>
      <c r="J494" s="51"/>
      <c r="K494" s="142"/>
      <c r="L494" s="142"/>
      <c r="M494" s="142"/>
      <c r="N494" s="142"/>
      <c r="O494" s="142"/>
      <c r="P494" s="142"/>
      <c r="Q494" s="142"/>
      <c r="R494" s="84"/>
      <c r="S494" s="137"/>
      <c r="T494" s="57"/>
      <c r="U494" s="142"/>
      <c r="V494" s="151" t="s">
        <v>48</v>
      </c>
      <c r="W494" s="152">
        <v>18</v>
      </c>
      <c r="X494" s="153">
        <f>IF(SUM(R483:R491)=0,"",SUM(R483:R491))</f>
        <v>21</v>
      </c>
      <c r="Y494" s="154" t="s">
        <v>17</v>
      </c>
    </row>
    <row r="495" spans="1:26" ht="15.75" customHeight="1" x14ac:dyDescent="0.25">
      <c r="A495" s="50">
        <v>2501</v>
      </c>
      <c r="B495" s="51"/>
      <c r="C495" s="51"/>
      <c r="D495" s="51"/>
      <c r="E495" s="51"/>
      <c r="F495" s="51"/>
      <c r="G495" s="51"/>
      <c r="H495" s="51"/>
      <c r="I495" s="51"/>
      <c r="J495" s="51"/>
      <c r="K495" s="142"/>
      <c r="L495" s="142"/>
      <c r="M495" s="142"/>
      <c r="N495" s="142"/>
      <c r="O495" s="142"/>
      <c r="P495" s="142"/>
      <c r="Q495" s="142"/>
      <c r="R495" s="84"/>
      <c r="S495" s="137"/>
      <c r="T495" s="57"/>
      <c r="U495" s="142"/>
      <c r="V495" s="155" t="s">
        <v>49</v>
      </c>
      <c r="W495" s="65">
        <f>IF(W494/B480=0,"",W494/B480)</f>
        <v>0.6428571428571429</v>
      </c>
      <c r="X495" s="156">
        <f>IF(W494/X494=0,"",W494/X494)</f>
        <v>0.8571428571428571</v>
      </c>
      <c r="Y495" s="157" t="s">
        <v>50</v>
      </c>
    </row>
    <row r="496" spans="1:26" ht="15.75" customHeight="1" x14ac:dyDescent="0.25">
      <c r="A496" s="50">
        <v>2502</v>
      </c>
      <c r="B496" s="51"/>
      <c r="C496" s="51"/>
      <c r="D496" s="51"/>
      <c r="E496" s="51"/>
      <c r="F496" s="51"/>
      <c r="G496" s="51"/>
      <c r="H496" s="51"/>
      <c r="I496" s="51"/>
      <c r="J496" s="51"/>
      <c r="K496" s="142"/>
      <c r="L496" s="142"/>
      <c r="M496" s="142"/>
      <c r="N496" s="142"/>
      <c r="O496" s="142"/>
      <c r="P496" s="142"/>
      <c r="Q496" s="142"/>
      <c r="R496" s="84"/>
      <c r="S496" s="138"/>
      <c r="T496" s="143"/>
      <c r="U496" s="144"/>
      <c r="V496" s="93"/>
      <c r="W496" s="158"/>
      <c r="X496" s="158"/>
      <c r="Y496" s="159"/>
    </row>
    <row r="497" spans="1:26" ht="18" customHeight="1" x14ac:dyDescent="0.25">
      <c r="A497" s="19"/>
      <c r="B497" s="182" t="s">
        <v>74</v>
      </c>
      <c r="C497" s="182"/>
      <c r="D497" s="182"/>
      <c r="E497" s="182"/>
      <c r="F497" s="182"/>
      <c r="G497" s="182"/>
      <c r="H497" s="182"/>
      <c r="I497" s="182"/>
      <c r="J497" s="182"/>
      <c r="K497" s="24"/>
      <c r="L497" s="24"/>
      <c r="M497" s="24"/>
      <c r="N497" s="24"/>
      <c r="O497" s="24"/>
      <c r="P497" s="24"/>
      <c r="Q497" s="24"/>
      <c r="R497" s="71">
        <f>SUM(R480:R493)</f>
        <v>21</v>
      </c>
      <c r="S497" s="72">
        <f>IF(R488=0,"",R488/B480)</f>
        <v>0.6428571428571429</v>
      </c>
      <c r="T497" s="72">
        <f>IF(R497=0,"",R497/B480)</f>
        <v>0.75</v>
      </c>
      <c r="U497" s="72">
        <f>IF(R488=0,"",T497-S497)</f>
        <v>0.1071428571428571</v>
      </c>
      <c r="V497" s="1"/>
      <c r="W497" s="24"/>
      <c r="X497" s="27"/>
      <c r="Y497" s="1"/>
    </row>
    <row r="498" spans="1:26" ht="12.75" customHeight="1" x14ac:dyDescent="0.2">
      <c r="S498" s="1"/>
      <c r="T498" s="1"/>
      <c r="V498" s="1"/>
    </row>
    <row r="499" spans="1:26" ht="12.75" customHeight="1" x14ac:dyDescent="0.2">
      <c r="S499" s="1"/>
      <c r="T499" s="1"/>
      <c r="V499" s="1"/>
    </row>
    <row r="500" spans="1:26" ht="26.25" x14ac:dyDescent="0.4">
      <c r="B500" s="183" t="s">
        <v>63</v>
      </c>
      <c r="C500" s="184"/>
      <c r="D500" s="184"/>
      <c r="E500" s="184"/>
      <c r="F500" s="184"/>
      <c r="G500" s="184"/>
      <c r="H500" s="184"/>
      <c r="I500" s="184"/>
      <c r="J500" s="184"/>
      <c r="R500" s="127" t="s">
        <v>83</v>
      </c>
      <c r="S500" s="1"/>
      <c r="T500" s="1"/>
      <c r="U500" s="24"/>
      <c r="V500" s="1"/>
      <c r="W500" s="24"/>
      <c r="X500" s="24"/>
      <c r="Y500" s="24"/>
    </row>
    <row r="501" spans="1:26" ht="20.25" x14ac:dyDescent="0.2">
      <c r="A501" s="190" t="s">
        <v>16</v>
      </c>
      <c r="B501" s="191" t="s">
        <v>64</v>
      </c>
      <c r="C501" s="192"/>
      <c r="D501" s="192"/>
      <c r="E501" s="192"/>
      <c r="F501" s="192"/>
      <c r="G501" s="192"/>
      <c r="H501" s="192"/>
      <c r="I501" s="192"/>
      <c r="J501" s="193"/>
      <c r="K501" s="24"/>
      <c r="L501" s="24"/>
      <c r="M501" s="24"/>
      <c r="N501" s="24"/>
      <c r="O501" s="24"/>
      <c r="P501" s="24"/>
      <c r="Q501" s="24"/>
      <c r="R501" s="194" t="s">
        <v>17</v>
      </c>
      <c r="S501" s="189" t="s">
        <v>8</v>
      </c>
      <c r="T501" s="189" t="s">
        <v>9</v>
      </c>
      <c r="U501" s="196" t="s">
        <v>10</v>
      </c>
      <c r="V501" s="189" t="s">
        <v>11</v>
      </c>
      <c r="W501" s="187" t="s">
        <v>12</v>
      </c>
      <c r="X501" s="187" t="s">
        <v>13</v>
      </c>
      <c r="Y501" s="189" t="s">
        <v>14</v>
      </c>
    </row>
    <row r="502" spans="1:26" ht="15.75" x14ac:dyDescent="0.25">
      <c r="A502" s="188"/>
      <c r="B502" s="50" t="s">
        <v>65</v>
      </c>
      <c r="C502" s="50" t="s">
        <v>66</v>
      </c>
      <c r="D502" s="50" t="s">
        <v>67</v>
      </c>
      <c r="E502" s="50" t="s">
        <v>68</v>
      </c>
      <c r="F502" s="50" t="s">
        <v>69</v>
      </c>
      <c r="G502" s="50" t="s">
        <v>70</v>
      </c>
      <c r="H502" s="50" t="s">
        <v>71</v>
      </c>
      <c r="I502" s="50" t="s">
        <v>72</v>
      </c>
      <c r="J502" s="50" t="s">
        <v>73</v>
      </c>
      <c r="K502" s="24"/>
      <c r="L502" s="24"/>
      <c r="M502" s="24"/>
      <c r="N502" s="24"/>
      <c r="O502" s="24"/>
      <c r="P502" s="24"/>
      <c r="Q502" s="24"/>
      <c r="R502" s="195"/>
      <c r="S502" s="188"/>
      <c r="T502" s="188"/>
      <c r="U502" s="188"/>
      <c r="V502" s="188"/>
      <c r="W502" s="188"/>
      <c r="X502" s="188"/>
      <c r="Y502" s="188"/>
    </row>
    <row r="503" spans="1:26" ht="15.75" customHeight="1" x14ac:dyDescent="0.25">
      <c r="A503" s="50">
        <v>1801</v>
      </c>
      <c r="B503" s="51">
        <v>12</v>
      </c>
      <c r="C503" s="51"/>
      <c r="D503" s="51"/>
      <c r="E503" s="51"/>
      <c r="F503" s="51"/>
      <c r="G503" s="51"/>
      <c r="H503" s="51"/>
      <c r="I503" s="51"/>
      <c r="J503" s="51"/>
      <c r="K503" s="142"/>
      <c r="L503" s="142"/>
      <c r="M503" s="142"/>
      <c r="N503" s="142"/>
      <c r="O503" s="142"/>
      <c r="P503" s="142"/>
      <c r="Q503" s="142"/>
      <c r="R503" s="84"/>
      <c r="S503" s="136"/>
      <c r="T503" s="139"/>
      <c r="U503" s="140"/>
      <c r="V503" s="146"/>
      <c r="W503" s="53">
        <f>B503</f>
        <v>12</v>
      </c>
      <c r="X503" s="147"/>
      <c r="Y503" s="146"/>
    </row>
    <row r="504" spans="1:26" ht="15.75" customHeight="1" x14ac:dyDescent="0.25">
      <c r="A504" s="50">
        <v>1802</v>
      </c>
      <c r="B504" s="51"/>
      <c r="C504" s="51">
        <v>5</v>
      </c>
      <c r="D504" s="51"/>
      <c r="E504" s="51"/>
      <c r="F504" s="51"/>
      <c r="G504" s="51"/>
      <c r="H504" s="51"/>
      <c r="I504" s="51"/>
      <c r="J504" s="51"/>
      <c r="K504" s="142"/>
      <c r="L504" s="142"/>
      <c r="M504" s="142"/>
      <c r="N504" s="142"/>
      <c r="O504" s="142"/>
      <c r="P504" s="142"/>
      <c r="Q504" s="142"/>
      <c r="R504" s="84"/>
      <c r="S504" s="137"/>
      <c r="T504" s="57"/>
      <c r="U504" s="141"/>
      <c r="V504" s="54">
        <f>IF(C504=0,"",C504/B503)</f>
        <v>0.41666666666666669</v>
      </c>
      <c r="W504" s="55">
        <v>5</v>
      </c>
      <c r="X504" s="145">
        <f t="shared" ref="X504:X511" si="57">IF(W504=0,"",W504/W503)</f>
        <v>0.41666666666666669</v>
      </c>
      <c r="Y504" s="145">
        <f t="shared" ref="Y504:Y511" si="58">IF(W504=0,"",100%-X504)</f>
        <v>0.58333333333333326</v>
      </c>
    </row>
    <row r="505" spans="1:26" ht="15.75" customHeight="1" x14ac:dyDescent="0.25">
      <c r="A505" s="50">
        <v>1901</v>
      </c>
      <c r="B505" s="51"/>
      <c r="C505" s="51"/>
      <c r="D505" s="51">
        <v>4</v>
      </c>
      <c r="E505" s="51"/>
      <c r="F505" s="51"/>
      <c r="G505" s="51"/>
      <c r="H505" s="51"/>
      <c r="I505" s="51"/>
      <c r="J505" s="51"/>
      <c r="K505" s="142"/>
      <c r="L505" s="142"/>
      <c r="M505" s="142"/>
      <c r="N505" s="142"/>
      <c r="O505" s="142"/>
      <c r="P505" s="142"/>
      <c r="Q505" s="142"/>
      <c r="R505" s="84"/>
      <c r="S505" s="137"/>
      <c r="T505" s="57"/>
      <c r="U505" s="141"/>
      <c r="V505" s="54">
        <f>IF(D505=0,"",D505/C504)</f>
        <v>0.8</v>
      </c>
      <c r="W505" s="55">
        <v>4</v>
      </c>
      <c r="X505" s="145">
        <f t="shared" si="57"/>
        <v>0.8</v>
      </c>
      <c r="Y505" s="145">
        <f t="shared" si="58"/>
        <v>0.19999999999999996</v>
      </c>
      <c r="Z505" s="30">
        <f>W505/W503</f>
        <v>0.33333333333333331</v>
      </c>
    </row>
    <row r="506" spans="1:26" ht="15.75" customHeight="1" x14ac:dyDescent="0.25">
      <c r="A506" s="50">
        <v>1902</v>
      </c>
      <c r="B506" s="51"/>
      <c r="C506" s="51"/>
      <c r="D506" s="51"/>
      <c r="E506" s="51">
        <v>4</v>
      </c>
      <c r="F506" s="51"/>
      <c r="G506" s="51"/>
      <c r="H506" s="51"/>
      <c r="I506" s="51"/>
      <c r="J506" s="51"/>
      <c r="K506" s="142"/>
      <c r="L506" s="142"/>
      <c r="M506" s="142"/>
      <c r="N506" s="142"/>
      <c r="O506" s="142"/>
      <c r="P506" s="142"/>
      <c r="Q506" s="142"/>
      <c r="R506" s="84"/>
      <c r="S506" s="137"/>
      <c r="T506" s="57"/>
      <c r="U506" s="141"/>
      <c r="V506" s="54">
        <f>IF(E506=0,"",E506/D505)</f>
        <v>1</v>
      </c>
      <c r="W506" s="55">
        <v>4</v>
      </c>
      <c r="X506" s="145">
        <f t="shared" si="57"/>
        <v>1</v>
      </c>
      <c r="Y506" s="145">
        <f t="shared" si="58"/>
        <v>0</v>
      </c>
    </row>
    <row r="507" spans="1:26" ht="15.75" customHeight="1" x14ac:dyDescent="0.25">
      <c r="A507" s="50">
        <v>2001</v>
      </c>
      <c r="B507" s="51"/>
      <c r="C507" s="51"/>
      <c r="D507" s="51"/>
      <c r="E507" s="51"/>
      <c r="F507" s="51">
        <v>4</v>
      </c>
      <c r="G507" s="51"/>
      <c r="H507" s="51"/>
      <c r="I507" s="51"/>
      <c r="J507" s="51"/>
      <c r="K507" s="142"/>
      <c r="L507" s="142"/>
      <c r="M507" s="142"/>
      <c r="N507" s="142"/>
      <c r="O507" s="142"/>
      <c r="P507" s="142"/>
      <c r="Q507" s="142"/>
      <c r="R507" s="84"/>
      <c r="S507" s="137"/>
      <c r="T507" s="57"/>
      <c r="U507" s="141"/>
      <c r="V507" s="54">
        <f>IF(F507=0,"",F507/E506)</f>
        <v>1</v>
      </c>
      <c r="W507" s="55">
        <v>4</v>
      </c>
      <c r="X507" s="145">
        <f t="shared" si="57"/>
        <v>1</v>
      </c>
      <c r="Y507" s="145">
        <f t="shared" si="58"/>
        <v>0</v>
      </c>
    </row>
    <row r="508" spans="1:26" ht="15.75" customHeight="1" x14ac:dyDescent="0.25">
      <c r="A508" s="50">
        <v>2002</v>
      </c>
      <c r="B508" s="51"/>
      <c r="C508" s="51"/>
      <c r="D508" s="51"/>
      <c r="E508" s="51"/>
      <c r="F508" s="51"/>
      <c r="G508" s="51">
        <v>4</v>
      </c>
      <c r="H508" s="51"/>
      <c r="I508" s="51"/>
      <c r="J508" s="51"/>
      <c r="K508" s="142"/>
      <c r="L508" s="142"/>
      <c r="M508" s="142"/>
      <c r="N508" s="142"/>
      <c r="O508" s="142"/>
      <c r="P508" s="142"/>
      <c r="Q508" s="142"/>
      <c r="R508" s="84"/>
      <c r="S508" s="137"/>
      <c r="T508" s="57"/>
      <c r="U508" s="141"/>
      <c r="V508" s="54">
        <f>IF(G508=0,"",G508/F507)</f>
        <v>1</v>
      </c>
      <c r="W508" s="55">
        <v>4</v>
      </c>
      <c r="X508" s="145">
        <f t="shared" si="57"/>
        <v>1</v>
      </c>
      <c r="Y508" s="145">
        <f t="shared" si="58"/>
        <v>0</v>
      </c>
    </row>
    <row r="509" spans="1:26" ht="15.75" customHeight="1" x14ac:dyDescent="0.25">
      <c r="A509" s="50">
        <v>2101</v>
      </c>
      <c r="B509" s="51"/>
      <c r="C509" s="51"/>
      <c r="D509" s="51"/>
      <c r="E509" s="51"/>
      <c r="F509" s="51"/>
      <c r="G509" s="51"/>
      <c r="H509" s="51">
        <v>4</v>
      </c>
      <c r="I509" s="51"/>
      <c r="J509" s="51"/>
      <c r="K509" s="142"/>
      <c r="L509" s="142"/>
      <c r="M509" s="142"/>
      <c r="N509" s="142"/>
      <c r="O509" s="142"/>
      <c r="P509" s="142"/>
      <c r="Q509" s="142"/>
      <c r="R509" s="84"/>
      <c r="S509" s="137"/>
      <c r="T509" s="57"/>
      <c r="U509" s="141"/>
      <c r="V509" s="54">
        <f>IF(H509=0,"",H509/G508)</f>
        <v>1</v>
      </c>
      <c r="W509" s="55">
        <v>4</v>
      </c>
      <c r="X509" s="145">
        <f t="shared" si="57"/>
        <v>1</v>
      </c>
      <c r="Y509" s="145">
        <f t="shared" si="58"/>
        <v>0</v>
      </c>
    </row>
    <row r="510" spans="1:26" ht="15.75" customHeight="1" x14ac:dyDescent="0.25">
      <c r="A510" s="50">
        <v>2102</v>
      </c>
      <c r="B510" s="51"/>
      <c r="C510" s="51"/>
      <c r="D510" s="51"/>
      <c r="E510" s="51"/>
      <c r="F510" s="51"/>
      <c r="G510" s="51"/>
      <c r="H510" s="51"/>
      <c r="I510" s="51">
        <v>4</v>
      </c>
      <c r="J510" s="51"/>
      <c r="K510" s="142"/>
      <c r="L510" s="142"/>
      <c r="M510" s="142"/>
      <c r="N510" s="142"/>
      <c r="O510" s="142"/>
      <c r="P510" s="142"/>
      <c r="Q510" s="142"/>
      <c r="R510" s="84"/>
      <c r="S510" s="137"/>
      <c r="T510" s="57"/>
      <c r="U510" s="141"/>
      <c r="V510" s="54">
        <f>IF(I510=0,"",I510/H509)</f>
        <v>1</v>
      </c>
      <c r="W510" s="55">
        <v>4</v>
      </c>
      <c r="X510" s="145">
        <f t="shared" si="57"/>
        <v>1</v>
      </c>
      <c r="Y510" s="145">
        <f t="shared" si="58"/>
        <v>0</v>
      </c>
    </row>
    <row r="511" spans="1:26" ht="15.75" customHeight="1" x14ac:dyDescent="0.25">
      <c r="A511" s="50">
        <v>2201</v>
      </c>
      <c r="B511" s="51"/>
      <c r="C511" s="51"/>
      <c r="D511" s="51"/>
      <c r="E511" s="51"/>
      <c r="F511" s="51"/>
      <c r="G511" s="51"/>
      <c r="H511" s="51"/>
      <c r="I511" s="51"/>
      <c r="J511" s="51">
        <v>4</v>
      </c>
      <c r="K511" s="142"/>
      <c r="L511" s="142"/>
      <c r="M511" s="142"/>
      <c r="N511" s="142"/>
      <c r="O511" s="142"/>
      <c r="P511" s="142"/>
      <c r="Q511" s="142"/>
      <c r="R511" s="84">
        <v>4</v>
      </c>
      <c r="S511" s="137"/>
      <c r="T511" s="57"/>
      <c r="U511" s="141"/>
      <c r="V511" s="56">
        <f>IF(J511=0,"",J511/I510)</f>
        <v>1</v>
      </c>
      <c r="W511" s="55">
        <v>4</v>
      </c>
      <c r="X511" s="56">
        <f t="shared" si="57"/>
        <v>1</v>
      </c>
      <c r="Y511" s="56">
        <f t="shared" si="58"/>
        <v>0</v>
      </c>
    </row>
    <row r="512" spans="1:26" ht="15.75" customHeight="1" x14ac:dyDescent="0.25">
      <c r="A512" s="50">
        <v>2202</v>
      </c>
      <c r="B512" s="51"/>
      <c r="C512" s="51"/>
      <c r="D512" s="51"/>
      <c r="E512" s="51"/>
      <c r="F512" s="51"/>
      <c r="G512" s="51"/>
      <c r="H512" s="51"/>
      <c r="I512" s="51"/>
      <c r="J512" s="51"/>
      <c r="K512" s="142"/>
      <c r="L512" s="142"/>
      <c r="M512" s="142"/>
      <c r="N512" s="142"/>
      <c r="O512" s="142"/>
      <c r="P512" s="142"/>
      <c r="Q512" s="142"/>
      <c r="R512" s="84"/>
      <c r="S512" s="137"/>
      <c r="T512" s="57"/>
      <c r="U512" s="142"/>
      <c r="V512" s="121"/>
      <c r="W512" s="55"/>
      <c r="X512" s="121"/>
      <c r="Y512" s="174"/>
    </row>
    <row r="513" spans="1:29" ht="15.75" customHeight="1" x14ac:dyDescent="0.25">
      <c r="A513" s="50">
        <v>2301</v>
      </c>
      <c r="B513" s="51"/>
      <c r="C513" s="51"/>
      <c r="D513" s="51"/>
      <c r="E513" s="51"/>
      <c r="F513" s="51"/>
      <c r="G513" s="51"/>
      <c r="H513" s="51"/>
      <c r="I513" s="51"/>
      <c r="J513" s="51"/>
      <c r="K513" s="142"/>
      <c r="L513" s="142"/>
      <c r="M513" s="142"/>
      <c r="N513" s="142"/>
      <c r="O513" s="142"/>
      <c r="P513" s="142"/>
      <c r="Q513" s="142"/>
      <c r="R513" s="84"/>
      <c r="S513" s="137"/>
      <c r="T513" s="57"/>
      <c r="U513" s="142"/>
      <c r="V513" s="148"/>
      <c r="W513" s="58"/>
      <c r="X513" s="149"/>
      <c r="Y513" s="148"/>
    </row>
    <row r="514" spans="1:29" ht="15.75" customHeight="1" x14ac:dyDescent="0.25">
      <c r="A514" s="50">
        <v>2302</v>
      </c>
      <c r="B514" s="51"/>
      <c r="C514" s="51"/>
      <c r="D514" s="51"/>
      <c r="E514" s="51"/>
      <c r="F514" s="51"/>
      <c r="G514" s="51"/>
      <c r="H514" s="51"/>
      <c r="I514" s="51"/>
      <c r="J514" s="51"/>
      <c r="K514" s="142"/>
      <c r="L514" s="142"/>
      <c r="M514" s="142"/>
      <c r="N514" s="142"/>
      <c r="O514" s="142"/>
      <c r="P514" s="142"/>
      <c r="Q514" s="142"/>
      <c r="R514" s="84"/>
      <c r="S514" s="137"/>
      <c r="T514" s="57"/>
      <c r="U514" s="142"/>
      <c r="V514" s="148"/>
      <c r="W514" s="58"/>
      <c r="X514" s="149"/>
      <c r="Y514" s="148"/>
    </row>
    <row r="515" spans="1:29" ht="15.75" customHeight="1" x14ac:dyDescent="0.25">
      <c r="A515" s="50">
        <v>2401</v>
      </c>
      <c r="B515" s="51"/>
      <c r="C515" s="51"/>
      <c r="D515" s="51"/>
      <c r="E515" s="51"/>
      <c r="F515" s="51"/>
      <c r="G515" s="51"/>
      <c r="H515" s="51"/>
      <c r="I515" s="51"/>
      <c r="J515" s="51"/>
      <c r="K515" s="142"/>
      <c r="L515" s="142"/>
      <c r="M515" s="142"/>
      <c r="N515" s="142"/>
      <c r="O515" s="142"/>
      <c r="P515" s="142"/>
      <c r="Q515" s="142"/>
      <c r="R515" s="84"/>
      <c r="S515" s="137"/>
      <c r="T515" s="57"/>
      <c r="U515" s="142"/>
      <c r="V515" s="148"/>
      <c r="W515" s="58"/>
      <c r="X515" s="149"/>
      <c r="Y515" s="148"/>
    </row>
    <row r="516" spans="1:29" ht="15.75" customHeight="1" x14ac:dyDescent="0.25">
      <c r="A516" s="50">
        <v>2402</v>
      </c>
      <c r="B516" s="51"/>
      <c r="C516" s="51"/>
      <c r="D516" s="51"/>
      <c r="E516" s="51"/>
      <c r="F516" s="51"/>
      <c r="G516" s="51"/>
      <c r="H516" s="51"/>
      <c r="I516" s="51"/>
      <c r="J516" s="51"/>
      <c r="K516" s="142"/>
      <c r="L516" s="142"/>
      <c r="M516" s="142"/>
      <c r="N516" s="142"/>
      <c r="O516" s="142"/>
      <c r="P516" s="142"/>
      <c r="Q516" s="142"/>
      <c r="R516" s="84"/>
      <c r="S516" s="137"/>
      <c r="T516" s="57"/>
      <c r="U516" s="142"/>
      <c r="V516" s="57"/>
      <c r="W516" s="142"/>
      <c r="X516" s="150"/>
      <c r="Y516" s="148"/>
    </row>
    <row r="517" spans="1:29" ht="15.75" customHeight="1" x14ac:dyDescent="0.25">
      <c r="A517" s="50">
        <v>2501</v>
      </c>
      <c r="B517" s="51"/>
      <c r="C517" s="51"/>
      <c r="D517" s="51"/>
      <c r="E517" s="51"/>
      <c r="F517" s="51"/>
      <c r="G517" s="51"/>
      <c r="H517" s="51"/>
      <c r="I517" s="51"/>
      <c r="J517" s="51"/>
      <c r="K517" s="142"/>
      <c r="L517" s="142"/>
      <c r="M517" s="142"/>
      <c r="N517" s="142"/>
      <c r="O517" s="142"/>
      <c r="P517" s="142"/>
      <c r="Q517" s="142"/>
      <c r="R517" s="84"/>
      <c r="S517" s="137"/>
      <c r="T517" s="57"/>
      <c r="U517" s="142"/>
      <c r="V517" s="151" t="s">
        <v>48</v>
      </c>
      <c r="W517" s="152">
        <v>3</v>
      </c>
      <c r="X517" s="153">
        <f>IF(SUM(R506:R514)=0,"",SUM(R506:R514))</f>
        <v>4</v>
      </c>
      <c r="Y517" s="154" t="s">
        <v>17</v>
      </c>
    </row>
    <row r="518" spans="1:29" ht="15.75" customHeight="1" x14ac:dyDescent="0.25">
      <c r="A518" s="50">
        <v>2502</v>
      </c>
      <c r="B518" s="51"/>
      <c r="C518" s="51"/>
      <c r="D518" s="51"/>
      <c r="E518" s="51"/>
      <c r="F518" s="51"/>
      <c r="G518" s="51"/>
      <c r="H518" s="51"/>
      <c r="I518" s="51"/>
      <c r="J518" s="51"/>
      <c r="K518" s="142"/>
      <c r="L518" s="142"/>
      <c r="M518" s="142"/>
      <c r="N518" s="142"/>
      <c r="O518" s="142"/>
      <c r="P518" s="142"/>
      <c r="Q518" s="142"/>
      <c r="R518" s="84"/>
      <c r="S518" s="137"/>
      <c r="T518" s="57"/>
      <c r="U518" s="142"/>
      <c r="V518" s="155" t="s">
        <v>49</v>
      </c>
      <c r="W518" s="65">
        <f>IF(W517/B503=0,"",W517/B503)</f>
        <v>0.25</v>
      </c>
      <c r="X518" s="156">
        <f>IF(W517/X517=0,"",W517/X517)</f>
        <v>0.75</v>
      </c>
      <c r="Y518" s="157" t="s">
        <v>50</v>
      </c>
    </row>
    <row r="519" spans="1:29" ht="15.75" customHeight="1" x14ac:dyDescent="0.25">
      <c r="A519" s="50">
        <v>2601</v>
      </c>
      <c r="B519" s="51"/>
      <c r="C519" s="51"/>
      <c r="D519" s="51"/>
      <c r="E519" s="51"/>
      <c r="F519" s="51"/>
      <c r="G519" s="51"/>
      <c r="H519" s="51"/>
      <c r="I519" s="51"/>
      <c r="J519" s="51"/>
      <c r="K519" s="142"/>
      <c r="L519" s="142"/>
      <c r="M519" s="142"/>
      <c r="N519" s="142"/>
      <c r="O519" s="142"/>
      <c r="P519" s="142"/>
      <c r="Q519" s="142"/>
      <c r="R519" s="84"/>
      <c r="S519" s="138"/>
      <c r="T519" s="143"/>
      <c r="U519" s="144"/>
      <c r="V519" s="93"/>
      <c r="W519" s="158"/>
      <c r="X519" s="158"/>
      <c r="Y519" s="159"/>
    </row>
    <row r="520" spans="1:29" ht="18" customHeight="1" x14ac:dyDescent="0.25">
      <c r="A520" s="19"/>
      <c r="B520" s="182" t="s">
        <v>74</v>
      </c>
      <c r="C520" s="182"/>
      <c r="D520" s="182"/>
      <c r="E520" s="182"/>
      <c r="F520" s="182"/>
      <c r="G520" s="182"/>
      <c r="H520" s="182"/>
      <c r="I520" s="182"/>
      <c r="J520" s="182"/>
      <c r="K520" s="24"/>
      <c r="L520" s="24"/>
      <c r="M520" s="24"/>
      <c r="N520" s="24"/>
      <c r="O520" s="24"/>
      <c r="P520" s="24"/>
      <c r="Q520" s="24"/>
      <c r="R520" s="71">
        <f>SUM(R503:R516)</f>
        <v>4</v>
      </c>
      <c r="S520" s="72">
        <f>IF(R511=0,"",R511/B503)</f>
        <v>0.33333333333333331</v>
      </c>
      <c r="T520" s="72">
        <f>IF(R520=0,"",R520/B503)</f>
        <v>0.33333333333333331</v>
      </c>
      <c r="U520" s="72">
        <f>IF(R511=0,"",T520-S520)</f>
        <v>0</v>
      </c>
      <c r="V520" s="1"/>
      <c r="W520" s="24"/>
      <c r="X520" s="27"/>
      <c r="Y520" s="1"/>
    </row>
    <row r="521" spans="1:29" ht="12.75" customHeight="1" x14ac:dyDescent="0.2">
      <c r="S521" s="1"/>
      <c r="T521" s="1"/>
      <c r="V521" s="1"/>
    </row>
    <row r="522" spans="1:29" ht="12.75" customHeight="1" x14ac:dyDescent="0.2">
      <c r="S522" s="1"/>
      <c r="T522" s="1"/>
      <c r="V522" s="1"/>
    </row>
    <row r="523" spans="1:29" ht="26.25" x14ac:dyDescent="0.4">
      <c r="B523" s="183" t="s">
        <v>63</v>
      </c>
      <c r="C523" s="184"/>
      <c r="D523" s="184"/>
      <c r="E523" s="184"/>
      <c r="F523" s="184"/>
      <c r="G523" s="184"/>
      <c r="H523" s="184"/>
      <c r="I523" s="184"/>
      <c r="J523" s="184"/>
      <c r="R523" s="127" t="s">
        <v>84</v>
      </c>
      <c r="S523" s="1"/>
      <c r="T523" s="1"/>
      <c r="U523" s="24"/>
      <c r="V523" s="1"/>
      <c r="W523" s="24"/>
      <c r="X523" s="24"/>
      <c r="Y523" s="24"/>
      <c r="AC523" s="97">
        <f>AVERAGE(S520,S542)</f>
        <v>0.40350877192982454</v>
      </c>
    </row>
    <row r="524" spans="1:29" ht="20.25" x14ac:dyDescent="0.2">
      <c r="A524" s="190" t="s">
        <v>16</v>
      </c>
      <c r="B524" s="191" t="s">
        <v>64</v>
      </c>
      <c r="C524" s="192"/>
      <c r="D524" s="192"/>
      <c r="E524" s="192"/>
      <c r="F524" s="192"/>
      <c r="G524" s="192"/>
      <c r="H524" s="192"/>
      <c r="I524" s="192"/>
      <c r="J524" s="193"/>
      <c r="K524" s="24"/>
      <c r="L524" s="24"/>
      <c r="M524" s="24"/>
      <c r="N524" s="24"/>
      <c r="O524" s="24"/>
      <c r="P524" s="24"/>
      <c r="Q524" s="24"/>
      <c r="R524" s="194" t="s">
        <v>17</v>
      </c>
      <c r="S524" s="189" t="s">
        <v>8</v>
      </c>
      <c r="T524" s="189" t="s">
        <v>9</v>
      </c>
      <c r="U524" s="196" t="s">
        <v>10</v>
      </c>
      <c r="V524" s="189" t="s">
        <v>11</v>
      </c>
      <c r="W524" s="187" t="s">
        <v>12</v>
      </c>
      <c r="X524" s="187" t="s">
        <v>13</v>
      </c>
      <c r="Y524" s="189" t="s">
        <v>14</v>
      </c>
    </row>
    <row r="525" spans="1:29" ht="15.75" x14ac:dyDescent="0.25">
      <c r="A525" s="188"/>
      <c r="B525" s="50" t="s">
        <v>65</v>
      </c>
      <c r="C525" s="50" t="s">
        <v>66</v>
      </c>
      <c r="D525" s="50" t="s">
        <v>67</v>
      </c>
      <c r="E525" s="50" t="s">
        <v>68</v>
      </c>
      <c r="F525" s="50" t="s">
        <v>69</v>
      </c>
      <c r="G525" s="50" t="s">
        <v>70</v>
      </c>
      <c r="H525" s="50" t="s">
        <v>71</v>
      </c>
      <c r="I525" s="50" t="s">
        <v>72</v>
      </c>
      <c r="J525" s="50" t="s">
        <v>73</v>
      </c>
      <c r="K525" s="24"/>
      <c r="L525" s="24"/>
      <c r="M525" s="24"/>
      <c r="N525" s="24"/>
      <c r="O525" s="24"/>
      <c r="P525" s="24"/>
      <c r="Q525" s="24"/>
      <c r="R525" s="195"/>
      <c r="S525" s="188"/>
      <c r="T525" s="188"/>
      <c r="U525" s="188"/>
      <c r="V525" s="188"/>
      <c r="W525" s="188"/>
      <c r="X525" s="188"/>
      <c r="Y525" s="188"/>
    </row>
    <row r="526" spans="1:29" ht="15.75" customHeight="1" x14ac:dyDescent="0.25">
      <c r="A526" s="50">
        <v>1802</v>
      </c>
      <c r="B526" s="51">
        <v>38</v>
      </c>
      <c r="C526" s="51"/>
      <c r="D526" s="51"/>
      <c r="E526" s="51"/>
      <c r="F526" s="51"/>
      <c r="G526" s="51"/>
      <c r="H526" s="51"/>
      <c r="I526" s="51"/>
      <c r="J526" s="51"/>
      <c r="K526" s="142"/>
      <c r="L526" s="142"/>
      <c r="M526" s="142"/>
      <c r="N526" s="142"/>
      <c r="O526" s="142"/>
      <c r="P526" s="142"/>
      <c r="Q526" s="142"/>
      <c r="R526" s="84"/>
      <c r="S526" s="136"/>
      <c r="T526" s="139"/>
      <c r="U526" s="140"/>
      <c r="V526" s="146"/>
      <c r="W526" s="53">
        <f>B526</f>
        <v>38</v>
      </c>
      <c r="X526" s="147"/>
      <c r="Y526" s="146"/>
    </row>
    <row r="527" spans="1:29" ht="15.75" customHeight="1" x14ac:dyDescent="0.25">
      <c r="A527" s="50">
        <v>1901</v>
      </c>
      <c r="B527" s="51"/>
      <c r="C527" s="51">
        <v>22</v>
      </c>
      <c r="D527" s="51"/>
      <c r="E527" s="51"/>
      <c r="F527" s="51"/>
      <c r="G527" s="51"/>
      <c r="H527" s="51"/>
      <c r="I527" s="51"/>
      <c r="J527" s="51"/>
      <c r="K527" s="142"/>
      <c r="L527" s="142"/>
      <c r="M527" s="142"/>
      <c r="N527" s="142"/>
      <c r="O527" s="142"/>
      <c r="P527" s="142"/>
      <c r="Q527" s="142"/>
      <c r="R527" s="84"/>
      <c r="S527" s="137"/>
      <c r="T527" s="57"/>
      <c r="U527" s="141"/>
      <c r="V527" s="54">
        <f>IF(C527=0,"",C527/B526)</f>
        <v>0.57894736842105265</v>
      </c>
      <c r="W527" s="55">
        <v>22</v>
      </c>
      <c r="X527" s="145">
        <f t="shared" ref="X527:X534" si="59">IF(W527=0,"",W527/W526)</f>
        <v>0.57894736842105265</v>
      </c>
      <c r="Y527" s="145">
        <f t="shared" ref="Y527:Y534" si="60">IF(W527=0,"",100%-X527)</f>
        <v>0.42105263157894735</v>
      </c>
    </row>
    <row r="528" spans="1:29" ht="15.75" customHeight="1" x14ac:dyDescent="0.25">
      <c r="A528" s="50">
        <v>1902</v>
      </c>
      <c r="B528" s="51"/>
      <c r="C528" s="51"/>
      <c r="D528" s="51">
        <v>22</v>
      </c>
      <c r="E528" s="51"/>
      <c r="F528" s="51"/>
      <c r="G528" s="51"/>
      <c r="H528" s="51"/>
      <c r="I528" s="51"/>
      <c r="J528" s="51"/>
      <c r="K528" s="142"/>
      <c r="L528" s="142"/>
      <c r="M528" s="142"/>
      <c r="N528" s="142"/>
      <c r="O528" s="142"/>
      <c r="P528" s="142"/>
      <c r="Q528" s="142"/>
      <c r="R528" s="84"/>
      <c r="S528" s="137"/>
      <c r="T528" s="57"/>
      <c r="U528" s="141"/>
      <c r="V528" s="54">
        <f>IF(D528=0,"",D528/C527)</f>
        <v>1</v>
      </c>
      <c r="W528" s="55">
        <v>22</v>
      </c>
      <c r="X528" s="145">
        <f t="shared" si="59"/>
        <v>1</v>
      </c>
      <c r="Y528" s="145">
        <f t="shared" si="60"/>
        <v>0</v>
      </c>
      <c r="Z528" s="30">
        <f>W528/W526</f>
        <v>0.57894736842105265</v>
      </c>
    </row>
    <row r="529" spans="1:25" ht="15.75" customHeight="1" x14ac:dyDescent="0.25">
      <c r="A529" s="50">
        <v>2001</v>
      </c>
      <c r="B529" s="51"/>
      <c r="C529" s="51"/>
      <c r="D529" s="51"/>
      <c r="E529" s="51">
        <v>19</v>
      </c>
      <c r="F529" s="51"/>
      <c r="G529" s="51"/>
      <c r="H529" s="51"/>
      <c r="I529" s="51"/>
      <c r="J529" s="51"/>
      <c r="K529" s="142"/>
      <c r="L529" s="142"/>
      <c r="M529" s="142"/>
      <c r="N529" s="142"/>
      <c r="O529" s="142"/>
      <c r="P529" s="142"/>
      <c r="Q529" s="142"/>
      <c r="R529" s="84"/>
      <c r="S529" s="137"/>
      <c r="T529" s="57"/>
      <c r="U529" s="141"/>
      <c r="V529" s="54">
        <f>IF(E529=0,"",E529/D528)</f>
        <v>0.86363636363636365</v>
      </c>
      <c r="W529" s="55">
        <v>19</v>
      </c>
      <c r="X529" s="145">
        <f t="shared" si="59"/>
        <v>0.86363636363636365</v>
      </c>
      <c r="Y529" s="145">
        <f t="shared" si="60"/>
        <v>0.13636363636363635</v>
      </c>
    </row>
    <row r="530" spans="1:25" ht="15.75" customHeight="1" x14ac:dyDescent="0.25">
      <c r="A530" s="50">
        <v>2002</v>
      </c>
      <c r="B530" s="51"/>
      <c r="C530" s="51"/>
      <c r="D530" s="51"/>
      <c r="E530" s="51"/>
      <c r="F530" s="51">
        <v>18</v>
      </c>
      <c r="G530" s="51"/>
      <c r="H530" s="51"/>
      <c r="I530" s="51"/>
      <c r="J530" s="51"/>
      <c r="K530" s="142"/>
      <c r="L530" s="142"/>
      <c r="M530" s="142"/>
      <c r="N530" s="142"/>
      <c r="O530" s="142"/>
      <c r="P530" s="142"/>
      <c r="Q530" s="142"/>
      <c r="R530" s="84"/>
      <c r="S530" s="137"/>
      <c r="T530" s="57"/>
      <c r="U530" s="141"/>
      <c r="V530" s="54">
        <f>IF(F530=0,"",F530/E529)</f>
        <v>0.94736842105263153</v>
      </c>
      <c r="W530" s="55">
        <v>18</v>
      </c>
      <c r="X530" s="145">
        <f t="shared" si="59"/>
        <v>0.94736842105263153</v>
      </c>
      <c r="Y530" s="145">
        <f t="shared" si="60"/>
        <v>5.2631578947368474E-2</v>
      </c>
    </row>
    <row r="531" spans="1:25" ht="15.75" customHeight="1" x14ac:dyDescent="0.25">
      <c r="A531" s="50">
        <v>2101</v>
      </c>
      <c r="B531" s="51"/>
      <c r="C531" s="51"/>
      <c r="D531" s="51"/>
      <c r="E531" s="51"/>
      <c r="F531" s="51"/>
      <c r="G531" s="51">
        <v>18</v>
      </c>
      <c r="H531" s="51"/>
      <c r="I531" s="51"/>
      <c r="J531" s="51"/>
      <c r="K531" s="142"/>
      <c r="L531" s="142"/>
      <c r="M531" s="142"/>
      <c r="N531" s="142"/>
      <c r="O531" s="142"/>
      <c r="P531" s="142"/>
      <c r="Q531" s="142"/>
      <c r="R531" s="84"/>
      <c r="S531" s="137"/>
      <c r="T531" s="57"/>
      <c r="U531" s="141"/>
      <c r="V531" s="54">
        <f>IF(G531=0,"",G531/F530)</f>
        <v>1</v>
      </c>
      <c r="W531" s="55">
        <v>18</v>
      </c>
      <c r="X531" s="145">
        <f t="shared" si="59"/>
        <v>1</v>
      </c>
      <c r="Y531" s="145">
        <f t="shared" si="60"/>
        <v>0</v>
      </c>
    </row>
    <row r="532" spans="1:25" ht="15.75" customHeight="1" x14ac:dyDescent="0.25">
      <c r="A532" s="50">
        <v>2102</v>
      </c>
      <c r="B532" s="51"/>
      <c r="C532" s="51"/>
      <c r="D532" s="51"/>
      <c r="E532" s="51"/>
      <c r="F532" s="51"/>
      <c r="G532" s="51"/>
      <c r="H532" s="51">
        <v>18</v>
      </c>
      <c r="I532" s="51"/>
      <c r="J532" s="51"/>
      <c r="K532" s="142"/>
      <c r="L532" s="142"/>
      <c r="M532" s="142"/>
      <c r="N532" s="142"/>
      <c r="O532" s="142"/>
      <c r="P532" s="142"/>
      <c r="Q532" s="142"/>
      <c r="R532" s="84"/>
      <c r="S532" s="137"/>
      <c r="T532" s="57"/>
      <c r="U532" s="141"/>
      <c r="V532" s="54">
        <f>IF(H532=0,"",H532/G531)</f>
        <v>1</v>
      </c>
      <c r="W532" s="55">
        <v>18</v>
      </c>
      <c r="X532" s="145">
        <f t="shared" si="59"/>
        <v>1</v>
      </c>
      <c r="Y532" s="145">
        <f t="shared" si="60"/>
        <v>0</v>
      </c>
    </row>
    <row r="533" spans="1:25" ht="15.75" customHeight="1" x14ac:dyDescent="0.25">
      <c r="A533" s="50">
        <v>2201</v>
      </c>
      <c r="B533" s="51"/>
      <c r="C533" s="51"/>
      <c r="D533" s="51"/>
      <c r="E533" s="51"/>
      <c r="F533" s="51"/>
      <c r="G533" s="51"/>
      <c r="H533" s="51"/>
      <c r="I533" s="51">
        <v>18</v>
      </c>
      <c r="J533" s="51"/>
      <c r="K533" s="142"/>
      <c r="L533" s="142"/>
      <c r="M533" s="142"/>
      <c r="N533" s="142"/>
      <c r="O533" s="142"/>
      <c r="P533" s="142"/>
      <c r="Q533" s="142"/>
      <c r="R533" s="84"/>
      <c r="S533" s="137"/>
      <c r="T533" s="57"/>
      <c r="U533" s="141"/>
      <c r="V533" s="54">
        <f>IF(I533=0,"",I533/H532)</f>
        <v>1</v>
      </c>
      <c r="W533" s="55">
        <v>18</v>
      </c>
      <c r="X533" s="145">
        <f t="shared" si="59"/>
        <v>1</v>
      </c>
      <c r="Y533" s="145">
        <f t="shared" si="60"/>
        <v>0</v>
      </c>
    </row>
    <row r="534" spans="1:25" ht="15.75" customHeight="1" x14ac:dyDescent="0.25">
      <c r="A534" s="50">
        <v>2202</v>
      </c>
      <c r="B534" s="51"/>
      <c r="C534" s="51"/>
      <c r="D534" s="51"/>
      <c r="E534" s="51"/>
      <c r="F534" s="51"/>
      <c r="G534" s="51"/>
      <c r="H534" s="51"/>
      <c r="I534" s="51"/>
      <c r="J534" s="51">
        <v>18</v>
      </c>
      <c r="K534" s="142"/>
      <c r="L534" s="142"/>
      <c r="M534" s="142"/>
      <c r="N534" s="142"/>
      <c r="O534" s="142"/>
      <c r="P534" s="142"/>
      <c r="Q534" s="142"/>
      <c r="R534" s="84">
        <v>18</v>
      </c>
      <c r="S534" s="137"/>
      <c r="T534" s="57"/>
      <c r="U534" s="141"/>
      <c r="V534" s="56">
        <f>IF(J534=0,"",J534/I533)</f>
        <v>1</v>
      </c>
      <c r="W534" s="55">
        <v>18</v>
      </c>
      <c r="X534" s="56">
        <f t="shared" si="59"/>
        <v>1</v>
      </c>
      <c r="Y534" s="56">
        <f t="shared" si="60"/>
        <v>0</v>
      </c>
    </row>
    <row r="535" spans="1:25" ht="15.75" customHeight="1" x14ac:dyDescent="0.25">
      <c r="A535" s="50">
        <v>2301</v>
      </c>
      <c r="B535" s="51"/>
      <c r="C535" s="51"/>
      <c r="D535" s="51"/>
      <c r="E535" s="51"/>
      <c r="F535" s="51"/>
      <c r="G535" s="51"/>
      <c r="H535" s="51"/>
      <c r="I535" s="51"/>
      <c r="J535" s="51"/>
      <c r="K535" s="142"/>
      <c r="L535" s="142"/>
      <c r="M535" s="142"/>
      <c r="N535" s="142"/>
      <c r="O535" s="142"/>
      <c r="P535" s="142"/>
      <c r="Q535" s="142"/>
      <c r="R535" s="84"/>
      <c r="S535" s="137"/>
      <c r="T535" s="57"/>
      <c r="U535" s="142"/>
      <c r="V535" s="121"/>
      <c r="W535" s="55"/>
      <c r="X535" s="121"/>
      <c r="Y535" s="174"/>
    </row>
    <row r="536" spans="1:25" ht="15.75" customHeight="1" x14ac:dyDescent="0.25">
      <c r="A536" s="50">
        <v>2302</v>
      </c>
      <c r="B536" s="51"/>
      <c r="C536" s="51"/>
      <c r="D536" s="51"/>
      <c r="E536" s="51"/>
      <c r="F536" s="51"/>
      <c r="G536" s="51"/>
      <c r="H536" s="51"/>
      <c r="I536" s="51"/>
      <c r="J536" s="51"/>
      <c r="K536" s="142"/>
      <c r="L536" s="142"/>
      <c r="M536" s="142"/>
      <c r="N536" s="142"/>
      <c r="O536" s="142"/>
      <c r="P536" s="142"/>
      <c r="Q536" s="142"/>
      <c r="R536" s="84"/>
      <c r="S536" s="137"/>
      <c r="T536" s="57"/>
      <c r="U536" s="142"/>
      <c r="V536" s="148"/>
      <c r="W536" s="58"/>
      <c r="X536" s="149"/>
      <c r="Y536" s="148"/>
    </row>
    <row r="537" spans="1:25" ht="15.75" customHeight="1" x14ac:dyDescent="0.25">
      <c r="A537" s="50">
        <v>2401</v>
      </c>
      <c r="B537" s="51"/>
      <c r="C537" s="51"/>
      <c r="D537" s="51"/>
      <c r="E537" s="51"/>
      <c r="F537" s="51"/>
      <c r="G537" s="51"/>
      <c r="H537" s="51"/>
      <c r="I537" s="51"/>
      <c r="J537" s="51"/>
      <c r="K537" s="142"/>
      <c r="L537" s="142"/>
      <c r="M537" s="142"/>
      <c r="N537" s="142"/>
      <c r="O537" s="142"/>
      <c r="P537" s="142"/>
      <c r="Q537" s="142"/>
      <c r="R537" s="84"/>
      <c r="S537" s="137"/>
      <c r="T537" s="57"/>
      <c r="U537" s="142"/>
      <c r="V537" s="148"/>
      <c r="W537" s="58"/>
      <c r="X537" s="149"/>
      <c r="Y537" s="148"/>
    </row>
    <row r="538" spans="1:25" ht="15.75" customHeight="1" x14ac:dyDescent="0.25">
      <c r="A538" s="50">
        <v>2402</v>
      </c>
      <c r="B538" s="51"/>
      <c r="C538" s="51"/>
      <c r="D538" s="51"/>
      <c r="E538" s="51"/>
      <c r="F538" s="51"/>
      <c r="G538" s="51"/>
      <c r="H538" s="51"/>
      <c r="I538" s="51"/>
      <c r="J538" s="51"/>
      <c r="K538" s="142"/>
      <c r="L538" s="142"/>
      <c r="M538" s="142"/>
      <c r="N538" s="142"/>
      <c r="O538" s="142"/>
      <c r="P538" s="142"/>
      <c r="Q538" s="142"/>
      <c r="R538" s="84"/>
      <c r="S538" s="137"/>
      <c r="T538" s="57"/>
      <c r="U538" s="142"/>
      <c r="V538" s="57"/>
      <c r="W538" s="142"/>
      <c r="X538" s="150"/>
      <c r="Y538" s="148"/>
    </row>
    <row r="539" spans="1:25" ht="15.75" customHeight="1" x14ac:dyDescent="0.25">
      <c r="A539" s="50">
        <v>2501</v>
      </c>
      <c r="B539" s="51"/>
      <c r="C539" s="51"/>
      <c r="D539" s="51"/>
      <c r="E539" s="51"/>
      <c r="F539" s="51"/>
      <c r="G539" s="51"/>
      <c r="H539" s="51"/>
      <c r="I539" s="51"/>
      <c r="J539" s="51"/>
      <c r="K539" s="142"/>
      <c r="L539" s="142"/>
      <c r="M539" s="142"/>
      <c r="N539" s="142"/>
      <c r="O539" s="142"/>
      <c r="P539" s="142"/>
      <c r="Q539" s="142"/>
      <c r="R539" s="84"/>
      <c r="S539" s="137"/>
      <c r="T539" s="57"/>
      <c r="U539" s="142"/>
      <c r="V539" s="151" t="s">
        <v>48</v>
      </c>
      <c r="W539" s="152">
        <v>13</v>
      </c>
      <c r="X539" s="153">
        <f>IF(SUM(R529:R537)=0,"",SUM(R529:R537))</f>
        <v>18</v>
      </c>
      <c r="Y539" s="154" t="s">
        <v>17</v>
      </c>
    </row>
    <row r="540" spans="1:25" ht="15.75" customHeight="1" x14ac:dyDescent="0.25">
      <c r="A540" s="50">
        <v>2502</v>
      </c>
      <c r="B540" s="51"/>
      <c r="C540" s="51"/>
      <c r="D540" s="51"/>
      <c r="E540" s="51"/>
      <c r="F540" s="51"/>
      <c r="G540" s="51"/>
      <c r="H540" s="51"/>
      <c r="I540" s="51"/>
      <c r="J540" s="51"/>
      <c r="K540" s="142"/>
      <c r="L540" s="142"/>
      <c r="M540" s="142"/>
      <c r="N540" s="142"/>
      <c r="O540" s="142"/>
      <c r="P540" s="142"/>
      <c r="Q540" s="142"/>
      <c r="R540" s="84"/>
      <c r="S540" s="137"/>
      <c r="T540" s="57"/>
      <c r="U540" s="142"/>
      <c r="V540" s="155" t="s">
        <v>49</v>
      </c>
      <c r="W540" s="65">
        <f>IF(W539/B526=0,"",W539/B526)</f>
        <v>0.34210526315789475</v>
      </c>
      <c r="X540" s="156">
        <f>IF(W539/X539=0,"",W539/X539)</f>
        <v>0.72222222222222221</v>
      </c>
      <c r="Y540" s="157" t="s">
        <v>50</v>
      </c>
    </row>
    <row r="541" spans="1:25" ht="15.75" x14ac:dyDescent="0.25">
      <c r="A541" s="50">
        <v>2601</v>
      </c>
      <c r="B541" s="51"/>
      <c r="C541" s="51"/>
      <c r="D541" s="51"/>
      <c r="E541" s="51"/>
      <c r="F541" s="51"/>
      <c r="G541" s="51"/>
      <c r="H541" s="51"/>
      <c r="I541" s="51"/>
      <c r="J541" s="51"/>
      <c r="K541" s="142"/>
      <c r="L541" s="142"/>
      <c r="M541" s="142"/>
      <c r="N541" s="142"/>
      <c r="O541" s="142"/>
      <c r="P541" s="142"/>
      <c r="Q541" s="142"/>
      <c r="R541" s="84"/>
      <c r="S541" s="138"/>
      <c r="T541" s="143"/>
      <c r="U541" s="144"/>
      <c r="V541" s="93"/>
      <c r="W541" s="158"/>
      <c r="X541" s="158"/>
      <c r="Y541" s="159"/>
    </row>
    <row r="542" spans="1:25" ht="18" customHeight="1" x14ac:dyDescent="0.25">
      <c r="A542" s="19"/>
      <c r="B542" s="182" t="s">
        <v>74</v>
      </c>
      <c r="C542" s="182"/>
      <c r="D542" s="182"/>
      <c r="E542" s="182"/>
      <c r="F542" s="182"/>
      <c r="G542" s="182"/>
      <c r="H542" s="182"/>
      <c r="I542" s="182"/>
      <c r="J542" s="182"/>
      <c r="K542" s="24"/>
      <c r="L542" s="24"/>
      <c r="M542" s="24"/>
      <c r="N542" s="24"/>
      <c r="O542" s="24"/>
      <c r="P542" s="24"/>
      <c r="Q542" s="24"/>
      <c r="R542" s="71">
        <f>SUM(R526:R538)</f>
        <v>18</v>
      </c>
      <c r="S542" s="72">
        <f>IF(R534=0,"",R534/B526)</f>
        <v>0.47368421052631576</v>
      </c>
      <c r="T542" s="72">
        <f>IF(R542=0,"",R542/B526)</f>
        <v>0.47368421052631576</v>
      </c>
      <c r="U542" s="72">
        <f>IF(R534=0,"",T542-S542)</f>
        <v>0</v>
      </c>
      <c r="V542" s="1"/>
      <c r="W542" s="24"/>
      <c r="X542" s="27"/>
      <c r="Y542" s="1"/>
    </row>
    <row r="543" spans="1:25" ht="12.75" customHeight="1" x14ac:dyDescent="0.2">
      <c r="S543" s="1"/>
      <c r="T543" s="1"/>
      <c r="V543" s="1"/>
    </row>
    <row r="544" spans="1:25" ht="12.75" x14ac:dyDescent="0.2">
      <c r="S544" s="1"/>
      <c r="T544" s="1"/>
      <c r="V544" s="1"/>
    </row>
    <row r="545" spans="1:26" ht="26.25" x14ac:dyDescent="0.4">
      <c r="B545" s="183" t="s">
        <v>63</v>
      </c>
      <c r="C545" s="184"/>
      <c r="D545" s="184"/>
      <c r="E545" s="184"/>
      <c r="F545" s="184"/>
      <c r="G545" s="184"/>
      <c r="H545" s="184"/>
      <c r="I545" s="184"/>
      <c r="J545" s="184"/>
      <c r="R545" s="127" t="s">
        <v>85</v>
      </c>
      <c r="S545" s="1"/>
      <c r="T545" s="1"/>
      <c r="U545" s="24"/>
      <c r="V545" s="1"/>
      <c r="W545" s="24"/>
      <c r="X545" s="24"/>
      <c r="Y545" s="24"/>
    </row>
    <row r="546" spans="1:26" ht="20.25" x14ac:dyDescent="0.2">
      <c r="A546" s="190" t="s">
        <v>16</v>
      </c>
      <c r="B546" s="191" t="s">
        <v>64</v>
      </c>
      <c r="C546" s="192"/>
      <c r="D546" s="192"/>
      <c r="E546" s="192"/>
      <c r="F546" s="192"/>
      <c r="G546" s="192"/>
      <c r="H546" s="192"/>
      <c r="I546" s="192"/>
      <c r="J546" s="193"/>
      <c r="K546" s="24"/>
      <c r="L546" s="24"/>
      <c r="M546" s="24"/>
      <c r="N546" s="24"/>
      <c r="O546" s="24"/>
      <c r="P546" s="24"/>
      <c r="Q546" s="24"/>
      <c r="R546" s="194" t="s">
        <v>17</v>
      </c>
      <c r="S546" s="189" t="s">
        <v>8</v>
      </c>
      <c r="T546" s="189" t="s">
        <v>9</v>
      </c>
      <c r="U546" s="196" t="s">
        <v>10</v>
      </c>
      <c r="V546" s="189" t="s">
        <v>11</v>
      </c>
      <c r="W546" s="187" t="s">
        <v>12</v>
      </c>
      <c r="X546" s="187" t="s">
        <v>13</v>
      </c>
      <c r="Y546" s="189" t="s">
        <v>14</v>
      </c>
    </row>
    <row r="547" spans="1:26" ht="15.75" x14ac:dyDescent="0.25">
      <c r="A547" s="188"/>
      <c r="B547" s="50" t="s">
        <v>65</v>
      </c>
      <c r="C547" s="50" t="s">
        <v>66</v>
      </c>
      <c r="D547" s="50" t="s">
        <v>67</v>
      </c>
      <c r="E547" s="50" t="s">
        <v>68</v>
      </c>
      <c r="F547" s="50" t="s">
        <v>69</v>
      </c>
      <c r="G547" s="50" t="s">
        <v>70</v>
      </c>
      <c r="H547" s="50" t="s">
        <v>71</v>
      </c>
      <c r="I547" s="50" t="s">
        <v>72</v>
      </c>
      <c r="J547" s="50" t="s">
        <v>73</v>
      </c>
      <c r="K547" s="24"/>
      <c r="L547" s="24"/>
      <c r="M547" s="24"/>
      <c r="N547" s="24"/>
      <c r="O547" s="24"/>
      <c r="P547" s="24"/>
      <c r="Q547" s="24"/>
      <c r="R547" s="195"/>
      <c r="S547" s="188"/>
      <c r="T547" s="188"/>
      <c r="U547" s="188"/>
      <c r="V547" s="188"/>
      <c r="W547" s="188"/>
      <c r="X547" s="188"/>
      <c r="Y547" s="188"/>
    </row>
    <row r="548" spans="1:26" ht="15.75" customHeight="1" x14ac:dyDescent="0.25">
      <c r="A548" s="50">
        <v>1901</v>
      </c>
      <c r="B548" s="51">
        <v>17</v>
      </c>
      <c r="C548" s="51"/>
      <c r="D548" s="51"/>
      <c r="E548" s="51"/>
      <c r="F548" s="51"/>
      <c r="G548" s="51"/>
      <c r="H548" s="51"/>
      <c r="I548" s="51"/>
      <c r="J548" s="51"/>
      <c r="K548" s="142"/>
      <c r="L548" s="142"/>
      <c r="M548" s="142"/>
      <c r="N548" s="142"/>
      <c r="O548" s="142"/>
      <c r="P548" s="142"/>
      <c r="Q548" s="142"/>
      <c r="R548" s="84"/>
      <c r="S548" s="136"/>
      <c r="T548" s="139"/>
      <c r="U548" s="140"/>
      <c r="V548" s="146"/>
      <c r="W548" s="53">
        <f>B548</f>
        <v>17</v>
      </c>
      <c r="X548" s="147"/>
      <c r="Y548" s="146"/>
    </row>
    <row r="549" spans="1:26" ht="15.75" customHeight="1" x14ac:dyDescent="0.25">
      <c r="A549" s="50">
        <v>1902</v>
      </c>
      <c r="B549" s="51"/>
      <c r="C549" s="51">
        <v>15</v>
      </c>
      <c r="D549" s="51"/>
      <c r="E549" s="51"/>
      <c r="F549" s="51"/>
      <c r="G549" s="51"/>
      <c r="H549" s="51"/>
      <c r="I549" s="51"/>
      <c r="J549" s="51"/>
      <c r="K549" s="142"/>
      <c r="L549" s="142"/>
      <c r="M549" s="142"/>
      <c r="N549" s="142"/>
      <c r="O549" s="142"/>
      <c r="P549" s="142"/>
      <c r="Q549" s="142"/>
      <c r="R549" s="84"/>
      <c r="S549" s="137"/>
      <c r="T549" s="57"/>
      <c r="U549" s="141"/>
      <c r="V549" s="54">
        <f>IF(C549=0,"",C549/B548)</f>
        <v>0.88235294117647056</v>
      </c>
      <c r="W549" s="55">
        <v>15</v>
      </c>
      <c r="X549" s="145">
        <f t="shared" ref="X549:X556" si="61">IF(W549=0,"",W549/W548)</f>
        <v>0.88235294117647056</v>
      </c>
      <c r="Y549" s="145">
        <f t="shared" ref="Y549:Y556" si="62">IF(W549=0,"",100%-X549)</f>
        <v>0.11764705882352944</v>
      </c>
    </row>
    <row r="550" spans="1:26" ht="15.75" customHeight="1" x14ac:dyDescent="0.25">
      <c r="A550" s="50">
        <v>2001</v>
      </c>
      <c r="B550" s="51"/>
      <c r="C550" s="51"/>
      <c r="D550" s="51">
        <v>10</v>
      </c>
      <c r="E550" s="51"/>
      <c r="F550" s="51"/>
      <c r="G550" s="51"/>
      <c r="H550" s="51"/>
      <c r="I550" s="51"/>
      <c r="J550" s="51"/>
      <c r="K550" s="142"/>
      <c r="L550" s="142"/>
      <c r="M550" s="142"/>
      <c r="N550" s="142"/>
      <c r="O550" s="142"/>
      <c r="P550" s="142"/>
      <c r="Q550" s="142"/>
      <c r="R550" s="84"/>
      <c r="S550" s="137"/>
      <c r="T550" s="57"/>
      <c r="U550" s="141"/>
      <c r="V550" s="54">
        <f>IF(D550=0,"",D550/C549)</f>
        <v>0.66666666666666663</v>
      </c>
      <c r="W550" s="55">
        <v>13</v>
      </c>
      <c r="X550" s="145">
        <f t="shared" si="61"/>
        <v>0.8666666666666667</v>
      </c>
      <c r="Y550" s="145">
        <f t="shared" si="62"/>
        <v>0.1333333333333333</v>
      </c>
      <c r="Z550" s="30">
        <f>W550/W548</f>
        <v>0.76470588235294112</v>
      </c>
    </row>
    <row r="551" spans="1:26" ht="15.75" customHeight="1" x14ac:dyDescent="0.25">
      <c r="A551" s="50">
        <v>2002</v>
      </c>
      <c r="B551" s="51"/>
      <c r="C551" s="51"/>
      <c r="D551" s="51"/>
      <c r="E551" s="51">
        <v>9</v>
      </c>
      <c r="F551" s="51"/>
      <c r="G551" s="51"/>
      <c r="H551" s="51"/>
      <c r="I551" s="51"/>
      <c r="J551" s="51"/>
      <c r="K551" s="142"/>
      <c r="L551" s="142"/>
      <c r="M551" s="142"/>
      <c r="N551" s="142"/>
      <c r="O551" s="142"/>
      <c r="P551" s="142"/>
      <c r="Q551" s="142"/>
      <c r="R551" s="84"/>
      <c r="S551" s="137"/>
      <c r="T551" s="57"/>
      <c r="U551" s="141"/>
      <c r="V551" s="54">
        <f>IF(E551=0,"",E551/D550)</f>
        <v>0.9</v>
      </c>
      <c r="W551" s="55">
        <v>12</v>
      </c>
      <c r="X551" s="145">
        <f t="shared" si="61"/>
        <v>0.92307692307692313</v>
      </c>
      <c r="Y551" s="145">
        <f t="shared" si="62"/>
        <v>7.6923076923076872E-2</v>
      </c>
    </row>
    <row r="552" spans="1:26" ht="15.75" customHeight="1" x14ac:dyDescent="0.25">
      <c r="A552" s="50">
        <v>2101</v>
      </c>
      <c r="B552" s="51"/>
      <c r="C552" s="51"/>
      <c r="D552" s="51"/>
      <c r="E552" s="51"/>
      <c r="F552" s="51">
        <v>9</v>
      </c>
      <c r="G552" s="51"/>
      <c r="H552" s="51"/>
      <c r="I552" s="51"/>
      <c r="J552" s="51"/>
      <c r="K552" s="142"/>
      <c r="L552" s="142"/>
      <c r="M552" s="142"/>
      <c r="N552" s="142"/>
      <c r="O552" s="142"/>
      <c r="P552" s="142"/>
      <c r="Q552" s="142"/>
      <c r="R552" s="84"/>
      <c r="S552" s="137"/>
      <c r="T552" s="57"/>
      <c r="U552" s="141"/>
      <c r="V552" s="54">
        <f>IF(F552=0,"",F552/E551)</f>
        <v>1</v>
      </c>
      <c r="W552" s="55">
        <v>12</v>
      </c>
      <c r="X552" s="145">
        <f t="shared" si="61"/>
        <v>1</v>
      </c>
      <c r="Y552" s="145">
        <f t="shared" si="62"/>
        <v>0</v>
      </c>
    </row>
    <row r="553" spans="1:26" ht="15.75" customHeight="1" x14ac:dyDescent="0.25">
      <c r="A553" s="50">
        <v>2102</v>
      </c>
      <c r="B553" s="51"/>
      <c r="C553" s="51"/>
      <c r="D553" s="51"/>
      <c r="E553" s="51"/>
      <c r="F553" s="51"/>
      <c r="G553" s="51">
        <v>7</v>
      </c>
      <c r="H553" s="51"/>
      <c r="I553" s="51"/>
      <c r="J553" s="51"/>
      <c r="K553" s="142"/>
      <c r="L553" s="142"/>
      <c r="M553" s="142"/>
      <c r="N553" s="142"/>
      <c r="O553" s="142"/>
      <c r="P553" s="142"/>
      <c r="Q553" s="142"/>
      <c r="R553" s="84"/>
      <c r="S553" s="137"/>
      <c r="T553" s="57"/>
      <c r="U553" s="141"/>
      <c r="V553" s="54">
        <f>IF(G553=0,"",G553/F552)</f>
        <v>0.77777777777777779</v>
      </c>
      <c r="W553" s="55">
        <v>11</v>
      </c>
      <c r="X553" s="145">
        <f t="shared" si="61"/>
        <v>0.91666666666666663</v>
      </c>
      <c r="Y553" s="145">
        <f t="shared" si="62"/>
        <v>8.333333333333337E-2</v>
      </c>
    </row>
    <row r="554" spans="1:26" ht="15.75" customHeight="1" x14ac:dyDescent="0.25">
      <c r="A554" s="50">
        <v>2201</v>
      </c>
      <c r="B554" s="51"/>
      <c r="C554" s="51"/>
      <c r="D554" s="51"/>
      <c r="E554" s="51"/>
      <c r="F554" s="51"/>
      <c r="G554" s="51"/>
      <c r="H554" s="51">
        <v>7</v>
      </c>
      <c r="I554" s="51"/>
      <c r="J554" s="51"/>
      <c r="K554" s="142"/>
      <c r="L554" s="142"/>
      <c r="M554" s="142"/>
      <c r="N554" s="142"/>
      <c r="O554" s="142"/>
      <c r="P554" s="142"/>
      <c r="Q554" s="142"/>
      <c r="R554" s="84"/>
      <c r="S554" s="137"/>
      <c r="T554" s="57"/>
      <c r="U554" s="141"/>
      <c r="V554" s="54">
        <f>IF(H554=0,"",H554/G553)</f>
        <v>1</v>
      </c>
      <c r="W554" s="55">
        <v>10</v>
      </c>
      <c r="X554" s="145">
        <f t="shared" si="61"/>
        <v>0.90909090909090906</v>
      </c>
      <c r="Y554" s="145">
        <f t="shared" si="62"/>
        <v>9.0909090909090939E-2</v>
      </c>
    </row>
    <row r="555" spans="1:26" ht="15.75" customHeight="1" x14ac:dyDescent="0.25">
      <c r="A555" s="50">
        <v>2202</v>
      </c>
      <c r="B555" s="51"/>
      <c r="C555" s="51"/>
      <c r="D555" s="51"/>
      <c r="E555" s="51"/>
      <c r="F555" s="51"/>
      <c r="G555" s="51"/>
      <c r="H555" s="51"/>
      <c r="I555" s="51">
        <v>7</v>
      </c>
      <c r="J555" s="51"/>
      <c r="K555" s="142"/>
      <c r="L555" s="142"/>
      <c r="M555" s="142"/>
      <c r="N555" s="142"/>
      <c r="O555" s="142"/>
      <c r="P555" s="142"/>
      <c r="Q555" s="142"/>
      <c r="R555" s="84"/>
      <c r="S555" s="137"/>
      <c r="T555" s="57"/>
      <c r="U555" s="141"/>
      <c r="V555" s="54">
        <f>IF(I555=0,"",I555/H554)</f>
        <v>1</v>
      </c>
      <c r="W555" s="55">
        <v>10</v>
      </c>
      <c r="X555" s="145">
        <f t="shared" si="61"/>
        <v>1</v>
      </c>
      <c r="Y555" s="145">
        <f t="shared" si="62"/>
        <v>0</v>
      </c>
    </row>
    <row r="556" spans="1:26" ht="15.75" customHeight="1" x14ac:dyDescent="0.25">
      <c r="A556" s="50">
        <v>2301</v>
      </c>
      <c r="B556" s="51"/>
      <c r="C556" s="51"/>
      <c r="D556" s="51"/>
      <c r="E556" s="51"/>
      <c r="F556" s="51"/>
      <c r="G556" s="51"/>
      <c r="H556" s="51"/>
      <c r="I556" s="51"/>
      <c r="J556" s="51">
        <v>7</v>
      </c>
      <c r="K556" s="142"/>
      <c r="L556" s="142"/>
      <c r="M556" s="142"/>
      <c r="N556" s="142"/>
      <c r="O556" s="142"/>
      <c r="P556" s="142"/>
      <c r="Q556" s="142"/>
      <c r="R556" s="84">
        <v>6</v>
      </c>
      <c r="S556" s="137"/>
      <c r="T556" s="57"/>
      <c r="U556" s="141"/>
      <c r="V556" s="56">
        <f>IF(J556=0,"",J556/I555)</f>
        <v>1</v>
      </c>
      <c r="W556" s="55">
        <v>10</v>
      </c>
      <c r="X556" s="56">
        <f t="shared" si="61"/>
        <v>1</v>
      </c>
      <c r="Y556" s="56">
        <f t="shared" si="62"/>
        <v>0</v>
      </c>
    </row>
    <row r="557" spans="1:26" ht="15.75" customHeight="1" x14ac:dyDescent="0.25">
      <c r="A557" s="50">
        <v>2302</v>
      </c>
      <c r="B557" s="51"/>
      <c r="C557" s="51"/>
      <c r="D557" s="51"/>
      <c r="E557" s="51"/>
      <c r="F557" s="51"/>
      <c r="G557" s="51"/>
      <c r="H557" s="51"/>
      <c r="I557" s="51"/>
      <c r="J557" s="51">
        <v>2</v>
      </c>
      <c r="K557" s="142"/>
      <c r="L557" s="142"/>
      <c r="M557" s="142"/>
      <c r="N557" s="142"/>
      <c r="O557" s="142"/>
      <c r="P557" s="142"/>
      <c r="Q557" s="142"/>
      <c r="R557" s="84">
        <v>1</v>
      </c>
      <c r="S557" s="137"/>
      <c r="T557" s="57"/>
      <c r="U557" s="142"/>
      <c r="V557" s="121"/>
      <c r="W557" s="55">
        <v>3</v>
      </c>
      <c r="X557" s="121"/>
      <c r="Y557" s="174"/>
    </row>
    <row r="558" spans="1:26" ht="15.75" customHeight="1" x14ac:dyDescent="0.25">
      <c r="A558" s="50">
        <v>2401</v>
      </c>
      <c r="B558" s="51"/>
      <c r="C558" s="51"/>
      <c r="D558" s="51"/>
      <c r="E558" s="51"/>
      <c r="F558" s="51"/>
      <c r="G558" s="51"/>
      <c r="H558" s="51"/>
      <c r="I558" s="51"/>
      <c r="J558" s="51">
        <v>1</v>
      </c>
      <c r="K558" s="142"/>
      <c r="L558" s="142"/>
      <c r="M558" s="142"/>
      <c r="N558" s="142"/>
      <c r="O558" s="142"/>
      <c r="P558" s="142"/>
      <c r="Q558" s="142"/>
      <c r="R558" s="84">
        <v>2</v>
      </c>
      <c r="S558" s="137"/>
      <c r="T558" s="57"/>
      <c r="U558" s="142"/>
      <c r="V558" s="148"/>
      <c r="W558" s="58">
        <v>2</v>
      </c>
      <c r="X558" s="149"/>
      <c r="Y558" s="148"/>
    </row>
    <row r="559" spans="1:26" ht="15.75" customHeight="1" x14ac:dyDescent="0.25">
      <c r="A559" s="50">
        <v>2402</v>
      </c>
      <c r="B559" s="51"/>
      <c r="C559" s="51"/>
      <c r="D559" s="51"/>
      <c r="E559" s="51"/>
      <c r="F559" s="51"/>
      <c r="G559" s="51"/>
      <c r="H559" s="51"/>
      <c r="I559" s="51"/>
      <c r="J559" s="51"/>
      <c r="K559" s="142"/>
      <c r="L559" s="142"/>
      <c r="M559" s="142"/>
      <c r="N559" s="142"/>
      <c r="O559" s="142"/>
      <c r="P559" s="142"/>
      <c r="Q559" s="142"/>
      <c r="R559" s="84"/>
      <c r="S559" s="137"/>
      <c r="T559" s="57"/>
      <c r="U559" s="142"/>
      <c r="V559" s="148"/>
      <c r="W559" s="58"/>
      <c r="X559" s="149"/>
      <c r="Y559" s="148"/>
    </row>
    <row r="560" spans="1:26" ht="15.75" customHeight="1" x14ac:dyDescent="0.25">
      <c r="A560" s="50">
        <v>2501</v>
      </c>
      <c r="B560" s="51"/>
      <c r="C560" s="51"/>
      <c r="D560" s="51"/>
      <c r="E560" s="51"/>
      <c r="F560" s="51"/>
      <c r="G560" s="51"/>
      <c r="H560" s="51"/>
      <c r="I560" s="51"/>
      <c r="J560" s="51"/>
      <c r="K560" s="142"/>
      <c r="L560" s="142"/>
      <c r="M560" s="142"/>
      <c r="N560" s="142"/>
      <c r="O560" s="142"/>
      <c r="P560" s="142"/>
      <c r="Q560" s="142"/>
      <c r="R560" s="84"/>
      <c r="S560" s="137"/>
      <c r="T560" s="57"/>
      <c r="U560" s="142"/>
      <c r="V560" s="57"/>
      <c r="W560" s="142"/>
      <c r="X560" s="150"/>
      <c r="Y560" s="148"/>
    </row>
    <row r="561" spans="1:26" ht="15.75" customHeight="1" x14ac:dyDescent="0.25">
      <c r="A561" s="50">
        <v>2502</v>
      </c>
      <c r="B561" s="51"/>
      <c r="C561" s="51"/>
      <c r="D561" s="51"/>
      <c r="E561" s="51"/>
      <c r="F561" s="51"/>
      <c r="G561" s="51"/>
      <c r="H561" s="51"/>
      <c r="I561" s="51"/>
      <c r="J561" s="51"/>
      <c r="K561" s="142"/>
      <c r="L561" s="142"/>
      <c r="M561" s="142"/>
      <c r="N561" s="142"/>
      <c r="O561" s="142"/>
      <c r="P561" s="142"/>
      <c r="Q561" s="142"/>
      <c r="R561" s="84"/>
      <c r="S561" s="137"/>
      <c r="T561" s="57"/>
      <c r="U561" s="142"/>
      <c r="V561" s="151" t="s">
        <v>48</v>
      </c>
      <c r="W561" s="152">
        <v>6</v>
      </c>
      <c r="X561" s="153">
        <f>IF(SUM(R551:R559)=0,"",SUM(R551:R559))</f>
        <v>9</v>
      </c>
      <c r="Y561" s="154" t="s">
        <v>17</v>
      </c>
    </row>
    <row r="562" spans="1:26" ht="15.75" customHeight="1" x14ac:dyDescent="0.25">
      <c r="A562" s="50">
        <v>2601</v>
      </c>
      <c r="B562" s="51"/>
      <c r="C562" s="51"/>
      <c r="D562" s="51"/>
      <c r="E562" s="51"/>
      <c r="F562" s="51"/>
      <c r="G562" s="51"/>
      <c r="H562" s="51"/>
      <c r="I562" s="51"/>
      <c r="J562" s="51"/>
      <c r="K562" s="142"/>
      <c r="L562" s="142"/>
      <c r="M562" s="142"/>
      <c r="N562" s="142"/>
      <c r="O562" s="142"/>
      <c r="P562" s="142"/>
      <c r="Q562" s="142"/>
      <c r="R562" s="84"/>
      <c r="S562" s="137"/>
      <c r="T562" s="57"/>
      <c r="U562" s="142"/>
      <c r="V562" s="155" t="s">
        <v>49</v>
      </c>
      <c r="W562" s="65">
        <f>IF(W561/B548=0,"",W561/B548)</f>
        <v>0.35294117647058826</v>
      </c>
      <c r="X562" s="156">
        <f>IF(W561/X561=0,"",W561/X561)</f>
        <v>0.66666666666666663</v>
      </c>
      <c r="Y562" s="157" t="s">
        <v>50</v>
      </c>
    </row>
    <row r="563" spans="1:26" ht="15.75" customHeight="1" x14ac:dyDescent="0.25">
      <c r="A563" s="50">
        <v>2602</v>
      </c>
      <c r="B563" s="51"/>
      <c r="C563" s="51"/>
      <c r="D563" s="51"/>
      <c r="E563" s="51"/>
      <c r="F563" s="51"/>
      <c r="G563" s="51"/>
      <c r="H563" s="51"/>
      <c r="I563" s="51"/>
      <c r="J563" s="51"/>
      <c r="K563" s="142"/>
      <c r="L563" s="142"/>
      <c r="M563" s="142"/>
      <c r="N563" s="142"/>
      <c r="O563" s="142"/>
      <c r="P563" s="142"/>
      <c r="Q563" s="142"/>
      <c r="R563" s="84"/>
      <c r="S563" s="138"/>
      <c r="T563" s="143"/>
      <c r="U563" s="144"/>
      <c r="V563" s="93"/>
      <c r="W563" s="158"/>
      <c r="X563" s="158"/>
      <c r="Y563" s="159"/>
    </row>
    <row r="564" spans="1:26" ht="18" customHeight="1" x14ac:dyDescent="0.25">
      <c r="A564" s="19"/>
      <c r="B564" s="182" t="s">
        <v>74</v>
      </c>
      <c r="C564" s="182"/>
      <c r="D564" s="182"/>
      <c r="E564" s="182"/>
      <c r="F564" s="182"/>
      <c r="G564" s="182"/>
      <c r="H564" s="182"/>
      <c r="I564" s="182"/>
      <c r="J564" s="182"/>
      <c r="K564" s="24"/>
      <c r="L564" s="24"/>
      <c r="M564" s="24"/>
      <c r="N564" s="24"/>
      <c r="O564" s="24"/>
      <c r="P564" s="24"/>
      <c r="Q564" s="24"/>
      <c r="R564" s="71">
        <f>SUM(R548:R560)</f>
        <v>9</v>
      </c>
      <c r="S564" s="72">
        <f>IF(R556=0,"",R556/B548)</f>
        <v>0.35294117647058826</v>
      </c>
      <c r="T564" s="72">
        <f>IF(R564=0,"",R564/B548)</f>
        <v>0.52941176470588236</v>
      </c>
      <c r="U564" s="72">
        <f>IF(R556=0,"",T564-S564)</f>
        <v>0.1764705882352941</v>
      </c>
      <c r="V564" s="1"/>
      <c r="W564" s="24"/>
      <c r="X564" s="27"/>
      <c r="Y564" s="1"/>
    </row>
    <row r="565" spans="1:26" ht="12.75" customHeight="1" x14ac:dyDescent="0.2">
      <c r="S565" s="1"/>
      <c r="T565" s="1"/>
      <c r="V565" s="1"/>
    </row>
    <row r="566" spans="1:26" ht="12.75" customHeight="1" x14ac:dyDescent="0.2">
      <c r="S566" s="1"/>
      <c r="T566" s="1"/>
      <c r="V566" s="1"/>
    </row>
    <row r="567" spans="1:26" ht="26.25" x14ac:dyDescent="0.4">
      <c r="B567" s="183" t="s">
        <v>63</v>
      </c>
      <c r="C567" s="184"/>
      <c r="D567" s="184"/>
      <c r="E567" s="184"/>
      <c r="F567" s="184"/>
      <c r="G567" s="184"/>
      <c r="H567" s="184"/>
      <c r="I567" s="184"/>
      <c r="J567" s="184"/>
      <c r="R567" s="127" t="s">
        <v>86</v>
      </c>
      <c r="S567" s="1"/>
      <c r="T567" s="1"/>
      <c r="U567" s="24"/>
      <c r="V567" s="1"/>
      <c r="W567" s="24"/>
      <c r="X567" s="24"/>
      <c r="Y567" s="24"/>
    </row>
    <row r="568" spans="1:26" ht="20.25" customHeight="1" x14ac:dyDescent="0.2">
      <c r="A568" s="190" t="s">
        <v>16</v>
      </c>
      <c r="B568" s="191" t="s">
        <v>64</v>
      </c>
      <c r="C568" s="192"/>
      <c r="D568" s="192"/>
      <c r="E568" s="192"/>
      <c r="F568" s="192"/>
      <c r="G568" s="192"/>
      <c r="H568" s="192"/>
      <c r="I568" s="192"/>
      <c r="J568" s="193"/>
      <c r="K568" s="24"/>
      <c r="L568" s="24"/>
      <c r="M568" s="24"/>
      <c r="N568" s="24"/>
      <c r="O568" s="24"/>
      <c r="P568" s="24"/>
      <c r="Q568" s="24"/>
      <c r="R568" s="194" t="s">
        <v>17</v>
      </c>
      <c r="S568" s="189" t="s">
        <v>8</v>
      </c>
      <c r="T568" s="189" t="s">
        <v>9</v>
      </c>
      <c r="U568" s="196" t="s">
        <v>10</v>
      </c>
      <c r="V568" s="189" t="s">
        <v>11</v>
      </c>
      <c r="W568" s="187" t="s">
        <v>12</v>
      </c>
      <c r="X568" s="187" t="s">
        <v>13</v>
      </c>
      <c r="Y568" s="189" t="s">
        <v>14</v>
      </c>
    </row>
    <row r="569" spans="1:26" ht="15.75" x14ac:dyDescent="0.25">
      <c r="A569" s="188"/>
      <c r="B569" s="50" t="s">
        <v>65</v>
      </c>
      <c r="C569" s="50" t="s">
        <v>66</v>
      </c>
      <c r="D569" s="50" t="s">
        <v>67</v>
      </c>
      <c r="E569" s="50" t="s">
        <v>68</v>
      </c>
      <c r="F569" s="50" t="s">
        <v>69</v>
      </c>
      <c r="G569" s="50" t="s">
        <v>70</v>
      </c>
      <c r="H569" s="50" t="s">
        <v>71</v>
      </c>
      <c r="I569" s="50" t="s">
        <v>72</v>
      </c>
      <c r="J569" s="50" t="s">
        <v>73</v>
      </c>
      <c r="K569" s="24"/>
      <c r="L569" s="24"/>
      <c r="M569" s="24"/>
      <c r="N569" s="24"/>
      <c r="O569" s="24"/>
      <c r="P569" s="24"/>
      <c r="Q569" s="24"/>
      <c r="R569" s="195"/>
      <c r="S569" s="188"/>
      <c r="T569" s="188"/>
      <c r="U569" s="188"/>
      <c r="V569" s="188"/>
      <c r="W569" s="188"/>
      <c r="X569" s="188"/>
      <c r="Y569" s="188"/>
    </row>
    <row r="570" spans="1:26" ht="15.75" customHeight="1" x14ac:dyDescent="0.25">
      <c r="A570" s="50">
        <v>1902</v>
      </c>
      <c r="B570" s="51">
        <v>29</v>
      </c>
      <c r="C570" s="51"/>
      <c r="D570" s="51"/>
      <c r="E570" s="51"/>
      <c r="F570" s="51"/>
      <c r="G570" s="51"/>
      <c r="H570" s="51"/>
      <c r="I570" s="51"/>
      <c r="J570" s="51"/>
      <c r="K570" s="142"/>
      <c r="L570" s="142"/>
      <c r="M570" s="142"/>
      <c r="N570" s="142"/>
      <c r="O570" s="142"/>
      <c r="P570" s="142"/>
      <c r="Q570" s="142"/>
      <c r="R570" s="84"/>
      <c r="S570" s="136"/>
      <c r="T570" s="139"/>
      <c r="U570" s="140"/>
      <c r="V570" s="146"/>
      <c r="W570" s="53">
        <f>B570</f>
        <v>29</v>
      </c>
      <c r="X570" s="147"/>
      <c r="Y570" s="146"/>
    </row>
    <row r="571" spans="1:26" ht="15.75" customHeight="1" x14ac:dyDescent="0.25">
      <c r="A571" s="50">
        <v>2001</v>
      </c>
      <c r="B571" s="51"/>
      <c r="C571" s="51">
        <v>16</v>
      </c>
      <c r="D571" s="51"/>
      <c r="E571" s="51"/>
      <c r="F571" s="51"/>
      <c r="G571" s="51"/>
      <c r="H571" s="51"/>
      <c r="I571" s="51"/>
      <c r="J571" s="51"/>
      <c r="K571" s="142"/>
      <c r="L571" s="142"/>
      <c r="M571" s="142"/>
      <c r="N571" s="142"/>
      <c r="O571" s="142"/>
      <c r="P571" s="142"/>
      <c r="Q571" s="142"/>
      <c r="R571" s="84"/>
      <c r="S571" s="137"/>
      <c r="T571" s="57"/>
      <c r="U571" s="141"/>
      <c r="V571" s="54">
        <f>IF(C571=0,"",C571/B570)</f>
        <v>0.55172413793103448</v>
      </c>
      <c r="W571" s="55">
        <v>16</v>
      </c>
      <c r="X571" s="145">
        <f t="shared" ref="X571:X578" si="63">IF(W571=0,"",W571/W570)</f>
        <v>0.55172413793103448</v>
      </c>
      <c r="Y571" s="145">
        <f t="shared" ref="Y571:Y578" si="64">IF(W571=0,"",100%-X571)</f>
        <v>0.44827586206896552</v>
      </c>
    </row>
    <row r="572" spans="1:26" ht="15.75" customHeight="1" x14ac:dyDescent="0.25">
      <c r="A572" s="50">
        <v>2002</v>
      </c>
      <c r="B572" s="51"/>
      <c r="C572" s="51"/>
      <c r="D572" s="51">
        <v>15</v>
      </c>
      <c r="E572" s="51"/>
      <c r="F572" s="51"/>
      <c r="G572" s="51"/>
      <c r="H572" s="51"/>
      <c r="I572" s="51"/>
      <c r="J572" s="51"/>
      <c r="K572" s="142"/>
      <c r="L572" s="142"/>
      <c r="M572" s="142"/>
      <c r="N572" s="142"/>
      <c r="O572" s="142"/>
      <c r="P572" s="142"/>
      <c r="Q572" s="142"/>
      <c r="R572" s="84"/>
      <c r="S572" s="137"/>
      <c r="T572" s="57"/>
      <c r="U572" s="141"/>
      <c r="V572" s="54">
        <f>IF(D572=0,"",D572/C571)</f>
        <v>0.9375</v>
      </c>
      <c r="W572" s="55">
        <v>15</v>
      </c>
      <c r="X572" s="145">
        <f t="shared" si="63"/>
        <v>0.9375</v>
      </c>
      <c r="Y572" s="145">
        <f t="shared" si="64"/>
        <v>6.25E-2</v>
      </c>
      <c r="Z572" s="30">
        <f>W572/W570</f>
        <v>0.51724137931034486</v>
      </c>
    </row>
    <row r="573" spans="1:26" ht="15.75" customHeight="1" x14ac:dyDescent="0.25">
      <c r="A573" s="50">
        <v>2101</v>
      </c>
      <c r="B573" s="51"/>
      <c r="C573" s="51"/>
      <c r="D573" s="51"/>
      <c r="E573" s="51">
        <v>12</v>
      </c>
      <c r="F573" s="51"/>
      <c r="G573" s="51"/>
      <c r="H573" s="51"/>
      <c r="I573" s="51"/>
      <c r="J573" s="51"/>
      <c r="K573" s="142"/>
      <c r="L573" s="142"/>
      <c r="M573" s="142"/>
      <c r="N573" s="142"/>
      <c r="O573" s="142"/>
      <c r="P573" s="142"/>
      <c r="Q573" s="142"/>
      <c r="R573" s="84"/>
      <c r="S573" s="137"/>
      <c r="T573" s="57"/>
      <c r="U573" s="141"/>
      <c r="V573" s="54">
        <f>IF(E573=0,"",E573/D572)</f>
        <v>0.8</v>
      </c>
      <c r="W573" s="55">
        <v>12</v>
      </c>
      <c r="X573" s="145">
        <f t="shared" si="63"/>
        <v>0.8</v>
      </c>
      <c r="Y573" s="145">
        <f t="shared" si="64"/>
        <v>0.19999999999999996</v>
      </c>
    </row>
    <row r="574" spans="1:26" ht="15.75" customHeight="1" x14ac:dyDescent="0.25">
      <c r="A574" s="50">
        <v>2102</v>
      </c>
      <c r="B574" s="51"/>
      <c r="C574" s="51"/>
      <c r="D574" s="51"/>
      <c r="E574" s="51"/>
      <c r="F574" s="51">
        <v>11</v>
      </c>
      <c r="G574" s="51"/>
      <c r="H574" s="51"/>
      <c r="I574" s="51"/>
      <c r="J574" s="51"/>
      <c r="K574" s="142"/>
      <c r="L574" s="142"/>
      <c r="M574" s="142"/>
      <c r="N574" s="142"/>
      <c r="O574" s="142"/>
      <c r="P574" s="142"/>
      <c r="Q574" s="142"/>
      <c r="R574" s="84"/>
      <c r="S574" s="137"/>
      <c r="T574" s="57"/>
      <c r="U574" s="141"/>
      <c r="V574" s="54">
        <f>IF(F574=0,"",F574/E573)</f>
        <v>0.91666666666666663</v>
      </c>
      <c r="W574" s="55">
        <v>11</v>
      </c>
      <c r="X574" s="145">
        <f t="shared" si="63"/>
        <v>0.91666666666666663</v>
      </c>
      <c r="Y574" s="145">
        <f t="shared" si="64"/>
        <v>8.333333333333337E-2</v>
      </c>
    </row>
    <row r="575" spans="1:26" ht="15.75" customHeight="1" x14ac:dyDescent="0.25">
      <c r="A575" s="50">
        <v>2201</v>
      </c>
      <c r="B575" s="51"/>
      <c r="C575" s="51"/>
      <c r="D575" s="51"/>
      <c r="E575" s="51"/>
      <c r="F575" s="51"/>
      <c r="G575" s="51">
        <v>10</v>
      </c>
      <c r="H575" s="51"/>
      <c r="I575" s="51"/>
      <c r="J575" s="51"/>
      <c r="K575" s="142"/>
      <c r="L575" s="142"/>
      <c r="M575" s="142"/>
      <c r="N575" s="142"/>
      <c r="O575" s="142"/>
      <c r="P575" s="142"/>
      <c r="Q575" s="142"/>
      <c r="R575" s="84"/>
      <c r="S575" s="137"/>
      <c r="T575" s="57"/>
      <c r="U575" s="141"/>
      <c r="V575" s="54">
        <f>IF(G575=0,"",G575/F574)</f>
        <v>0.90909090909090906</v>
      </c>
      <c r="W575" s="55">
        <v>10</v>
      </c>
      <c r="X575" s="145">
        <f t="shared" si="63"/>
        <v>0.90909090909090906</v>
      </c>
      <c r="Y575" s="145">
        <f t="shared" si="64"/>
        <v>9.0909090909090939E-2</v>
      </c>
    </row>
    <row r="576" spans="1:26" ht="15.75" customHeight="1" x14ac:dyDescent="0.25">
      <c r="A576" s="50">
        <v>2202</v>
      </c>
      <c r="B576" s="51"/>
      <c r="C576" s="51"/>
      <c r="D576" s="51"/>
      <c r="E576" s="51"/>
      <c r="F576" s="51"/>
      <c r="G576" s="51"/>
      <c r="H576" s="51">
        <v>10</v>
      </c>
      <c r="I576" s="51"/>
      <c r="J576" s="51"/>
      <c r="K576" s="142"/>
      <c r="L576" s="142"/>
      <c r="M576" s="142"/>
      <c r="N576" s="142"/>
      <c r="O576" s="142"/>
      <c r="P576" s="142"/>
      <c r="Q576" s="142"/>
      <c r="R576" s="84"/>
      <c r="S576" s="137"/>
      <c r="T576" s="57"/>
      <c r="U576" s="141"/>
      <c r="V576" s="54">
        <f>IF(H576=0,"",H576/G575)</f>
        <v>1</v>
      </c>
      <c r="W576" s="55">
        <v>10</v>
      </c>
      <c r="X576" s="145">
        <f t="shared" si="63"/>
        <v>1</v>
      </c>
      <c r="Y576" s="145">
        <f t="shared" si="64"/>
        <v>0</v>
      </c>
    </row>
    <row r="577" spans="1:25" ht="15.75" customHeight="1" x14ac:dyDescent="0.25">
      <c r="A577" s="50">
        <v>2301</v>
      </c>
      <c r="B577" s="51"/>
      <c r="C577" s="51"/>
      <c r="D577" s="51"/>
      <c r="E577" s="51"/>
      <c r="F577" s="51"/>
      <c r="G577" s="51"/>
      <c r="H577" s="51"/>
      <c r="I577" s="51">
        <v>10</v>
      </c>
      <c r="J577" s="51"/>
      <c r="K577" s="142"/>
      <c r="L577" s="142"/>
      <c r="M577" s="142"/>
      <c r="N577" s="142"/>
      <c r="O577" s="142"/>
      <c r="P577" s="142"/>
      <c r="Q577" s="142"/>
      <c r="R577" s="84"/>
      <c r="S577" s="137"/>
      <c r="T577" s="57"/>
      <c r="U577" s="141"/>
      <c r="V577" s="54">
        <f>IF(I577=0,"",I577/H576)</f>
        <v>1</v>
      </c>
      <c r="W577" s="55">
        <v>10</v>
      </c>
      <c r="X577" s="145">
        <f t="shared" si="63"/>
        <v>1</v>
      </c>
      <c r="Y577" s="145">
        <f t="shared" si="64"/>
        <v>0</v>
      </c>
    </row>
    <row r="578" spans="1:25" ht="15.75" customHeight="1" x14ac:dyDescent="0.25">
      <c r="A578" s="50">
        <v>2302</v>
      </c>
      <c r="B578" s="51"/>
      <c r="C578" s="51"/>
      <c r="D578" s="51"/>
      <c r="E578" s="51"/>
      <c r="F578" s="51"/>
      <c r="G578" s="51"/>
      <c r="H578" s="51"/>
      <c r="I578" s="51"/>
      <c r="J578" s="51">
        <v>10</v>
      </c>
      <c r="K578" s="142"/>
      <c r="L578" s="142"/>
      <c r="M578" s="142"/>
      <c r="N578" s="142"/>
      <c r="O578" s="142"/>
      <c r="P578" s="142"/>
      <c r="Q578" s="142"/>
      <c r="R578" s="84">
        <v>10</v>
      </c>
      <c r="S578" s="137"/>
      <c r="T578" s="57"/>
      <c r="U578" s="141"/>
      <c r="V578" s="56">
        <f>IF(J578=0,"",J578/I577)</f>
        <v>1</v>
      </c>
      <c r="W578" s="55">
        <v>10</v>
      </c>
      <c r="X578" s="56">
        <f t="shared" si="63"/>
        <v>1</v>
      </c>
      <c r="Y578" s="56">
        <f t="shared" si="64"/>
        <v>0</v>
      </c>
    </row>
    <row r="579" spans="1:25" ht="15.75" customHeight="1" x14ac:dyDescent="0.25">
      <c r="A579" s="50">
        <v>2401</v>
      </c>
      <c r="B579" s="51"/>
      <c r="C579" s="51"/>
      <c r="D579" s="51"/>
      <c r="E579" s="51"/>
      <c r="F579" s="51"/>
      <c r="G579" s="51"/>
      <c r="H579" s="51"/>
      <c r="I579" s="51"/>
      <c r="J579" s="51"/>
      <c r="K579" s="142"/>
      <c r="L579" s="142"/>
      <c r="M579" s="142"/>
      <c r="N579" s="142"/>
      <c r="O579" s="142"/>
      <c r="P579" s="142"/>
      <c r="Q579" s="142"/>
      <c r="R579" s="84"/>
      <c r="S579" s="137"/>
      <c r="T579" s="57"/>
      <c r="U579" s="142"/>
      <c r="V579" s="121"/>
      <c r="W579" s="55"/>
      <c r="X579" s="121"/>
      <c r="Y579" s="174"/>
    </row>
    <row r="580" spans="1:25" ht="15.75" customHeight="1" x14ac:dyDescent="0.25">
      <c r="A580" s="50">
        <v>2402</v>
      </c>
      <c r="B580" s="51"/>
      <c r="C580" s="51"/>
      <c r="D580" s="51"/>
      <c r="E580" s="51"/>
      <c r="F580" s="51"/>
      <c r="G580" s="51"/>
      <c r="H580" s="51"/>
      <c r="I580" s="51"/>
      <c r="J580" s="51"/>
      <c r="K580" s="142"/>
      <c r="L580" s="142"/>
      <c r="M580" s="142"/>
      <c r="N580" s="142"/>
      <c r="O580" s="142"/>
      <c r="P580" s="142"/>
      <c r="Q580" s="142"/>
      <c r="R580" s="84"/>
      <c r="S580" s="137"/>
      <c r="T580" s="57"/>
      <c r="U580" s="142"/>
      <c r="V580" s="148"/>
      <c r="W580" s="58"/>
      <c r="X580" s="149"/>
      <c r="Y580" s="148"/>
    </row>
    <row r="581" spans="1:25" ht="15.75" customHeight="1" x14ac:dyDescent="0.25">
      <c r="A581" s="50">
        <v>2501</v>
      </c>
      <c r="B581" s="51"/>
      <c r="C581" s="51"/>
      <c r="D581" s="51"/>
      <c r="E581" s="51"/>
      <c r="F581" s="51"/>
      <c r="G581" s="51"/>
      <c r="H581" s="51"/>
      <c r="I581" s="51"/>
      <c r="J581" s="51"/>
      <c r="K581" s="142"/>
      <c r="L581" s="142"/>
      <c r="M581" s="142"/>
      <c r="N581" s="142"/>
      <c r="O581" s="142"/>
      <c r="P581" s="142"/>
      <c r="Q581" s="142"/>
      <c r="R581" s="84"/>
      <c r="S581" s="137"/>
      <c r="T581" s="57"/>
      <c r="U581" s="142"/>
      <c r="V581" s="148"/>
      <c r="W581" s="58"/>
      <c r="X581" s="149"/>
      <c r="Y581" s="148"/>
    </row>
    <row r="582" spans="1:25" ht="15.75" customHeight="1" x14ac:dyDescent="0.25">
      <c r="A582" s="50">
        <v>2502</v>
      </c>
      <c r="B582" s="51"/>
      <c r="C582" s="51"/>
      <c r="D582" s="51"/>
      <c r="E582" s="51"/>
      <c r="F582" s="51"/>
      <c r="G582" s="51"/>
      <c r="H582" s="51"/>
      <c r="I582" s="51"/>
      <c r="J582" s="51"/>
      <c r="K582" s="142"/>
      <c r="L582" s="142"/>
      <c r="M582" s="142"/>
      <c r="N582" s="142"/>
      <c r="O582" s="142"/>
      <c r="P582" s="142"/>
      <c r="Q582" s="142"/>
      <c r="R582" s="84"/>
      <c r="S582" s="137"/>
      <c r="T582" s="57"/>
      <c r="U582" s="142"/>
      <c r="V582" s="57"/>
      <c r="W582" s="142"/>
      <c r="X582" s="150"/>
      <c r="Y582" s="148"/>
    </row>
    <row r="583" spans="1:25" ht="15.75" customHeight="1" x14ac:dyDescent="0.25">
      <c r="A583" s="50">
        <v>2601</v>
      </c>
      <c r="B583" s="51"/>
      <c r="C583" s="51"/>
      <c r="D583" s="51"/>
      <c r="E583" s="51"/>
      <c r="F583" s="51"/>
      <c r="G583" s="51"/>
      <c r="H583" s="51"/>
      <c r="I583" s="51"/>
      <c r="J583" s="51"/>
      <c r="K583" s="142"/>
      <c r="L583" s="142"/>
      <c r="M583" s="142"/>
      <c r="N583" s="142"/>
      <c r="O583" s="142"/>
      <c r="P583" s="142"/>
      <c r="Q583" s="142"/>
      <c r="R583" s="84"/>
      <c r="S583" s="137"/>
      <c r="T583" s="57"/>
      <c r="U583" s="142"/>
      <c r="V583" s="151" t="s">
        <v>48</v>
      </c>
      <c r="W583" s="152">
        <v>3</v>
      </c>
      <c r="X583" s="153">
        <f>IF(SUM(R573:R581)=0,"",SUM(R573:R581))</f>
        <v>10</v>
      </c>
      <c r="Y583" s="154" t="s">
        <v>17</v>
      </c>
    </row>
    <row r="584" spans="1:25" ht="15.75" customHeight="1" x14ac:dyDescent="0.25">
      <c r="A584" s="50">
        <v>2602</v>
      </c>
      <c r="B584" s="51"/>
      <c r="C584" s="51"/>
      <c r="D584" s="51"/>
      <c r="E584" s="51"/>
      <c r="F584" s="51"/>
      <c r="G584" s="51"/>
      <c r="H584" s="51"/>
      <c r="I584" s="51"/>
      <c r="J584" s="51"/>
      <c r="K584" s="142"/>
      <c r="L584" s="142"/>
      <c r="M584" s="142"/>
      <c r="N584" s="142"/>
      <c r="O584" s="142"/>
      <c r="P584" s="142"/>
      <c r="Q584" s="142"/>
      <c r="R584" s="84"/>
      <c r="S584" s="137"/>
      <c r="T584" s="57"/>
      <c r="U584" s="142"/>
      <c r="V584" s="155" t="s">
        <v>49</v>
      </c>
      <c r="W584" s="65">
        <f>IF(W583/B570=0,"",W583/B570)</f>
        <v>0.10344827586206896</v>
      </c>
      <c r="X584" s="156">
        <f>IF(W583/X583=0,"",W583/X583)</f>
        <v>0.3</v>
      </c>
      <c r="Y584" s="157" t="s">
        <v>50</v>
      </c>
    </row>
    <row r="585" spans="1:25" ht="15.75" customHeight="1" x14ac:dyDescent="0.25">
      <c r="A585" s="50">
        <v>2701</v>
      </c>
      <c r="B585" s="51"/>
      <c r="C585" s="51"/>
      <c r="D585" s="51"/>
      <c r="E585" s="51"/>
      <c r="F585" s="51"/>
      <c r="G585" s="51"/>
      <c r="H585" s="51"/>
      <c r="I585" s="51"/>
      <c r="J585" s="51"/>
      <c r="K585" s="142"/>
      <c r="L585" s="142"/>
      <c r="M585" s="142"/>
      <c r="N585" s="142"/>
      <c r="O585" s="142"/>
      <c r="P585" s="142"/>
      <c r="Q585" s="142"/>
      <c r="R585" s="84"/>
      <c r="S585" s="138"/>
      <c r="T585" s="143"/>
      <c r="U585" s="144"/>
      <c r="V585" s="93"/>
      <c r="W585" s="158"/>
      <c r="X585" s="158"/>
      <c r="Y585" s="159"/>
    </row>
    <row r="586" spans="1:25" ht="18" customHeight="1" x14ac:dyDescent="0.25">
      <c r="A586" s="19"/>
      <c r="B586" s="182" t="s">
        <v>74</v>
      </c>
      <c r="C586" s="182"/>
      <c r="D586" s="182"/>
      <c r="E586" s="182"/>
      <c r="F586" s="182"/>
      <c r="G586" s="182"/>
      <c r="H586" s="182"/>
      <c r="I586" s="182"/>
      <c r="J586" s="182"/>
      <c r="K586" s="24"/>
      <c r="L586" s="24"/>
      <c r="M586" s="24"/>
      <c r="N586" s="24"/>
      <c r="O586" s="24"/>
      <c r="P586" s="24"/>
      <c r="Q586" s="24"/>
      <c r="R586" s="71">
        <f>SUM(R570:R582)</f>
        <v>10</v>
      </c>
      <c r="S586" s="72">
        <f>IF(R578=0,"",R578/B570)</f>
        <v>0.34482758620689657</v>
      </c>
      <c r="T586" s="72">
        <f>IF(R586=0,"",R586/B570)</f>
        <v>0.34482758620689657</v>
      </c>
      <c r="U586" s="72">
        <f>IF(R578=0,"",T586-S586)</f>
        <v>0</v>
      </c>
      <c r="V586" s="1"/>
      <c r="W586" s="24"/>
      <c r="X586" s="27"/>
      <c r="Y586" s="1"/>
    </row>
    <row r="587" spans="1:25" ht="12.75" x14ac:dyDescent="0.2">
      <c r="S587" s="1"/>
      <c r="T587" s="1"/>
      <c r="V587" s="1"/>
    </row>
    <row r="588" spans="1:25" ht="12.75" customHeight="1" x14ac:dyDescent="0.2">
      <c r="S588" s="1"/>
      <c r="T588" s="1"/>
      <c r="V588" s="1"/>
    </row>
    <row r="589" spans="1:25" ht="26.25" x14ac:dyDescent="0.4">
      <c r="B589" s="183" t="s">
        <v>63</v>
      </c>
      <c r="C589" s="184"/>
      <c r="D589" s="184"/>
      <c r="E589" s="184"/>
      <c r="F589" s="184"/>
      <c r="G589" s="184"/>
      <c r="H589" s="184"/>
      <c r="I589" s="184"/>
      <c r="J589" s="184"/>
      <c r="R589" s="127" t="s">
        <v>87</v>
      </c>
      <c r="S589" s="1"/>
      <c r="T589" s="1"/>
      <c r="U589" s="24"/>
      <c r="V589" s="1"/>
      <c r="W589" s="24"/>
      <c r="X589" s="24"/>
      <c r="Y589" s="24"/>
    </row>
    <row r="590" spans="1:25" ht="20.25" x14ac:dyDescent="0.2">
      <c r="A590" s="190" t="s">
        <v>16</v>
      </c>
      <c r="B590" s="191" t="s">
        <v>64</v>
      </c>
      <c r="C590" s="192"/>
      <c r="D590" s="192"/>
      <c r="E590" s="192"/>
      <c r="F590" s="192"/>
      <c r="G590" s="192"/>
      <c r="H590" s="192"/>
      <c r="I590" s="192"/>
      <c r="J590" s="193"/>
      <c r="K590" s="24"/>
      <c r="L590" s="24"/>
      <c r="M590" s="24"/>
      <c r="N590" s="24"/>
      <c r="O590" s="24"/>
      <c r="P590" s="24"/>
      <c r="Q590" s="24"/>
      <c r="R590" s="194" t="s">
        <v>17</v>
      </c>
      <c r="S590" s="189" t="s">
        <v>8</v>
      </c>
      <c r="T590" s="189" t="s">
        <v>9</v>
      </c>
      <c r="U590" s="196" t="s">
        <v>10</v>
      </c>
      <c r="V590" s="189" t="s">
        <v>11</v>
      </c>
      <c r="W590" s="187" t="s">
        <v>12</v>
      </c>
      <c r="X590" s="187" t="s">
        <v>13</v>
      </c>
      <c r="Y590" s="189" t="s">
        <v>14</v>
      </c>
    </row>
    <row r="591" spans="1:25" ht="15.75" customHeight="1" x14ac:dyDescent="0.25">
      <c r="A591" s="188"/>
      <c r="B591" s="50" t="s">
        <v>65</v>
      </c>
      <c r="C591" s="50" t="s">
        <v>66</v>
      </c>
      <c r="D591" s="50" t="s">
        <v>67</v>
      </c>
      <c r="E591" s="50" t="s">
        <v>68</v>
      </c>
      <c r="F591" s="50" t="s">
        <v>69</v>
      </c>
      <c r="G591" s="50" t="s">
        <v>70</v>
      </c>
      <c r="H591" s="50" t="s">
        <v>71</v>
      </c>
      <c r="I591" s="50" t="s">
        <v>72</v>
      </c>
      <c r="J591" s="50" t="s">
        <v>73</v>
      </c>
      <c r="K591" s="24"/>
      <c r="L591" s="24"/>
      <c r="M591" s="24"/>
      <c r="N591" s="24"/>
      <c r="O591" s="24"/>
      <c r="P591" s="24"/>
      <c r="Q591" s="24"/>
      <c r="R591" s="195"/>
      <c r="S591" s="188"/>
      <c r="T591" s="188"/>
      <c r="U591" s="188"/>
      <c r="V591" s="188"/>
      <c r="W591" s="188"/>
      <c r="X591" s="188"/>
      <c r="Y591" s="188"/>
    </row>
    <row r="592" spans="1:25" ht="15.75" customHeight="1" x14ac:dyDescent="0.25">
      <c r="A592" s="50">
        <v>2001</v>
      </c>
      <c r="B592" s="51">
        <v>8</v>
      </c>
      <c r="C592" s="51"/>
      <c r="D592" s="51"/>
      <c r="E592" s="51"/>
      <c r="F592" s="51"/>
      <c r="G592" s="51"/>
      <c r="H592" s="51"/>
      <c r="I592" s="51"/>
      <c r="J592" s="51"/>
      <c r="K592" s="142"/>
      <c r="L592" s="142"/>
      <c r="M592" s="142"/>
      <c r="N592" s="142"/>
      <c r="O592" s="142"/>
      <c r="P592" s="142"/>
      <c r="Q592" s="142"/>
      <c r="R592" s="84"/>
      <c r="S592" s="136"/>
      <c r="T592" s="139"/>
      <c r="U592" s="140"/>
      <c r="V592" s="146"/>
      <c r="W592" s="53">
        <f>B592</f>
        <v>8</v>
      </c>
      <c r="X592" s="147"/>
      <c r="Y592" s="146"/>
    </row>
    <row r="593" spans="1:26" ht="15.75" customHeight="1" x14ac:dyDescent="0.25">
      <c r="A593" s="50">
        <v>2002</v>
      </c>
      <c r="B593" s="51"/>
      <c r="C593" s="51">
        <v>6</v>
      </c>
      <c r="D593" s="51"/>
      <c r="E593" s="51"/>
      <c r="F593" s="51"/>
      <c r="G593" s="51"/>
      <c r="H593" s="51"/>
      <c r="I593" s="51"/>
      <c r="J593" s="51"/>
      <c r="K593" s="142"/>
      <c r="L593" s="142"/>
      <c r="M593" s="142"/>
      <c r="N593" s="142"/>
      <c r="O593" s="142"/>
      <c r="P593" s="142"/>
      <c r="Q593" s="142"/>
      <c r="R593" s="84"/>
      <c r="S593" s="137"/>
      <c r="T593" s="57"/>
      <c r="U593" s="141"/>
      <c r="V593" s="54">
        <f>IF(C593=0,"",C593/B592)</f>
        <v>0.75</v>
      </c>
      <c r="W593" s="55">
        <v>6</v>
      </c>
      <c r="X593" s="145">
        <f t="shared" ref="X593:X600" si="65">IF(W593=0,"",W593/W592)</f>
        <v>0.75</v>
      </c>
      <c r="Y593" s="145">
        <f t="shared" ref="Y593:Y600" si="66">IF(W593=0,"",100%-X593)</f>
        <v>0.25</v>
      </c>
    </row>
    <row r="594" spans="1:26" ht="15.75" customHeight="1" x14ac:dyDescent="0.25">
      <c r="A594" s="50">
        <v>2101</v>
      </c>
      <c r="B594" s="51"/>
      <c r="C594" s="51"/>
      <c r="D594" s="51">
        <v>5</v>
      </c>
      <c r="E594" s="51"/>
      <c r="F594" s="51"/>
      <c r="G594" s="51"/>
      <c r="H594" s="51"/>
      <c r="I594" s="51"/>
      <c r="J594" s="51"/>
      <c r="K594" s="142"/>
      <c r="L594" s="142"/>
      <c r="M594" s="142"/>
      <c r="N594" s="142"/>
      <c r="O594" s="142"/>
      <c r="P594" s="142"/>
      <c r="Q594" s="142"/>
      <c r="R594" s="84"/>
      <c r="S594" s="137"/>
      <c r="T594" s="57"/>
      <c r="U594" s="141"/>
      <c r="V594" s="54">
        <f>IF(D594=0,"",D594/C593)</f>
        <v>0.83333333333333337</v>
      </c>
      <c r="W594" s="55">
        <v>6</v>
      </c>
      <c r="X594" s="145">
        <f t="shared" si="65"/>
        <v>1</v>
      </c>
      <c r="Y594" s="145">
        <f t="shared" si="66"/>
        <v>0</v>
      </c>
      <c r="Z594" s="30">
        <f>W594/W592</f>
        <v>0.75</v>
      </c>
    </row>
    <row r="595" spans="1:26" ht="15.75" customHeight="1" x14ac:dyDescent="0.25">
      <c r="A595" s="50">
        <v>2102</v>
      </c>
      <c r="B595" s="51"/>
      <c r="C595" s="51"/>
      <c r="D595" s="51"/>
      <c r="E595" s="51">
        <v>3</v>
      </c>
      <c r="F595" s="51"/>
      <c r="G595" s="51"/>
      <c r="H595" s="51"/>
      <c r="I595" s="51"/>
      <c r="J595" s="51"/>
      <c r="K595" s="142"/>
      <c r="L595" s="142"/>
      <c r="M595" s="142"/>
      <c r="N595" s="142"/>
      <c r="O595" s="142"/>
      <c r="P595" s="142"/>
      <c r="Q595" s="142"/>
      <c r="R595" s="84"/>
      <c r="S595" s="137"/>
      <c r="T595" s="57"/>
      <c r="U595" s="141"/>
      <c r="V595" s="54">
        <f>IF(E595=0,"",E595/D594)</f>
        <v>0.6</v>
      </c>
      <c r="W595" s="55">
        <v>4</v>
      </c>
      <c r="X595" s="145">
        <f t="shared" si="65"/>
        <v>0.66666666666666663</v>
      </c>
      <c r="Y595" s="145">
        <f t="shared" si="66"/>
        <v>0.33333333333333337</v>
      </c>
    </row>
    <row r="596" spans="1:26" ht="15.75" customHeight="1" x14ac:dyDescent="0.25">
      <c r="A596" s="50">
        <v>2201</v>
      </c>
      <c r="B596" s="51"/>
      <c r="C596" s="51"/>
      <c r="D596" s="51"/>
      <c r="E596" s="51"/>
      <c r="F596" s="51">
        <v>3</v>
      </c>
      <c r="G596" s="51"/>
      <c r="H596" s="51"/>
      <c r="I596" s="51"/>
      <c r="J596" s="51"/>
      <c r="K596" s="142"/>
      <c r="L596" s="142"/>
      <c r="M596" s="142"/>
      <c r="N596" s="142"/>
      <c r="O596" s="142"/>
      <c r="P596" s="142"/>
      <c r="Q596" s="142"/>
      <c r="R596" s="84"/>
      <c r="S596" s="137"/>
      <c r="T596" s="57"/>
      <c r="U596" s="141"/>
      <c r="V596" s="54">
        <f>IF(F596=0,"",F596/E595)</f>
        <v>1</v>
      </c>
      <c r="W596" s="55">
        <v>3</v>
      </c>
      <c r="X596" s="145">
        <f t="shared" si="65"/>
        <v>0.75</v>
      </c>
      <c r="Y596" s="145">
        <f t="shared" si="66"/>
        <v>0.25</v>
      </c>
    </row>
    <row r="597" spans="1:26" ht="15.75" customHeight="1" x14ac:dyDescent="0.25">
      <c r="A597" s="50">
        <v>2202</v>
      </c>
      <c r="B597" s="51"/>
      <c r="C597" s="51"/>
      <c r="D597" s="51"/>
      <c r="E597" s="51"/>
      <c r="F597" s="51"/>
      <c r="G597" s="51">
        <v>3</v>
      </c>
      <c r="H597" s="51"/>
      <c r="I597" s="51"/>
      <c r="J597" s="51"/>
      <c r="K597" s="142"/>
      <c r="L597" s="142"/>
      <c r="M597" s="142"/>
      <c r="N597" s="142"/>
      <c r="O597" s="142"/>
      <c r="P597" s="142"/>
      <c r="Q597" s="142"/>
      <c r="R597" s="84"/>
      <c r="S597" s="137"/>
      <c r="T597" s="57"/>
      <c r="U597" s="141"/>
      <c r="V597" s="54">
        <f>IF(G597=0,"",G597/F596)</f>
        <v>1</v>
      </c>
      <c r="W597" s="55">
        <v>3</v>
      </c>
      <c r="X597" s="145">
        <f t="shared" si="65"/>
        <v>1</v>
      </c>
      <c r="Y597" s="145">
        <f t="shared" si="66"/>
        <v>0</v>
      </c>
    </row>
    <row r="598" spans="1:26" ht="15.75" customHeight="1" x14ac:dyDescent="0.25">
      <c r="A598" s="50">
        <v>2301</v>
      </c>
      <c r="B598" s="51"/>
      <c r="C598" s="51"/>
      <c r="D598" s="51"/>
      <c r="E598" s="51"/>
      <c r="F598" s="51"/>
      <c r="G598" s="51"/>
      <c r="H598" s="51">
        <v>3</v>
      </c>
      <c r="I598" s="51"/>
      <c r="J598" s="51"/>
      <c r="K598" s="142"/>
      <c r="L598" s="142"/>
      <c r="M598" s="142"/>
      <c r="N598" s="142"/>
      <c r="O598" s="142"/>
      <c r="P598" s="142"/>
      <c r="Q598" s="142"/>
      <c r="R598" s="84"/>
      <c r="S598" s="137"/>
      <c r="T598" s="57"/>
      <c r="U598" s="141"/>
      <c r="V598" s="54">
        <f>IF(H598=0,"",H598/G597)</f>
        <v>1</v>
      </c>
      <c r="W598" s="55">
        <v>3</v>
      </c>
      <c r="X598" s="145">
        <f t="shared" si="65"/>
        <v>1</v>
      </c>
      <c r="Y598" s="145">
        <f t="shared" si="66"/>
        <v>0</v>
      </c>
    </row>
    <row r="599" spans="1:26" ht="15.75" customHeight="1" x14ac:dyDescent="0.25">
      <c r="A599" s="50">
        <v>2302</v>
      </c>
      <c r="B599" s="51"/>
      <c r="C599" s="51"/>
      <c r="D599" s="51"/>
      <c r="E599" s="51"/>
      <c r="F599" s="51"/>
      <c r="G599" s="51"/>
      <c r="H599" s="51"/>
      <c r="I599" s="51">
        <v>3</v>
      </c>
      <c r="J599" s="51"/>
      <c r="K599" s="142"/>
      <c r="L599" s="142"/>
      <c r="M599" s="142"/>
      <c r="N599" s="142"/>
      <c r="O599" s="142"/>
      <c r="P599" s="142"/>
      <c r="Q599" s="142"/>
      <c r="R599" s="84"/>
      <c r="S599" s="137"/>
      <c r="T599" s="57"/>
      <c r="U599" s="141"/>
      <c r="V599" s="54">
        <f>IF(I599=0,"",I599/H598)</f>
        <v>1</v>
      </c>
      <c r="W599" s="55">
        <v>3</v>
      </c>
      <c r="X599" s="145">
        <f t="shared" si="65"/>
        <v>1</v>
      </c>
      <c r="Y599" s="145">
        <f t="shared" si="66"/>
        <v>0</v>
      </c>
    </row>
    <row r="600" spans="1:26" ht="15.75" customHeight="1" x14ac:dyDescent="0.25">
      <c r="A600" s="50">
        <v>2401</v>
      </c>
      <c r="B600" s="51"/>
      <c r="C600" s="51"/>
      <c r="D600" s="51"/>
      <c r="E600" s="51"/>
      <c r="F600" s="51"/>
      <c r="G600" s="51"/>
      <c r="H600" s="51"/>
      <c r="I600" s="51"/>
      <c r="J600" s="51">
        <v>3</v>
      </c>
      <c r="K600" s="142"/>
      <c r="L600" s="142"/>
      <c r="M600" s="142"/>
      <c r="N600" s="142"/>
      <c r="O600" s="142"/>
      <c r="P600" s="142"/>
      <c r="Q600" s="142"/>
      <c r="R600" s="84">
        <v>3</v>
      </c>
      <c r="S600" s="137"/>
      <c r="T600" s="57"/>
      <c r="U600" s="141"/>
      <c r="V600" s="56">
        <f>IF(J600=0,"",J600/I599)</f>
        <v>1</v>
      </c>
      <c r="W600" s="55">
        <v>3</v>
      </c>
      <c r="X600" s="56">
        <f t="shared" si="65"/>
        <v>1</v>
      </c>
      <c r="Y600" s="56">
        <f t="shared" si="66"/>
        <v>0</v>
      </c>
    </row>
    <row r="601" spans="1:26" ht="15.75" customHeight="1" x14ac:dyDescent="0.25">
      <c r="A601" s="50">
        <v>2402</v>
      </c>
      <c r="B601" s="51"/>
      <c r="C601" s="51"/>
      <c r="D601" s="51"/>
      <c r="E601" s="51"/>
      <c r="F601" s="51"/>
      <c r="G601" s="51"/>
      <c r="H601" s="51"/>
      <c r="I601" s="51"/>
      <c r="J601" s="51"/>
      <c r="K601" s="142"/>
      <c r="L601" s="142"/>
      <c r="M601" s="142"/>
      <c r="N601" s="142"/>
      <c r="O601" s="142"/>
      <c r="P601" s="142"/>
      <c r="Q601" s="142"/>
      <c r="R601" s="84"/>
      <c r="S601" s="137"/>
      <c r="T601" s="57"/>
      <c r="U601" s="142"/>
      <c r="V601" s="121"/>
      <c r="W601" s="55"/>
      <c r="X601" s="121"/>
      <c r="Y601" s="174"/>
    </row>
    <row r="602" spans="1:26" ht="15.75" customHeight="1" x14ac:dyDescent="0.25">
      <c r="A602" s="50">
        <v>2501</v>
      </c>
      <c r="B602" s="51"/>
      <c r="C602" s="51"/>
      <c r="D602" s="51"/>
      <c r="E602" s="51"/>
      <c r="F602" s="51"/>
      <c r="G602" s="51"/>
      <c r="H602" s="51"/>
      <c r="I602" s="51"/>
      <c r="J602" s="51"/>
      <c r="K602" s="142"/>
      <c r="L602" s="142"/>
      <c r="M602" s="142"/>
      <c r="N602" s="142"/>
      <c r="O602" s="142"/>
      <c r="P602" s="142"/>
      <c r="Q602" s="142"/>
      <c r="R602" s="84"/>
      <c r="S602" s="137"/>
      <c r="T602" s="57"/>
      <c r="U602" s="142"/>
      <c r="V602" s="148"/>
      <c r="W602" s="58"/>
      <c r="X602" s="149"/>
      <c r="Y602" s="148"/>
    </row>
    <row r="603" spans="1:26" ht="15.75" customHeight="1" x14ac:dyDescent="0.25">
      <c r="A603" s="50">
        <v>2502</v>
      </c>
      <c r="B603" s="51"/>
      <c r="C603" s="51"/>
      <c r="D603" s="51"/>
      <c r="E603" s="51"/>
      <c r="F603" s="51"/>
      <c r="G603" s="51"/>
      <c r="H603" s="51"/>
      <c r="I603" s="51"/>
      <c r="J603" s="51"/>
      <c r="K603" s="142"/>
      <c r="L603" s="142"/>
      <c r="M603" s="142"/>
      <c r="N603" s="142"/>
      <c r="O603" s="142"/>
      <c r="P603" s="142"/>
      <c r="Q603" s="142"/>
      <c r="R603" s="84"/>
      <c r="S603" s="137"/>
      <c r="T603" s="57"/>
      <c r="U603" s="142"/>
      <c r="V603" s="148"/>
      <c r="W603" s="58"/>
      <c r="X603" s="149"/>
      <c r="Y603" s="148"/>
    </row>
    <row r="604" spans="1:26" ht="15.75" customHeight="1" x14ac:dyDescent="0.25">
      <c r="A604" s="50">
        <v>2601</v>
      </c>
      <c r="B604" s="51"/>
      <c r="C604" s="51"/>
      <c r="D604" s="51"/>
      <c r="E604" s="51"/>
      <c r="F604" s="51"/>
      <c r="G604" s="51"/>
      <c r="H604" s="51"/>
      <c r="I604" s="51"/>
      <c r="J604" s="51"/>
      <c r="K604" s="142"/>
      <c r="L604" s="142"/>
      <c r="M604" s="142"/>
      <c r="N604" s="142"/>
      <c r="O604" s="142"/>
      <c r="P604" s="142"/>
      <c r="Q604" s="142"/>
      <c r="R604" s="84"/>
      <c r="S604" s="137"/>
      <c r="T604" s="57"/>
      <c r="U604" s="142"/>
      <c r="V604" s="57"/>
      <c r="W604" s="142"/>
      <c r="X604" s="150"/>
      <c r="Y604" s="148"/>
    </row>
    <row r="605" spans="1:26" ht="15.75" customHeight="1" x14ac:dyDescent="0.25">
      <c r="A605" s="50">
        <v>2602</v>
      </c>
      <c r="B605" s="51"/>
      <c r="C605" s="51"/>
      <c r="D605" s="51"/>
      <c r="E605" s="51"/>
      <c r="F605" s="51"/>
      <c r="G605" s="51"/>
      <c r="H605" s="51"/>
      <c r="I605" s="51"/>
      <c r="J605" s="51"/>
      <c r="K605" s="142"/>
      <c r="L605" s="142"/>
      <c r="M605" s="142"/>
      <c r="N605" s="142"/>
      <c r="O605" s="142"/>
      <c r="P605" s="142"/>
      <c r="Q605" s="142"/>
      <c r="R605" s="84"/>
      <c r="S605" s="137"/>
      <c r="T605" s="57"/>
      <c r="U605" s="142"/>
      <c r="V605" s="151" t="s">
        <v>48</v>
      </c>
      <c r="W605" s="152"/>
      <c r="X605" s="153">
        <f>IF(SUM(R595:R603)=0,"",SUM(R595:R603))</f>
        <v>3</v>
      </c>
      <c r="Y605" s="154" t="s">
        <v>17</v>
      </c>
    </row>
    <row r="606" spans="1:26" ht="15.75" customHeight="1" x14ac:dyDescent="0.25">
      <c r="A606" s="50">
        <v>2701</v>
      </c>
      <c r="B606" s="51"/>
      <c r="C606" s="51"/>
      <c r="D606" s="51"/>
      <c r="E606" s="51"/>
      <c r="F606" s="51"/>
      <c r="G606" s="51"/>
      <c r="H606" s="51"/>
      <c r="I606" s="51"/>
      <c r="J606" s="51"/>
      <c r="K606" s="142"/>
      <c r="L606" s="142"/>
      <c r="M606" s="142"/>
      <c r="N606" s="142"/>
      <c r="O606" s="142"/>
      <c r="P606" s="142"/>
      <c r="Q606" s="142"/>
      <c r="R606" s="84"/>
      <c r="S606" s="137"/>
      <c r="T606" s="57"/>
      <c r="U606" s="142"/>
      <c r="V606" s="155" t="s">
        <v>49</v>
      </c>
      <c r="W606" s="65" t="str">
        <f>IF(W605/B592=0,"",W605/B592)</f>
        <v/>
      </c>
      <c r="X606" s="156" t="str">
        <f>IF(W605/X605=0,"",W605/X605)</f>
        <v/>
      </c>
      <c r="Y606" s="157" t="s">
        <v>50</v>
      </c>
    </row>
    <row r="607" spans="1:26" ht="15.75" customHeight="1" x14ac:dyDescent="0.25">
      <c r="A607" s="50">
        <v>2702</v>
      </c>
      <c r="B607" s="51"/>
      <c r="C607" s="51"/>
      <c r="D607" s="51"/>
      <c r="E607" s="51"/>
      <c r="F607" s="51"/>
      <c r="G607" s="51"/>
      <c r="H607" s="51"/>
      <c r="I607" s="51"/>
      <c r="J607" s="51"/>
      <c r="K607" s="142"/>
      <c r="L607" s="142"/>
      <c r="M607" s="142"/>
      <c r="N607" s="142"/>
      <c r="O607" s="142"/>
      <c r="P607" s="142"/>
      <c r="Q607" s="142"/>
      <c r="R607" s="84"/>
      <c r="S607" s="138"/>
      <c r="T607" s="143"/>
      <c r="U607" s="144"/>
      <c r="V607" s="93"/>
      <c r="W607" s="158"/>
      <c r="X607" s="158"/>
      <c r="Y607" s="159"/>
    </row>
    <row r="608" spans="1:26" ht="18" customHeight="1" x14ac:dyDescent="0.25">
      <c r="A608" s="19"/>
      <c r="B608" s="182" t="s">
        <v>74</v>
      </c>
      <c r="C608" s="182"/>
      <c r="D608" s="182"/>
      <c r="E608" s="182"/>
      <c r="F608" s="182"/>
      <c r="G608" s="182"/>
      <c r="H608" s="182"/>
      <c r="I608" s="182"/>
      <c r="J608" s="182"/>
      <c r="K608" s="24"/>
      <c r="L608" s="24"/>
      <c r="M608" s="24"/>
      <c r="N608" s="24"/>
      <c r="O608" s="24"/>
      <c r="P608" s="24"/>
      <c r="Q608" s="24"/>
      <c r="R608" s="71">
        <f>SUM(R592:R604)</f>
        <v>3</v>
      </c>
      <c r="S608" s="72">
        <f>IF(R600=0,"",R600/B592)</f>
        <v>0.375</v>
      </c>
      <c r="T608" s="72">
        <f>IF(R608=0,"",R608/B592)</f>
        <v>0.375</v>
      </c>
      <c r="U608" s="72">
        <f>IF(R600=0,"",T608-S608)</f>
        <v>0</v>
      </c>
      <c r="V608" s="1"/>
      <c r="W608" s="24"/>
      <c r="X608" s="27"/>
      <c r="Y608" s="1"/>
    </row>
    <row r="609" spans="1:26" ht="12.75" customHeight="1" x14ac:dyDescent="0.2">
      <c r="S609" s="1"/>
      <c r="T609" s="1"/>
      <c r="V609" s="1"/>
    </row>
    <row r="610" spans="1:26" ht="12.75" customHeight="1" x14ac:dyDescent="0.2">
      <c r="S610" s="1"/>
      <c r="T610" s="1"/>
      <c r="V610" s="1"/>
    </row>
    <row r="611" spans="1:26" ht="26.25" x14ac:dyDescent="0.4">
      <c r="A611" s="24"/>
      <c r="B611" s="183" t="s">
        <v>63</v>
      </c>
      <c r="C611" s="184"/>
      <c r="D611" s="184"/>
      <c r="E611" s="184"/>
      <c r="F611" s="184"/>
      <c r="G611" s="184"/>
      <c r="H611" s="184"/>
      <c r="I611" s="184"/>
      <c r="J611" s="184"/>
      <c r="R611" s="127" t="s">
        <v>88</v>
      </c>
      <c r="S611" s="1"/>
      <c r="T611" s="1"/>
      <c r="U611" s="24"/>
      <c r="V611" s="1"/>
      <c r="W611" s="24"/>
      <c r="X611" s="24"/>
      <c r="Y611" s="24"/>
    </row>
    <row r="612" spans="1:26" ht="20.25" x14ac:dyDescent="0.2">
      <c r="A612" s="190" t="s">
        <v>16</v>
      </c>
      <c r="B612" s="191" t="s">
        <v>64</v>
      </c>
      <c r="C612" s="192"/>
      <c r="D612" s="192"/>
      <c r="E612" s="192"/>
      <c r="F612" s="192"/>
      <c r="G612" s="192"/>
      <c r="H612" s="192"/>
      <c r="I612" s="192"/>
      <c r="J612" s="193"/>
      <c r="K612" s="24"/>
      <c r="L612" s="24"/>
      <c r="M612" s="24"/>
      <c r="N612" s="24"/>
      <c r="O612" s="24"/>
      <c r="P612" s="24"/>
      <c r="Q612" s="24"/>
      <c r="R612" s="194" t="s">
        <v>17</v>
      </c>
      <c r="S612" s="189" t="s">
        <v>8</v>
      </c>
      <c r="T612" s="189" t="s">
        <v>9</v>
      </c>
      <c r="U612" s="196" t="s">
        <v>10</v>
      </c>
      <c r="V612" s="189" t="s">
        <v>11</v>
      </c>
      <c r="W612" s="187" t="s">
        <v>12</v>
      </c>
      <c r="X612" s="187" t="s">
        <v>13</v>
      </c>
      <c r="Y612" s="189" t="s">
        <v>14</v>
      </c>
    </row>
    <row r="613" spans="1:26" ht="15.75" x14ac:dyDescent="0.25">
      <c r="A613" s="188"/>
      <c r="B613" s="50" t="s">
        <v>65</v>
      </c>
      <c r="C613" s="50" t="s">
        <v>66</v>
      </c>
      <c r="D613" s="50" t="s">
        <v>67</v>
      </c>
      <c r="E613" s="50" t="s">
        <v>68</v>
      </c>
      <c r="F613" s="50" t="s">
        <v>69</v>
      </c>
      <c r="G613" s="50" t="s">
        <v>70</v>
      </c>
      <c r="H613" s="50" t="s">
        <v>71</v>
      </c>
      <c r="I613" s="50" t="s">
        <v>72</v>
      </c>
      <c r="J613" s="50" t="s">
        <v>73</v>
      </c>
      <c r="K613" s="24"/>
      <c r="L613" s="24"/>
      <c r="M613" s="24"/>
      <c r="N613" s="24"/>
      <c r="O613" s="24"/>
      <c r="P613" s="24"/>
      <c r="Q613" s="24"/>
      <c r="R613" s="195"/>
      <c r="S613" s="188"/>
      <c r="T613" s="188"/>
      <c r="U613" s="188"/>
      <c r="V613" s="188"/>
      <c r="W613" s="188"/>
      <c r="X613" s="188"/>
      <c r="Y613" s="188"/>
    </row>
    <row r="614" spans="1:26" ht="15.75" customHeight="1" x14ac:dyDescent="0.25">
      <c r="A614" s="50">
        <v>2002</v>
      </c>
      <c r="B614" s="51">
        <v>21</v>
      </c>
      <c r="C614" s="51"/>
      <c r="D614" s="51"/>
      <c r="E614" s="51"/>
      <c r="F614" s="51"/>
      <c r="G614" s="51"/>
      <c r="H614" s="51"/>
      <c r="I614" s="51"/>
      <c r="J614" s="51"/>
      <c r="K614" s="142"/>
      <c r="L614" s="142"/>
      <c r="M614" s="142"/>
      <c r="N614" s="142"/>
      <c r="O614" s="142"/>
      <c r="P614" s="142"/>
      <c r="Q614" s="142"/>
      <c r="R614" s="84"/>
      <c r="S614" s="136"/>
      <c r="T614" s="139"/>
      <c r="U614" s="140"/>
      <c r="V614" s="146"/>
      <c r="W614" s="53">
        <f>B614</f>
        <v>21</v>
      </c>
      <c r="X614" s="147"/>
      <c r="Y614" s="146"/>
    </row>
    <row r="615" spans="1:26" ht="15.75" customHeight="1" x14ac:dyDescent="0.25">
      <c r="A615" s="50">
        <v>2101</v>
      </c>
      <c r="B615" s="51"/>
      <c r="C615" s="51">
        <v>18</v>
      </c>
      <c r="D615" s="51"/>
      <c r="E615" s="51"/>
      <c r="F615" s="51"/>
      <c r="G615" s="51"/>
      <c r="H615" s="51"/>
      <c r="I615" s="51"/>
      <c r="J615" s="51"/>
      <c r="K615" s="142"/>
      <c r="L615" s="142"/>
      <c r="M615" s="142"/>
      <c r="N615" s="142"/>
      <c r="O615" s="142"/>
      <c r="P615" s="142"/>
      <c r="Q615" s="142"/>
      <c r="R615" s="84"/>
      <c r="S615" s="137"/>
      <c r="T615" s="57"/>
      <c r="U615" s="141"/>
      <c r="V615" s="54">
        <f>IF(C615=0,"",C615/B614)</f>
        <v>0.8571428571428571</v>
      </c>
      <c r="W615" s="55">
        <v>18</v>
      </c>
      <c r="X615" s="145">
        <f t="shared" ref="X615:X622" si="67">IF(W615=0,"",W615/W614)</f>
        <v>0.8571428571428571</v>
      </c>
      <c r="Y615" s="145">
        <f t="shared" ref="Y615:Y622" si="68">IF(W615=0,"",100%-X615)</f>
        <v>0.1428571428571429</v>
      </c>
    </row>
    <row r="616" spans="1:26" ht="15.75" customHeight="1" x14ac:dyDescent="0.25">
      <c r="A616" s="50">
        <v>2102</v>
      </c>
      <c r="B616" s="51"/>
      <c r="C616" s="51"/>
      <c r="D616" s="51">
        <v>16</v>
      </c>
      <c r="E616" s="51"/>
      <c r="F616" s="51"/>
      <c r="G616" s="51"/>
      <c r="H616" s="51"/>
      <c r="I616" s="51"/>
      <c r="J616" s="51"/>
      <c r="K616" s="142"/>
      <c r="L616" s="142"/>
      <c r="M616" s="142"/>
      <c r="N616" s="142"/>
      <c r="O616" s="142"/>
      <c r="P616" s="142"/>
      <c r="Q616" s="142"/>
      <c r="R616" s="84"/>
      <c r="S616" s="137"/>
      <c r="T616" s="57"/>
      <c r="U616" s="141"/>
      <c r="V616" s="54">
        <f>IF(D616=0,"",D616/C615)</f>
        <v>0.88888888888888884</v>
      </c>
      <c r="W616" s="55">
        <v>16</v>
      </c>
      <c r="X616" s="145">
        <f t="shared" si="67"/>
        <v>0.88888888888888884</v>
      </c>
      <c r="Y616" s="145">
        <f t="shared" si="68"/>
        <v>0.11111111111111116</v>
      </c>
      <c r="Z616" s="30">
        <f>W616/W614</f>
        <v>0.76190476190476186</v>
      </c>
    </row>
    <row r="617" spans="1:26" ht="15.75" customHeight="1" x14ac:dyDescent="0.25">
      <c r="A617" s="50">
        <v>2201</v>
      </c>
      <c r="B617" s="51"/>
      <c r="C617" s="51"/>
      <c r="D617" s="51"/>
      <c r="E617" s="51">
        <v>13</v>
      </c>
      <c r="F617" s="51"/>
      <c r="G617" s="51"/>
      <c r="H617" s="51"/>
      <c r="I617" s="51"/>
      <c r="J617" s="51"/>
      <c r="K617" s="142"/>
      <c r="L617" s="142"/>
      <c r="M617" s="142"/>
      <c r="N617" s="142"/>
      <c r="O617" s="142"/>
      <c r="P617" s="142"/>
      <c r="Q617" s="142"/>
      <c r="R617" s="84"/>
      <c r="S617" s="137"/>
      <c r="T617" s="57"/>
      <c r="U617" s="141"/>
      <c r="V617" s="54">
        <f>IF(E617=0,"",E617/D616)</f>
        <v>0.8125</v>
      </c>
      <c r="W617" s="55">
        <v>14</v>
      </c>
      <c r="X617" s="145">
        <f t="shared" si="67"/>
        <v>0.875</v>
      </c>
      <c r="Y617" s="145">
        <f t="shared" si="68"/>
        <v>0.125</v>
      </c>
    </row>
    <row r="618" spans="1:26" ht="15.75" customHeight="1" x14ac:dyDescent="0.25">
      <c r="A618" s="50">
        <v>2202</v>
      </c>
      <c r="B618" s="51"/>
      <c r="C618" s="51"/>
      <c r="D618" s="51"/>
      <c r="E618" s="51"/>
      <c r="F618" s="51">
        <v>12</v>
      </c>
      <c r="G618" s="51"/>
      <c r="H618" s="51"/>
      <c r="I618" s="51"/>
      <c r="J618" s="51"/>
      <c r="K618" s="142"/>
      <c r="L618" s="142"/>
      <c r="M618" s="142"/>
      <c r="N618" s="142"/>
      <c r="O618" s="142"/>
      <c r="P618" s="142"/>
      <c r="Q618" s="142"/>
      <c r="R618" s="84"/>
      <c r="S618" s="137"/>
      <c r="T618" s="57"/>
      <c r="U618" s="141"/>
      <c r="V618" s="54">
        <f>IF(F618=0,"",F618/E617)</f>
        <v>0.92307692307692313</v>
      </c>
      <c r="W618" s="55">
        <v>13</v>
      </c>
      <c r="X618" s="145">
        <f t="shared" si="67"/>
        <v>0.9285714285714286</v>
      </c>
      <c r="Y618" s="145">
        <f t="shared" si="68"/>
        <v>7.1428571428571397E-2</v>
      </c>
    </row>
    <row r="619" spans="1:26" ht="15.75" customHeight="1" x14ac:dyDescent="0.25">
      <c r="A619" s="50">
        <v>2301</v>
      </c>
      <c r="B619" s="51"/>
      <c r="C619" s="51"/>
      <c r="D619" s="51"/>
      <c r="E619" s="51"/>
      <c r="F619" s="51"/>
      <c r="G619" s="51">
        <v>11</v>
      </c>
      <c r="H619" s="51"/>
      <c r="I619" s="51"/>
      <c r="J619" s="51"/>
      <c r="K619" s="142"/>
      <c r="L619" s="142"/>
      <c r="M619" s="142"/>
      <c r="N619" s="142"/>
      <c r="O619" s="142"/>
      <c r="P619" s="142"/>
      <c r="Q619" s="142"/>
      <c r="R619" s="84"/>
      <c r="S619" s="137"/>
      <c r="T619" s="57"/>
      <c r="U619" s="141"/>
      <c r="V619" s="54">
        <f>IF(G619=0,"",G619/F618)</f>
        <v>0.91666666666666663</v>
      </c>
      <c r="W619" s="55">
        <v>11</v>
      </c>
      <c r="X619" s="145">
        <f t="shared" si="67"/>
        <v>0.84615384615384615</v>
      </c>
      <c r="Y619" s="145">
        <f t="shared" si="68"/>
        <v>0.15384615384615385</v>
      </c>
    </row>
    <row r="620" spans="1:26" ht="15.75" customHeight="1" x14ac:dyDescent="0.25">
      <c r="A620" s="50">
        <v>2302</v>
      </c>
      <c r="B620" s="51"/>
      <c r="C620" s="51"/>
      <c r="D620" s="51"/>
      <c r="E620" s="51"/>
      <c r="F620" s="51"/>
      <c r="G620" s="51"/>
      <c r="H620" s="51">
        <v>11</v>
      </c>
      <c r="I620" s="51"/>
      <c r="J620" s="51"/>
      <c r="K620" s="142"/>
      <c r="L620" s="142"/>
      <c r="M620" s="142"/>
      <c r="N620" s="142"/>
      <c r="O620" s="142"/>
      <c r="P620" s="142"/>
      <c r="Q620" s="142"/>
      <c r="R620" s="84"/>
      <c r="S620" s="137"/>
      <c r="T620" s="57"/>
      <c r="U620" s="141"/>
      <c r="V620" s="54">
        <f>IF(H620=0,"",H620/G619)</f>
        <v>1</v>
      </c>
      <c r="W620" s="55">
        <v>11</v>
      </c>
      <c r="X620" s="145">
        <f t="shared" si="67"/>
        <v>1</v>
      </c>
      <c r="Y620" s="145">
        <f t="shared" si="68"/>
        <v>0</v>
      </c>
    </row>
    <row r="621" spans="1:26" ht="15.75" customHeight="1" x14ac:dyDescent="0.25">
      <c r="A621" s="50">
        <v>2401</v>
      </c>
      <c r="B621" s="51"/>
      <c r="C621" s="51"/>
      <c r="D621" s="51"/>
      <c r="E621" s="51"/>
      <c r="F621" s="51"/>
      <c r="G621" s="51"/>
      <c r="H621" s="51"/>
      <c r="I621" s="51">
        <v>11</v>
      </c>
      <c r="J621" s="51"/>
      <c r="K621" s="142"/>
      <c r="L621" s="142"/>
      <c r="M621" s="142"/>
      <c r="N621" s="142"/>
      <c r="O621" s="142"/>
      <c r="P621" s="142"/>
      <c r="Q621" s="142"/>
      <c r="R621" s="84"/>
      <c r="S621" s="137"/>
      <c r="T621" s="57"/>
      <c r="U621" s="141"/>
      <c r="V621" s="54">
        <f>IF(I621=0,"",I621/H620)</f>
        <v>1</v>
      </c>
      <c r="W621" s="55">
        <v>11</v>
      </c>
      <c r="X621" s="145">
        <f t="shared" si="67"/>
        <v>1</v>
      </c>
      <c r="Y621" s="145">
        <f t="shared" si="68"/>
        <v>0</v>
      </c>
    </row>
    <row r="622" spans="1:26" ht="15.75" customHeight="1" x14ac:dyDescent="0.25">
      <c r="A622" s="50">
        <v>2402</v>
      </c>
      <c r="B622" s="51"/>
      <c r="C622" s="51"/>
      <c r="D622" s="51"/>
      <c r="E622" s="51"/>
      <c r="F622" s="51"/>
      <c r="G622" s="51"/>
      <c r="H622" s="51"/>
      <c r="I622" s="51"/>
      <c r="J622" s="51">
        <v>11</v>
      </c>
      <c r="K622" s="142"/>
      <c r="L622" s="142"/>
      <c r="M622" s="142"/>
      <c r="N622" s="142"/>
      <c r="O622" s="142"/>
      <c r="P622" s="142"/>
      <c r="Q622" s="142"/>
      <c r="R622" s="84">
        <v>11</v>
      </c>
      <c r="S622" s="137"/>
      <c r="T622" s="57"/>
      <c r="U622" s="141"/>
      <c r="V622" s="56">
        <f>IF(J622=0,"",J622/I621)</f>
        <v>1</v>
      </c>
      <c r="W622" s="55">
        <v>11</v>
      </c>
      <c r="X622" s="56">
        <f t="shared" si="67"/>
        <v>1</v>
      </c>
      <c r="Y622" s="56">
        <f t="shared" si="68"/>
        <v>0</v>
      </c>
    </row>
    <row r="623" spans="1:26" ht="15.75" customHeight="1" x14ac:dyDescent="0.25">
      <c r="A623" s="50">
        <v>2501</v>
      </c>
      <c r="B623" s="51"/>
      <c r="C623" s="51"/>
      <c r="D623" s="51"/>
      <c r="E623" s="51"/>
      <c r="F623" s="51"/>
      <c r="G623" s="51"/>
      <c r="H623" s="51"/>
      <c r="I623" s="51"/>
      <c r="J623" s="51"/>
      <c r="K623" s="142"/>
      <c r="L623" s="142"/>
      <c r="M623" s="142"/>
      <c r="N623" s="142"/>
      <c r="O623" s="142"/>
      <c r="P623" s="142"/>
      <c r="Q623" s="142"/>
      <c r="R623" s="84"/>
      <c r="S623" s="137"/>
      <c r="T623" s="57"/>
      <c r="U623" s="142"/>
      <c r="V623" s="121"/>
      <c r="W623" s="55"/>
      <c r="X623" s="121"/>
      <c r="Y623" s="174"/>
    </row>
    <row r="624" spans="1:26" ht="15.75" customHeight="1" x14ac:dyDescent="0.25">
      <c r="A624" s="50">
        <v>2502</v>
      </c>
      <c r="B624" s="51"/>
      <c r="C624" s="51"/>
      <c r="D624" s="51"/>
      <c r="E624" s="51"/>
      <c r="F624" s="51"/>
      <c r="G624" s="51"/>
      <c r="H624" s="51"/>
      <c r="I624" s="51"/>
      <c r="J624" s="51"/>
      <c r="K624" s="142"/>
      <c r="L624" s="142"/>
      <c r="M624" s="142"/>
      <c r="N624" s="142"/>
      <c r="O624" s="142"/>
      <c r="P624" s="142"/>
      <c r="Q624" s="142"/>
      <c r="R624" s="84"/>
      <c r="S624" s="137"/>
      <c r="T624" s="57"/>
      <c r="U624" s="142"/>
      <c r="V624" s="148"/>
      <c r="W624" s="58"/>
      <c r="X624" s="149"/>
      <c r="Y624" s="148"/>
    </row>
    <row r="625" spans="1:26" ht="15.75" customHeight="1" x14ac:dyDescent="0.25">
      <c r="A625" s="50">
        <v>2601</v>
      </c>
      <c r="B625" s="51"/>
      <c r="C625" s="51"/>
      <c r="D625" s="51"/>
      <c r="E625" s="51"/>
      <c r="F625" s="51"/>
      <c r="G625" s="51"/>
      <c r="H625" s="51"/>
      <c r="I625" s="51"/>
      <c r="J625" s="51"/>
      <c r="K625" s="142"/>
      <c r="L625" s="142"/>
      <c r="M625" s="142"/>
      <c r="N625" s="142"/>
      <c r="O625" s="142"/>
      <c r="P625" s="142"/>
      <c r="Q625" s="142"/>
      <c r="R625" s="84"/>
      <c r="S625" s="137"/>
      <c r="T625" s="57"/>
      <c r="U625" s="142"/>
      <c r="V625" s="148"/>
      <c r="W625" s="58"/>
      <c r="X625" s="149"/>
      <c r="Y625" s="148"/>
    </row>
    <row r="626" spans="1:26" ht="15.75" customHeight="1" x14ac:dyDescent="0.25">
      <c r="A626" s="50">
        <v>2602</v>
      </c>
      <c r="B626" s="51"/>
      <c r="C626" s="51"/>
      <c r="D626" s="51"/>
      <c r="E626" s="51"/>
      <c r="F626" s="51"/>
      <c r="G626" s="51"/>
      <c r="H626" s="51"/>
      <c r="I626" s="51"/>
      <c r="J626" s="51"/>
      <c r="K626" s="142"/>
      <c r="L626" s="142"/>
      <c r="M626" s="142"/>
      <c r="N626" s="142"/>
      <c r="O626" s="142"/>
      <c r="P626" s="142"/>
      <c r="Q626" s="142"/>
      <c r="R626" s="84"/>
      <c r="S626" s="137"/>
      <c r="T626" s="57"/>
      <c r="U626" s="142"/>
      <c r="V626" s="57"/>
      <c r="W626" s="142"/>
      <c r="X626" s="150"/>
      <c r="Y626" s="148"/>
    </row>
    <row r="627" spans="1:26" ht="15.75" customHeight="1" x14ac:dyDescent="0.25">
      <c r="A627" s="50">
        <v>2701</v>
      </c>
      <c r="B627" s="51"/>
      <c r="C627" s="51"/>
      <c r="D627" s="51"/>
      <c r="E627" s="51"/>
      <c r="F627" s="51"/>
      <c r="G627" s="51"/>
      <c r="H627" s="51"/>
      <c r="I627" s="51"/>
      <c r="J627" s="51"/>
      <c r="K627" s="142"/>
      <c r="L627" s="142"/>
      <c r="M627" s="142"/>
      <c r="N627" s="142"/>
      <c r="O627" s="142"/>
      <c r="P627" s="142"/>
      <c r="Q627" s="142"/>
      <c r="R627" s="84"/>
      <c r="S627" s="137"/>
      <c r="T627" s="57"/>
      <c r="U627" s="142"/>
      <c r="V627" s="151" t="s">
        <v>48</v>
      </c>
      <c r="W627" s="152">
        <v>1</v>
      </c>
      <c r="X627" s="153">
        <f>IF(SUM(R617:R625)=0,"",SUM(R617:R625))</f>
        <v>11</v>
      </c>
      <c r="Y627" s="154" t="s">
        <v>17</v>
      </c>
    </row>
    <row r="628" spans="1:26" ht="15.75" customHeight="1" x14ac:dyDescent="0.25">
      <c r="A628" s="50">
        <v>2702</v>
      </c>
      <c r="B628" s="51"/>
      <c r="C628" s="51"/>
      <c r="D628" s="51"/>
      <c r="E628" s="51"/>
      <c r="F628" s="51"/>
      <c r="G628" s="51"/>
      <c r="H628" s="51"/>
      <c r="I628" s="51"/>
      <c r="J628" s="51"/>
      <c r="K628" s="142"/>
      <c r="L628" s="142"/>
      <c r="M628" s="142"/>
      <c r="N628" s="142"/>
      <c r="O628" s="142"/>
      <c r="P628" s="142"/>
      <c r="Q628" s="142"/>
      <c r="R628" s="84"/>
      <c r="S628" s="137"/>
      <c r="T628" s="57"/>
      <c r="U628" s="142"/>
      <c r="V628" s="155" t="s">
        <v>49</v>
      </c>
      <c r="W628" s="65">
        <f>IF(W627/B614=0,"",W627/B614)</f>
        <v>4.7619047619047616E-2</v>
      </c>
      <c r="X628" s="156">
        <f>IF(W627/X627=0,"",W627/X627)</f>
        <v>9.0909090909090912E-2</v>
      </c>
      <c r="Y628" s="157" t="s">
        <v>50</v>
      </c>
    </row>
    <row r="629" spans="1:26" ht="15.75" customHeight="1" x14ac:dyDescent="0.25">
      <c r="A629" s="50">
        <v>2801</v>
      </c>
      <c r="B629" s="51"/>
      <c r="C629" s="51"/>
      <c r="D629" s="51"/>
      <c r="E629" s="51"/>
      <c r="F629" s="51"/>
      <c r="G629" s="51"/>
      <c r="H629" s="51"/>
      <c r="I629" s="51"/>
      <c r="J629" s="51"/>
      <c r="K629" s="142"/>
      <c r="L629" s="142"/>
      <c r="M629" s="142"/>
      <c r="N629" s="142"/>
      <c r="O629" s="142"/>
      <c r="P629" s="142"/>
      <c r="Q629" s="142"/>
      <c r="R629" s="84"/>
      <c r="S629" s="138"/>
      <c r="T629" s="143"/>
      <c r="U629" s="144"/>
      <c r="V629" s="93"/>
      <c r="W629" s="158"/>
      <c r="X629" s="158"/>
      <c r="Y629" s="159"/>
    </row>
    <row r="630" spans="1:26" ht="18" customHeight="1" x14ac:dyDescent="0.25">
      <c r="A630" s="19"/>
      <c r="B630" s="182" t="s">
        <v>74</v>
      </c>
      <c r="C630" s="182"/>
      <c r="D630" s="182"/>
      <c r="E630" s="182"/>
      <c r="F630" s="182"/>
      <c r="G630" s="182"/>
      <c r="H630" s="182"/>
      <c r="I630" s="182"/>
      <c r="J630" s="182"/>
      <c r="K630" s="24"/>
      <c r="L630" s="24"/>
      <c r="M630" s="24"/>
      <c r="N630" s="24"/>
      <c r="O630" s="24"/>
      <c r="P630" s="24"/>
      <c r="Q630" s="24"/>
      <c r="R630" s="71">
        <f>SUM(R614:R626)</f>
        <v>11</v>
      </c>
      <c r="S630" s="72">
        <f>IF(R622=0,"",R622/B614)</f>
        <v>0.52380952380952384</v>
      </c>
      <c r="T630" s="72">
        <f>IF(R630=0,"",R630/B614)</f>
        <v>0.52380952380952384</v>
      </c>
      <c r="U630" s="72">
        <f>IF(R622=0,"",T630-S630)</f>
        <v>0</v>
      </c>
      <c r="V630" s="1"/>
      <c r="W630" s="24"/>
      <c r="X630" s="27"/>
      <c r="Y630" s="1"/>
    </row>
    <row r="631" spans="1:26" ht="12.75" customHeight="1" x14ac:dyDescent="0.2">
      <c r="S631" s="1"/>
      <c r="T631" s="1"/>
      <c r="V631" s="1"/>
    </row>
    <row r="632" spans="1:26" ht="12.75" customHeight="1" x14ac:dyDescent="0.2">
      <c r="S632" s="1"/>
      <c r="T632" s="1"/>
      <c r="V632" s="1"/>
    </row>
    <row r="633" spans="1:26" ht="26.25" x14ac:dyDescent="0.4">
      <c r="A633" s="24"/>
      <c r="B633" s="183" t="s">
        <v>63</v>
      </c>
      <c r="C633" s="184"/>
      <c r="D633" s="184"/>
      <c r="E633" s="184"/>
      <c r="F633" s="184"/>
      <c r="G633" s="184"/>
      <c r="H633" s="184"/>
      <c r="I633" s="184"/>
      <c r="J633" s="184"/>
      <c r="R633" s="127" t="s">
        <v>89</v>
      </c>
      <c r="S633" s="1"/>
      <c r="T633" s="1"/>
      <c r="U633" s="24"/>
      <c r="V633" s="1"/>
      <c r="W633" s="24"/>
      <c r="X633" s="24"/>
      <c r="Y633" s="24"/>
    </row>
    <row r="634" spans="1:26" ht="20.25" x14ac:dyDescent="0.2">
      <c r="A634" s="190" t="s">
        <v>16</v>
      </c>
      <c r="B634" s="191" t="s">
        <v>64</v>
      </c>
      <c r="C634" s="192"/>
      <c r="D634" s="192"/>
      <c r="E634" s="192"/>
      <c r="F634" s="192"/>
      <c r="G634" s="192"/>
      <c r="H634" s="192"/>
      <c r="I634" s="192"/>
      <c r="J634" s="193"/>
      <c r="K634" s="24"/>
      <c r="L634" s="24"/>
      <c r="M634" s="24"/>
      <c r="N634" s="24"/>
      <c r="O634" s="24"/>
      <c r="P634" s="24"/>
      <c r="Q634" s="24"/>
      <c r="R634" s="194" t="s">
        <v>17</v>
      </c>
      <c r="S634" s="189" t="s">
        <v>8</v>
      </c>
      <c r="T634" s="189" t="s">
        <v>9</v>
      </c>
      <c r="U634" s="196" t="s">
        <v>10</v>
      </c>
      <c r="V634" s="189" t="s">
        <v>11</v>
      </c>
      <c r="W634" s="187" t="s">
        <v>12</v>
      </c>
      <c r="X634" s="187" t="s">
        <v>13</v>
      </c>
      <c r="Y634" s="189" t="s">
        <v>14</v>
      </c>
    </row>
    <row r="635" spans="1:26" ht="15.75" x14ac:dyDescent="0.25">
      <c r="A635" s="188"/>
      <c r="B635" s="50" t="s">
        <v>65</v>
      </c>
      <c r="C635" s="50" t="s">
        <v>66</v>
      </c>
      <c r="D635" s="50" t="s">
        <v>67</v>
      </c>
      <c r="E635" s="50" t="s">
        <v>68</v>
      </c>
      <c r="F635" s="50" t="s">
        <v>69</v>
      </c>
      <c r="G635" s="50" t="s">
        <v>70</v>
      </c>
      <c r="H635" s="50" t="s">
        <v>71</v>
      </c>
      <c r="I635" s="50" t="s">
        <v>72</v>
      </c>
      <c r="J635" s="50" t="s">
        <v>73</v>
      </c>
      <c r="K635" s="24"/>
      <c r="L635" s="24"/>
      <c r="M635" s="24"/>
      <c r="N635" s="24"/>
      <c r="O635" s="24"/>
      <c r="P635" s="24"/>
      <c r="Q635" s="24"/>
      <c r="R635" s="195"/>
      <c r="S635" s="188"/>
      <c r="T635" s="188"/>
      <c r="U635" s="188"/>
      <c r="V635" s="188"/>
      <c r="W635" s="188"/>
      <c r="X635" s="188"/>
      <c r="Y635" s="188"/>
    </row>
    <row r="636" spans="1:26" ht="15.75" customHeight="1" x14ac:dyDescent="0.25">
      <c r="A636" s="50">
        <v>2101</v>
      </c>
      <c r="B636" s="51">
        <v>10</v>
      </c>
      <c r="C636" s="51"/>
      <c r="D636" s="51"/>
      <c r="E636" s="51"/>
      <c r="F636" s="51"/>
      <c r="G636" s="51"/>
      <c r="H636" s="51"/>
      <c r="I636" s="51"/>
      <c r="J636" s="51"/>
      <c r="K636" s="142"/>
      <c r="L636" s="142"/>
      <c r="M636" s="142"/>
      <c r="N636" s="142"/>
      <c r="O636" s="142"/>
      <c r="P636" s="142"/>
      <c r="Q636" s="142"/>
      <c r="R636" s="84"/>
      <c r="S636" s="136"/>
      <c r="T636" s="139"/>
      <c r="U636" s="140"/>
      <c r="V636" s="146"/>
      <c r="W636" s="53">
        <f>B636</f>
        <v>10</v>
      </c>
      <c r="X636" s="147"/>
      <c r="Y636" s="146"/>
    </row>
    <row r="637" spans="1:26" ht="15.75" customHeight="1" x14ac:dyDescent="0.25">
      <c r="A637" s="50">
        <v>2102</v>
      </c>
      <c r="B637" s="51"/>
      <c r="C637" s="51">
        <v>9</v>
      </c>
      <c r="D637" s="51"/>
      <c r="E637" s="51"/>
      <c r="F637" s="51"/>
      <c r="G637" s="51"/>
      <c r="H637" s="51"/>
      <c r="I637" s="51"/>
      <c r="J637" s="51"/>
      <c r="K637" s="142"/>
      <c r="L637" s="142"/>
      <c r="M637" s="142"/>
      <c r="N637" s="142"/>
      <c r="O637" s="142"/>
      <c r="P637" s="142"/>
      <c r="Q637" s="142"/>
      <c r="R637" s="84"/>
      <c r="S637" s="137"/>
      <c r="T637" s="57"/>
      <c r="U637" s="141"/>
      <c r="V637" s="54">
        <f>IF(C637=0,"",C637/B636)</f>
        <v>0.9</v>
      </c>
      <c r="W637" s="55">
        <v>9</v>
      </c>
      <c r="X637" s="145">
        <f t="shared" ref="X637:X644" si="69">IF(W637=0,"",W637/W636)</f>
        <v>0.9</v>
      </c>
      <c r="Y637" s="145">
        <f t="shared" ref="Y637:Y644" si="70">IF(W637=0,"",100%-X637)</f>
        <v>9.9999999999999978E-2</v>
      </c>
    </row>
    <row r="638" spans="1:26" ht="15.75" customHeight="1" x14ac:dyDescent="0.25">
      <c r="A638" s="50">
        <v>2201</v>
      </c>
      <c r="B638" s="51"/>
      <c r="C638" s="51"/>
      <c r="D638" s="51">
        <v>8</v>
      </c>
      <c r="E638" s="51"/>
      <c r="F638" s="51"/>
      <c r="G638" s="51"/>
      <c r="H638" s="51"/>
      <c r="I638" s="51"/>
      <c r="J638" s="51"/>
      <c r="K638" s="142"/>
      <c r="L638" s="142"/>
      <c r="M638" s="142"/>
      <c r="N638" s="142"/>
      <c r="O638" s="142"/>
      <c r="P638" s="142"/>
      <c r="Q638" s="142"/>
      <c r="R638" s="84"/>
      <c r="S638" s="137"/>
      <c r="T638" s="57"/>
      <c r="U638" s="141"/>
      <c r="V638" s="54">
        <f>IF(D638=0,"",D638/C637)</f>
        <v>0.88888888888888884</v>
      </c>
      <c r="W638" s="55">
        <v>8</v>
      </c>
      <c r="X638" s="145">
        <f t="shared" si="69"/>
        <v>0.88888888888888884</v>
      </c>
      <c r="Y638" s="145">
        <f t="shared" si="70"/>
        <v>0.11111111111111116</v>
      </c>
      <c r="Z638" s="30">
        <f>W638/W636</f>
        <v>0.8</v>
      </c>
    </row>
    <row r="639" spans="1:26" ht="15.75" customHeight="1" x14ac:dyDescent="0.25">
      <c r="A639" s="50">
        <v>2202</v>
      </c>
      <c r="B639" s="51"/>
      <c r="C639" s="51"/>
      <c r="D639" s="51"/>
      <c r="E639" s="51">
        <v>7</v>
      </c>
      <c r="F639" s="51"/>
      <c r="G639" s="51"/>
      <c r="H639" s="51"/>
      <c r="I639" s="51"/>
      <c r="J639" s="51"/>
      <c r="K639" s="142"/>
      <c r="L639" s="142"/>
      <c r="M639" s="142"/>
      <c r="N639" s="142"/>
      <c r="O639" s="142"/>
      <c r="P639" s="142"/>
      <c r="Q639" s="142"/>
      <c r="R639" s="84"/>
      <c r="S639" s="137"/>
      <c r="T639" s="57"/>
      <c r="U639" s="141"/>
      <c r="V639" s="54">
        <f>IF(E639=0,"",E639/D638)</f>
        <v>0.875</v>
      </c>
      <c r="W639" s="55">
        <v>8</v>
      </c>
      <c r="X639" s="145">
        <f t="shared" si="69"/>
        <v>1</v>
      </c>
      <c r="Y639" s="145">
        <f t="shared" si="70"/>
        <v>0</v>
      </c>
    </row>
    <row r="640" spans="1:26" ht="15.75" customHeight="1" x14ac:dyDescent="0.25">
      <c r="A640" s="50">
        <v>2301</v>
      </c>
      <c r="B640" s="51"/>
      <c r="C640" s="51"/>
      <c r="D640" s="51"/>
      <c r="E640" s="51"/>
      <c r="F640" s="51">
        <v>7</v>
      </c>
      <c r="G640" s="51"/>
      <c r="H640" s="51"/>
      <c r="I640" s="51"/>
      <c r="J640" s="51"/>
      <c r="K640" s="142"/>
      <c r="L640" s="142"/>
      <c r="M640" s="142"/>
      <c r="N640" s="142"/>
      <c r="O640" s="142"/>
      <c r="P640" s="142"/>
      <c r="Q640" s="142"/>
      <c r="R640" s="84"/>
      <c r="S640" s="137"/>
      <c r="T640" s="57"/>
      <c r="U640" s="141"/>
      <c r="V640" s="54">
        <f>IF(F640=0,"",F640/E639)</f>
        <v>1</v>
      </c>
      <c r="W640" s="55">
        <v>7</v>
      </c>
      <c r="X640" s="145">
        <f t="shared" si="69"/>
        <v>0.875</v>
      </c>
      <c r="Y640" s="145">
        <f t="shared" si="70"/>
        <v>0.125</v>
      </c>
    </row>
    <row r="641" spans="1:30" ht="15.75" customHeight="1" x14ac:dyDescent="0.25">
      <c r="A641" s="50">
        <v>2302</v>
      </c>
      <c r="B641" s="51"/>
      <c r="C641" s="51"/>
      <c r="D641" s="51"/>
      <c r="E641" s="51"/>
      <c r="F641" s="51"/>
      <c r="G641" s="51">
        <v>7</v>
      </c>
      <c r="H641" s="51"/>
      <c r="I641" s="51"/>
      <c r="J641" s="51"/>
      <c r="K641" s="142"/>
      <c r="L641" s="142"/>
      <c r="M641" s="142"/>
      <c r="N641" s="142"/>
      <c r="O641" s="142"/>
      <c r="P641" s="142"/>
      <c r="Q641" s="142"/>
      <c r="R641" s="84"/>
      <c r="S641" s="137"/>
      <c r="T641" s="57"/>
      <c r="U641" s="141"/>
      <c r="V641" s="54">
        <f>IF(G641=0,"",G641/F640)</f>
        <v>1</v>
      </c>
      <c r="W641" s="55">
        <v>7</v>
      </c>
      <c r="X641" s="145">
        <f t="shared" si="69"/>
        <v>1</v>
      </c>
      <c r="Y641" s="145">
        <f t="shared" si="70"/>
        <v>0</v>
      </c>
    </row>
    <row r="642" spans="1:30" ht="15.75" customHeight="1" x14ac:dyDescent="0.25">
      <c r="A642" s="50">
        <v>2401</v>
      </c>
      <c r="B642" s="51"/>
      <c r="C642" s="51"/>
      <c r="D642" s="51"/>
      <c r="E642" s="51"/>
      <c r="F642" s="51"/>
      <c r="G642" s="51"/>
      <c r="H642" s="51">
        <v>7</v>
      </c>
      <c r="I642" s="51"/>
      <c r="J642" s="51"/>
      <c r="K642" s="142"/>
      <c r="L642" s="142"/>
      <c r="M642" s="142"/>
      <c r="N642" s="142"/>
      <c r="O642" s="142"/>
      <c r="P642" s="142"/>
      <c r="Q642" s="142"/>
      <c r="R642" s="84"/>
      <c r="S642" s="137"/>
      <c r="T642" s="57"/>
      <c r="U642" s="141"/>
      <c r="V642" s="54">
        <f>IF(H642=0,"",H642/G641)</f>
        <v>1</v>
      </c>
      <c r="W642" s="55">
        <v>7</v>
      </c>
      <c r="X642" s="145">
        <f t="shared" si="69"/>
        <v>1</v>
      </c>
      <c r="Y642" s="145">
        <f t="shared" si="70"/>
        <v>0</v>
      </c>
    </row>
    <row r="643" spans="1:30" ht="15.75" customHeight="1" x14ac:dyDescent="0.25">
      <c r="A643" s="50">
        <v>2402</v>
      </c>
      <c r="B643" s="51"/>
      <c r="C643" s="51"/>
      <c r="D643" s="51"/>
      <c r="E643" s="51"/>
      <c r="F643" s="51"/>
      <c r="G643" s="51"/>
      <c r="H643" s="51"/>
      <c r="I643" s="51">
        <v>7</v>
      </c>
      <c r="J643" s="51"/>
      <c r="K643" s="142"/>
      <c r="L643" s="142"/>
      <c r="M643" s="142"/>
      <c r="N643" s="142"/>
      <c r="O643" s="142"/>
      <c r="P643" s="142"/>
      <c r="Q643" s="142"/>
      <c r="R643" s="84"/>
      <c r="S643" s="137"/>
      <c r="T643" s="57"/>
      <c r="U643" s="141"/>
      <c r="V643" s="54">
        <f>IF(I643=0,"",I643/H642)</f>
        <v>1</v>
      </c>
      <c r="W643" s="55">
        <v>7</v>
      </c>
      <c r="X643" s="145">
        <f t="shared" si="69"/>
        <v>1</v>
      </c>
      <c r="Y643" s="145">
        <f t="shared" si="70"/>
        <v>0</v>
      </c>
    </row>
    <row r="644" spans="1:30" ht="15.75" customHeight="1" x14ac:dyDescent="0.25">
      <c r="A644" s="50">
        <v>2501</v>
      </c>
      <c r="B644" s="51"/>
      <c r="C644" s="51"/>
      <c r="D644" s="51"/>
      <c r="E644" s="51"/>
      <c r="F644" s="51"/>
      <c r="G644" s="51"/>
      <c r="H644" s="51"/>
      <c r="I644" s="51"/>
      <c r="J644" s="51">
        <v>6</v>
      </c>
      <c r="K644" s="142"/>
      <c r="L644" s="142"/>
      <c r="M644" s="142"/>
      <c r="N644" s="142"/>
      <c r="O644" s="142"/>
      <c r="P644" s="142"/>
      <c r="Q644" s="142"/>
      <c r="R644" s="84">
        <v>5</v>
      </c>
      <c r="S644" s="137"/>
      <c r="T644" s="57"/>
      <c r="U644" s="141"/>
      <c r="V644" s="56">
        <f>IF(J644=0,"",J644/I643)</f>
        <v>0.8571428571428571</v>
      </c>
      <c r="W644" s="55">
        <v>7</v>
      </c>
      <c r="X644" s="56">
        <f t="shared" si="69"/>
        <v>1</v>
      </c>
      <c r="Y644" s="56">
        <f t="shared" si="70"/>
        <v>0</v>
      </c>
    </row>
    <row r="645" spans="1:30" ht="15.75" customHeight="1" x14ac:dyDescent="0.25">
      <c r="A645" s="50">
        <v>2502</v>
      </c>
      <c r="B645" s="51"/>
      <c r="C645" s="51"/>
      <c r="D645" s="51"/>
      <c r="E645" s="51"/>
      <c r="F645" s="51"/>
      <c r="G645" s="51"/>
      <c r="H645" s="51"/>
      <c r="I645" s="51"/>
      <c r="J645" s="51">
        <v>2</v>
      </c>
      <c r="K645" s="142"/>
      <c r="L645" s="142"/>
      <c r="M645" s="142"/>
      <c r="N645" s="142"/>
      <c r="O645" s="142"/>
      <c r="P645" s="142"/>
      <c r="Q645" s="142"/>
      <c r="R645" s="84">
        <v>2</v>
      </c>
      <c r="S645" s="137"/>
      <c r="T645" s="57"/>
      <c r="U645" s="142"/>
      <c r="V645" s="121"/>
      <c r="W645" s="55">
        <v>2</v>
      </c>
      <c r="X645" s="121"/>
      <c r="Y645" s="174"/>
    </row>
    <row r="646" spans="1:30" ht="15.75" customHeight="1" x14ac:dyDescent="0.25">
      <c r="A646" s="50">
        <v>2601</v>
      </c>
      <c r="B646" s="51"/>
      <c r="C646" s="51"/>
      <c r="D646" s="51"/>
      <c r="E646" s="51"/>
      <c r="F646" s="51"/>
      <c r="G646" s="51"/>
      <c r="H646" s="51"/>
      <c r="I646" s="51"/>
      <c r="J646" s="51"/>
      <c r="K646" s="142"/>
      <c r="L646" s="142"/>
      <c r="M646" s="142"/>
      <c r="N646" s="142"/>
      <c r="O646" s="142"/>
      <c r="P646" s="142"/>
      <c r="Q646" s="142"/>
      <c r="R646" s="84"/>
      <c r="S646" s="137"/>
      <c r="T646" s="57"/>
      <c r="U646" s="142"/>
      <c r="V646" s="148"/>
      <c r="W646" s="58"/>
      <c r="X646" s="149"/>
      <c r="Y646" s="148"/>
    </row>
    <row r="647" spans="1:30" ht="15.75" customHeight="1" x14ac:dyDescent="0.25">
      <c r="A647" s="50">
        <v>2602</v>
      </c>
      <c r="B647" s="51"/>
      <c r="C647" s="51"/>
      <c r="D647" s="51"/>
      <c r="E647" s="51"/>
      <c r="F647" s="51"/>
      <c r="G647" s="51"/>
      <c r="H647" s="51"/>
      <c r="I647" s="51"/>
      <c r="J647" s="51"/>
      <c r="K647" s="142"/>
      <c r="L647" s="142"/>
      <c r="M647" s="142"/>
      <c r="N647" s="142"/>
      <c r="O647" s="142"/>
      <c r="P647" s="142"/>
      <c r="Q647" s="142"/>
      <c r="R647" s="84"/>
      <c r="S647" s="137"/>
      <c r="T647" s="57"/>
      <c r="U647" s="142"/>
      <c r="V647" s="148"/>
      <c r="W647" s="58"/>
      <c r="X647" s="149"/>
      <c r="Y647" s="148"/>
    </row>
    <row r="648" spans="1:30" ht="15.75" customHeight="1" x14ac:dyDescent="0.25">
      <c r="A648" s="50">
        <v>2701</v>
      </c>
      <c r="B648" s="51"/>
      <c r="C648" s="51"/>
      <c r="D648" s="51"/>
      <c r="E648" s="51"/>
      <c r="F648" s="51"/>
      <c r="G648" s="51"/>
      <c r="H648" s="51"/>
      <c r="I648" s="51"/>
      <c r="J648" s="51"/>
      <c r="K648" s="142"/>
      <c r="L648" s="142"/>
      <c r="M648" s="142"/>
      <c r="N648" s="142"/>
      <c r="O648" s="142"/>
      <c r="P648" s="142"/>
      <c r="Q648" s="142"/>
      <c r="R648" s="84"/>
      <c r="S648" s="137"/>
      <c r="T648" s="57"/>
      <c r="U648" s="142"/>
      <c r="V648" s="57"/>
      <c r="W648" s="142"/>
      <c r="X648" s="150"/>
      <c r="Y648" s="148"/>
    </row>
    <row r="649" spans="1:30" ht="15.75" customHeight="1" x14ac:dyDescent="0.25">
      <c r="A649" s="50">
        <v>2702</v>
      </c>
      <c r="B649" s="51"/>
      <c r="C649" s="51"/>
      <c r="D649" s="51"/>
      <c r="E649" s="51"/>
      <c r="F649" s="51"/>
      <c r="G649" s="51"/>
      <c r="H649" s="51"/>
      <c r="I649" s="51"/>
      <c r="J649" s="51"/>
      <c r="K649" s="142"/>
      <c r="L649" s="142"/>
      <c r="M649" s="142"/>
      <c r="N649" s="142"/>
      <c r="O649" s="142"/>
      <c r="P649" s="142"/>
      <c r="Q649" s="142"/>
      <c r="R649" s="84"/>
      <c r="S649" s="137"/>
      <c r="T649" s="57"/>
      <c r="U649" s="142"/>
      <c r="V649" s="151" t="s">
        <v>48</v>
      </c>
      <c r="W649" s="152"/>
      <c r="X649" s="153">
        <f>IF(SUM(R639:R647)=0,"",SUM(R639:R647))</f>
        <v>7</v>
      </c>
      <c r="Y649" s="154" t="s">
        <v>17</v>
      </c>
    </row>
    <row r="650" spans="1:30" ht="15.75" customHeight="1" x14ac:dyDescent="0.25">
      <c r="A650" s="50">
        <v>2801</v>
      </c>
      <c r="B650" s="51"/>
      <c r="C650" s="51"/>
      <c r="D650" s="51"/>
      <c r="E650" s="51"/>
      <c r="F650" s="51"/>
      <c r="G650" s="51"/>
      <c r="H650" s="51"/>
      <c r="I650" s="51"/>
      <c r="J650" s="51"/>
      <c r="K650" s="142"/>
      <c r="L650" s="142"/>
      <c r="M650" s="142"/>
      <c r="N650" s="142"/>
      <c r="O650" s="142"/>
      <c r="P650" s="142"/>
      <c r="Q650" s="142"/>
      <c r="R650" s="84"/>
      <c r="S650" s="137"/>
      <c r="T650" s="57"/>
      <c r="U650" s="142"/>
      <c r="V650" s="155" t="s">
        <v>49</v>
      </c>
      <c r="W650" s="65" t="str">
        <f>IF(W649/B636=0,"",W649/B636)</f>
        <v/>
      </c>
      <c r="X650" s="156" t="str">
        <f>IF(W649/X649=0,"",W649/X649)</f>
        <v/>
      </c>
      <c r="Y650" s="157" t="s">
        <v>50</v>
      </c>
    </row>
    <row r="651" spans="1:30" ht="15.75" x14ac:dyDescent="0.25">
      <c r="A651" s="50">
        <v>2802</v>
      </c>
      <c r="B651" s="51"/>
      <c r="C651" s="51"/>
      <c r="D651" s="51"/>
      <c r="E651" s="51"/>
      <c r="F651" s="51"/>
      <c r="G651" s="51"/>
      <c r="H651" s="51"/>
      <c r="I651" s="51"/>
      <c r="J651" s="51"/>
      <c r="K651" s="142"/>
      <c r="L651" s="142"/>
      <c r="M651" s="142"/>
      <c r="N651" s="142"/>
      <c r="O651" s="142"/>
      <c r="P651" s="142"/>
      <c r="Q651" s="142"/>
      <c r="R651" s="84"/>
      <c r="S651" s="138"/>
      <c r="T651" s="143"/>
      <c r="U651" s="144"/>
      <c r="V651" s="93"/>
      <c r="W651" s="158"/>
      <c r="X651" s="158"/>
      <c r="Y651" s="159"/>
    </row>
    <row r="652" spans="1:30" ht="18" customHeight="1" x14ac:dyDescent="0.25">
      <c r="A652" s="19"/>
      <c r="B652" s="182" t="s">
        <v>74</v>
      </c>
      <c r="C652" s="182"/>
      <c r="D652" s="182"/>
      <c r="E652" s="182"/>
      <c r="F652" s="182"/>
      <c r="G652" s="182"/>
      <c r="H652" s="182"/>
      <c r="I652" s="182"/>
      <c r="J652" s="182"/>
      <c r="K652" s="24"/>
      <c r="L652" s="24"/>
      <c r="M652" s="24"/>
      <c r="N652" s="24"/>
      <c r="O652" s="24"/>
      <c r="P652" s="24"/>
      <c r="Q652" s="24"/>
      <c r="R652" s="71">
        <f>SUM(R636:R648)</f>
        <v>7</v>
      </c>
      <c r="S652" s="72">
        <f>IF(R644=0,"",R644/B636)</f>
        <v>0.5</v>
      </c>
      <c r="T652" s="72">
        <f>IF(R652=0,"",R652/B636)</f>
        <v>0.7</v>
      </c>
      <c r="U652" s="72">
        <f>IF(R644=0,"",T652-S652)</f>
        <v>0.19999999999999996</v>
      </c>
      <c r="V652" s="1"/>
      <c r="W652" s="24"/>
      <c r="X652" s="27"/>
      <c r="Y652" s="1"/>
      <c r="AD652" s="96">
        <f>AVERAGE(Z638,Z660)</f>
        <v>0.75</v>
      </c>
    </row>
    <row r="653" spans="1:30" ht="12.75" customHeight="1" x14ac:dyDescent="0.2">
      <c r="S653" s="1"/>
      <c r="T653" s="1"/>
      <c r="V653" s="1"/>
    </row>
    <row r="654" spans="1:30" ht="12.75" customHeight="1" x14ac:dyDescent="0.2">
      <c r="S654" s="1"/>
      <c r="T654" s="1"/>
      <c r="V654" s="1"/>
    </row>
    <row r="655" spans="1:30" ht="26.25" x14ac:dyDescent="0.4">
      <c r="A655" s="24"/>
      <c r="B655" s="183" t="s">
        <v>63</v>
      </c>
      <c r="C655" s="184"/>
      <c r="D655" s="184"/>
      <c r="E655" s="184"/>
      <c r="F655" s="184"/>
      <c r="G655" s="184"/>
      <c r="H655" s="184"/>
      <c r="I655" s="184"/>
      <c r="J655" s="184"/>
      <c r="R655" s="127" t="s">
        <v>90</v>
      </c>
      <c r="S655" s="1"/>
      <c r="T655" s="1"/>
      <c r="U655" s="24"/>
      <c r="V655" s="1"/>
      <c r="W655" s="24"/>
      <c r="X655" s="24"/>
      <c r="Y655" s="24"/>
    </row>
    <row r="656" spans="1:30" ht="20.25" x14ac:dyDescent="0.2">
      <c r="A656" s="190" t="s">
        <v>16</v>
      </c>
      <c r="B656" s="191" t="s">
        <v>64</v>
      </c>
      <c r="C656" s="192"/>
      <c r="D656" s="192"/>
      <c r="E656" s="192"/>
      <c r="F656" s="192"/>
      <c r="G656" s="192"/>
      <c r="H656" s="192"/>
      <c r="I656" s="192"/>
      <c r="J656" s="193"/>
      <c r="K656" s="24"/>
      <c r="L656" s="24"/>
      <c r="M656" s="24"/>
      <c r="N656" s="24"/>
      <c r="O656" s="24"/>
      <c r="P656" s="24"/>
      <c r="Q656" s="24"/>
      <c r="R656" s="194" t="s">
        <v>17</v>
      </c>
      <c r="S656" s="189" t="s">
        <v>8</v>
      </c>
      <c r="T656" s="189" t="s">
        <v>9</v>
      </c>
      <c r="U656" s="196" t="s">
        <v>10</v>
      </c>
      <c r="V656" s="189" t="s">
        <v>11</v>
      </c>
      <c r="W656" s="187" t="s">
        <v>12</v>
      </c>
      <c r="X656" s="187" t="s">
        <v>13</v>
      </c>
      <c r="Y656" s="189" t="s">
        <v>14</v>
      </c>
    </row>
    <row r="657" spans="1:26" ht="15.75" x14ac:dyDescent="0.25">
      <c r="A657" s="188"/>
      <c r="B657" s="50" t="s">
        <v>65</v>
      </c>
      <c r="C657" s="50" t="s">
        <v>66</v>
      </c>
      <c r="D657" s="50" t="s">
        <v>67</v>
      </c>
      <c r="E657" s="50" t="s">
        <v>68</v>
      </c>
      <c r="F657" s="50" t="s">
        <v>69</v>
      </c>
      <c r="G657" s="50" t="s">
        <v>70</v>
      </c>
      <c r="H657" s="50" t="s">
        <v>71</v>
      </c>
      <c r="I657" s="50" t="s">
        <v>72</v>
      </c>
      <c r="J657" s="50" t="s">
        <v>73</v>
      </c>
      <c r="K657" s="24"/>
      <c r="L657" s="24"/>
      <c r="M657" s="24"/>
      <c r="N657" s="24"/>
      <c r="O657" s="24"/>
      <c r="P657" s="24"/>
      <c r="Q657" s="24"/>
      <c r="R657" s="195"/>
      <c r="S657" s="188"/>
      <c r="T657" s="188"/>
      <c r="U657" s="188"/>
      <c r="V657" s="188"/>
      <c r="W657" s="188"/>
      <c r="X657" s="188"/>
      <c r="Y657" s="188"/>
    </row>
    <row r="658" spans="1:26" ht="15.75" customHeight="1" x14ac:dyDescent="0.25">
      <c r="A658" s="50">
        <v>2102</v>
      </c>
      <c r="B658" s="51">
        <v>40</v>
      </c>
      <c r="C658" s="51"/>
      <c r="D658" s="51"/>
      <c r="E658" s="51"/>
      <c r="F658" s="51"/>
      <c r="G658" s="51"/>
      <c r="H658" s="51"/>
      <c r="I658" s="51"/>
      <c r="J658" s="51"/>
      <c r="K658" s="142"/>
      <c r="L658" s="142"/>
      <c r="M658" s="142"/>
      <c r="N658" s="142"/>
      <c r="O658" s="142"/>
      <c r="P658" s="142"/>
      <c r="Q658" s="142"/>
      <c r="R658" s="84"/>
      <c r="S658" s="136"/>
      <c r="T658" s="139"/>
      <c r="U658" s="140"/>
      <c r="V658" s="146"/>
      <c r="W658" s="53">
        <f>B658</f>
        <v>40</v>
      </c>
      <c r="X658" s="147"/>
      <c r="Y658" s="146"/>
    </row>
    <row r="659" spans="1:26" ht="15.75" customHeight="1" x14ac:dyDescent="0.25">
      <c r="A659" s="50">
        <v>2201</v>
      </c>
      <c r="B659" s="51"/>
      <c r="C659" s="51">
        <v>29</v>
      </c>
      <c r="D659" s="51"/>
      <c r="E659" s="51"/>
      <c r="F659" s="51"/>
      <c r="G659" s="51"/>
      <c r="H659" s="51"/>
      <c r="I659" s="51"/>
      <c r="J659" s="51"/>
      <c r="K659" s="142"/>
      <c r="L659" s="142"/>
      <c r="M659" s="142"/>
      <c r="N659" s="142"/>
      <c r="O659" s="142"/>
      <c r="P659" s="142"/>
      <c r="Q659" s="142"/>
      <c r="R659" s="84"/>
      <c r="S659" s="137"/>
      <c r="T659" s="57"/>
      <c r="U659" s="141"/>
      <c r="V659" s="54">
        <f>IF(C659=0,"",C659/B658)</f>
        <v>0.72499999999999998</v>
      </c>
      <c r="W659" s="55">
        <v>30</v>
      </c>
      <c r="X659" s="145">
        <f t="shared" ref="X659:X666" si="71">IF(W659=0,"",W659/W658)</f>
        <v>0.75</v>
      </c>
      <c r="Y659" s="145">
        <f t="shared" ref="Y659:Y666" si="72">IF(W659=0,"",100%-X659)</f>
        <v>0.25</v>
      </c>
    </row>
    <row r="660" spans="1:26" ht="15.75" customHeight="1" x14ac:dyDescent="0.25">
      <c r="A660" s="50">
        <v>2202</v>
      </c>
      <c r="B660" s="51"/>
      <c r="C660" s="51"/>
      <c r="D660" s="51">
        <v>28</v>
      </c>
      <c r="E660" s="51"/>
      <c r="F660" s="51"/>
      <c r="G660" s="51"/>
      <c r="H660" s="51"/>
      <c r="I660" s="51"/>
      <c r="J660" s="51"/>
      <c r="K660" s="142"/>
      <c r="L660" s="142"/>
      <c r="M660" s="142"/>
      <c r="N660" s="142"/>
      <c r="O660" s="142"/>
      <c r="P660" s="142"/>
      <c r="Q660" s="142"/>
      <c r="R660" s="84"/>
      <c r="S660" s="137"/>
      <c r="T660" s="57"/>
      <c r="U660" s="141"/>
      <c r="V660" s="54">
        <f>IF(D660=0,"",D660/C659)</f>
        <v>0.96551724137931039</v>
      </c>
      <c r="W660" s="55">
        <v>28</v>
      </c>
      <c r="X660" s="145">
        <f t="shared" si="71"/>
        <v>0.93333333333333335</v>
      </c>
      <c r="Y660" s="145">
        <f t="shared" si="72"/>
        <v>6.6666666666666652E-2</v>
      </c>
      <c r="Z660" s="30">
        <f>W660/W658</f>
        <v>0.7</v>
      </c>
    </row>
    <row r="661" spans="1:26" ht="15.75" customHeight="1" x14ac:dyDescent="0.25">
      <c r="A661" s="50">
        <v>2301</v>
      </c>
      <c r="B661" s="51"/>
      <c r="C661" s="51"/>
      <c r="D661" s="51"/>
      <c r="E661" s="51">
        <v>27</v>
      </c>
      <c r="F661" s="51"/>
      <c r="G661" s="51"/>
      <c r="H661" s="51"/>
      <c r="I661" s="51"/>
      <c r="J661" s="51"/>
      <c r="K661" s="142"/>
      <c r="L661" s="142"/>
      <c r="M661" s="142"/>
      <c r="N661" s="142"/>
      <c r="O661" s="142"/>
      <c r="P661" s="142"/>
      <c r="Q661" s="142"/>
      <c r="R661" s="84"/>
      <c r="S661" s="137"/>
      <c r="T661" s="57"/>
      <c r="U661" s="141"/>
      <c r="V661" s="54">
        <f>IF(E661=0,"",E661/D660)</f>
        <v>0.9642857142857143</v>
      </c>
      <c r="W661" s="55">
        <v>27</v>
      </c>
      <c r="X661" s="145">
        <f t="shared" si="71"/>
        <v>0.9642857142857143</v>
      </c>
      <c r="Y661" s="145">
        <f t="shared" si="72"/>
        <v>3.5714285714285698E-2</v>
      </c>
    </row>
    <row r="662" spans="1:26" ht="15.75" customHeight="1" x14ac:dyDescent="0.25">
      <c r="A662" s="50">
        <v>2302</v>
      </c>
      <c r="B662" s="51"/>
      <c r="C662" s="51"/>
      <c r="D662" s="51"/>
      <c r="E662" s="51"/>
      <c r="F662" s="51">
        <v>27</v>
      </c>
      <c r="G662" s="51"/>
      <c r="H662" s="51"/>
      <c r="I662" s="51"/>
      <c r="J662" s="51"/>
      <c r="K662" s="142"/>
      <c r="L662" s="142"/>
      <c r="M662" s="142"/>
      <c r="N662" s="142"/>
      <c r="O662" s="142"/>
      <c r="P662" s="142"/>
      <c r="Q662" s="142"/>
      <c r="R662" s="84"/>
      <c r="S662" s="137"/>
      <c r="T662" s="57"/>
      <c r="U662" s="141"/>
      <c r="V662" s="54">
        <f>IF(F662=0,"",F662/E661)</f>
        <v>1</v>
      </c>
      <c r="W662" s="55">
        <v>27</v>
      </c>
      <c r="X662" s="145">
        <f t="shared" si="71"/>
        <v>1</v>
      </c>
      <c r="Y662" s="145">
        <f t="shared" si="72"/>
        <v>0</v>
      </c>
    </row>
    <row r="663" spans="1:26" ht="15.75" customHeight="1" x14ac:dyDescent="0.25">
      <c r="A663" s="50">
        <v>2401</v>
      </c>
      <c r="B663" s="51"/>
      <c r="C663" s="51"/>
      <c r="D663" s="51"/>
      <c r="E663" s="51"/>
      <c r="F663" s="51"/>
      <c r="G663" s="51">
        <v>25</v>
      </c>
      <c r="H663" s="51"/>
      <c r="I663" s="51"/>
      <c r="J663" s="51"/>
      <c r="K663" s="142"/>
      <c r="L663" s="142"/>
      <c r="M663" s="142"/>
      <c r="N663" s="142"/>
      <c r="O663" s="142"/>
      <c r="P663" s="142"/>
      <c r="Q663" s="142"/>
      <c r="R663" s="84"/>
      <c r="S663" s="137"/>
      <c r="T663" s="57"/>
      <c r="U663" s="141"/>
      <c r="V663" s="54">
        <f>IF(G663=0,"",G663/F662)</f>
        <v>0.92592592592592593</v>
      </c>
      <c r="W663" s="55">
        <v>27</v>
      </c>
      <c r="X663" s="145">
        <f t="shared" si="71"/>
        <v>1</v>
      </c>
      <c r="Y663" s="145">
        <f t="shared" si="72"/>
        <v>0</v>
      </c>
    </row>
    <row r="664" spans="1:26" ht="15.75" customHeight="1" x14ac:dyDescent="0.25">
      <c r="A664" s="50">
        <v>2402</v>
      </c>
      <c r="B664" s="51"/>
      <c r="C664" s="51"/>
      <c r="D664" s="51"/>
      <c r="E664" s="51"/>
      <c r="F664" s="51"/>
      <c r="G664" s="51"/>
      <c r="H664" s="51">
        <v>25</v>
      </c>
      <c r="I664" s="51"/>
      <c r="J664" s="51"/>
      <c r="K664" s="142"/>
      <c r="L664" s="142"/>
      <c r="M664" s="142"/>
      <c r="N664" s="142"/>
      <c r="O664" s="142"/>
      <c r="P664" s="142"/>
      <c r="Q664" s="142"/>
      <c r="R664" s="84"/>
      <c r="S664" s="137"/>
      <c r="T664" s="57"/>
      <c r="U664" s="141"/>
      <c r="V664" s="54">
        <f>IF(H664=0,"",H664/G663)</f>
        <v>1</v>
      </c>
      <c r="W664" s="55">
        <v>27</v>
      </c>
      <c r="X664" s="145">
        <f t="shared" si="71"/>
        <v>1</v>
      </c>
      <c r="Y664" s="145">
        <f t="shared" si="72"/>
        <v>0</v>
      </c>
    </row>
    <row r="665" spans="1:26" ht="15.75" customHeight="1" x14ac:dyDescent="0.25">
      <c r="A665" s="50">
        <v>2501</v>
      </c>
      <c r="B665" s="51"/>
      <c r="C665" s="51"/>
      <c r="D665" s="51"/>
      <c r="E665" s="51"/>
      <c r="F665" s="51"/>
      <c r="G665" s="51"/>
      <c r="H665" s="51"/>
      <c r="I665" s="51">
        <v>25</v>
      </c>
      <c r="J665" s="51"/>
      <c r="K665" s="142"/>
      <c r="L665" s="142"/>
      <c r="M665" s="142"/>
      <c r="N665" s="142"/>
      <c r="O665" s="142"/>
      <c r="P665" s="142"/>
      <c r="Q665" s="142"/>
      <c r="R665" s="84"/>
      <c r="S665" s="137"/>
      <c r="T665" s="57"/>
      <c r="U665" s="141"/>
      <c r="V665" s="54">
        <f>IF(I665=0,"",I665/H664)</f>
        <v>1</v>
      </c>
      <c r="W665" s="55">
        <v>26</v>
      </c>
      <c r="X665" s="145">
        <f t="shared" si="71"/>
        <v>0.96296296296296291</v>
      </c>
      <c r="Y665" s="145">
        <f t="shared" si="72"/>
        <v>3.703703703703709E-2</v>
      </c>
    </row>
    <row r="666" spans="1:26" ht="15.75" customHeight="1" x14ac:dyDescent="0.25">
      <c r="A666" s="50">
        <v>2502</v>
      </c>
      <c r="B666" s="51"/>
      <c r="C666" s="51"/>
      <c r="D666" s="51"/>
      <c r="E666" s="51"/>
      <c r="F666" s="51"/>
      <c r="G666" s="51"/>
      <c r="H666" s="51"/>
      <c r="I666" s="51"/>
      <c r="J666" s="51">
        <v>23</v>
      </c>
      <c r="K666" s="142"/>
      <c r="L666" s="142"/>
      <c r="M666" s="142"/>
      <c r="N666" s="142"/>
      <c r="O666" s="142"/>
      <c r="P666" s="142"/>
      <c r="Q666" s="142"/>
      <c r="R666" s="84">
        <v>21</v>
      </c>
      <c r="S666" s="137"/>
      <c r="T666" s="57"/>
      <c r="U666" s="141"/>
      <c r="V666" s="56">
        <f>IF(J666=0,"",J666/I665)</f>
        <v>0.92</v>
      </c>
      <c r="W666" s="55">
        <v>25</v>
      </c>
      <c r="X666" s="56">
        <f t="shared" si="71"/>
        <v>0.96153846153846156</v>
      </c>
      <c r="Y666" s="56">
        <f t="shared" si="72"/>
        <v>3.8461538461538436E-2</v>
      </c>
    </row>
    <row r="667" spans="1:26" ht="15.75" customHeight="1" x14ac:dyDescent="0.25">
      <c r="A667" s="50">
        <v>2601</v>
      </c>
      <c r="B667" s="51"/>
      <c r="C667" s="51"/>
      <c r="D667" s="51"/>
      <c r="E667" s="51"/>
      <c r="F667" s="51"/>
      <c r="G667" s="51"/>
      <c r="H667" s="51"/>
      <c r="I667" s="51"/>
      <c r="J667" s="51"/>
      <c r="K667" s="142"/>
      <c r="L667" s="142"/>
      <c r="M667" s="142"/>
      <c r="N667" s="142"/>
      <c r="O667" s="142"/>
      <c r="P667" s="142"/>
      <c r="Q667" s="142"/>
      <c r="R667" s="84"/>
      <c r="S667" s="137"/>
      <c r="T667" s="57"/>
      <c r="U667" s="142"/>
      <c r="V667" s="121"/>
      <c r="W667" s="55"/>
      <c r="X667" s="121"/>
      <c r="Y667" s="174"/>
    </row>
    <row r="668" spans="1:26" ht="15.75" customHeight="1" x14ac:dyDescent="0.25">
      <c r="A668" s="50">
        <v>2602</v>
      </c>
      <c r="B668" s="51"/>
      <c r="C668" s="51"/>
      <c r="D668" s="51"/>
      <c r="E668" s="51"/>
      <c r="F668" s="51"/>
      <c r="G668" s="51"/>
      <c r="H668" s="51"/>
      <c r="I668" s="51"/>
      <c r="J668" s="51"/>
      <c r="K668" s="142"/>
      <c r="L668" s="142"/>
      <c r="M668" s="142"/>
      <c r="N668" s="142"/>
      <c r="O668" s="142"/>
      <c r="P668" s="142"/>
      <c r="Q668" s="142"/>
      <c r="R668" s="84"/>
      <c r="S668" s="137"/>
      <c r="T668" s="57"/>
      <c r="U668" s="142"/>
      <c r="V668" s="148"/>
      <c r="W668" s="58"/>
      <c r="X668" s="149"/>
      <c r="Y668" s="148"/>
    </row>
    <row r="669" spans="1:26" ht="15.75" customHeight="1" x14ac:dyDescent="0.25">
      <c r="A669" s="50">
        <v>2701</v>
      </c>
      <c r="B669" s="51"/>
      <c r="C669" s="51"/>
      <c r="D669" s="51"/>
      <c r="E669" s="51"/>
      <c r="F669" s="51"/>
      <c r="G669" s="51"/>
      <c r="H669" s="51"/>
      <c r="I669" s="51"/>
      <c r="J669" s="51"/>
      <c r="K669" s="142"/>
      <c r="L669" s="142"/>
      <c r="M669" s="142"/>
      <c r="N669" s="142"/>
      <c r="O669" s="142"/>
      <c r="P669" s="142"/>
      <c r="Q669" s="142"/>
      <c r="R669" s="84"/>
      <c r="S669" s="137"/>
      <c r="T669" s="57"/>
      <c r="U669" s="142"/>
      <c r="V669" s="148"/>
      <c r="W669" s="58"/>
      <c r="X669" s="149"/>
      <c r="Y669" s="148"/>
    </row>
    <row r="670" spans="1:26" ht="15.75" customHeight="1" x14ac:dyDescent="0.25">
      <c r="A670" s="50">
        <v>2702</v>
      </c>
      <c r="B670" s="51"/>
      <c r="C670" s="51"/>
      <c r="D670" s="51"/>
      <c r="E670" s="51"/>
      <c r="F670" s="51"/>
      <c r="G670" s="51"/>
      <c r="H670" s="51"/>
      <c r="I670" s="51"/>
      <c r="J670" s="51"/>
      <c r="K670" s="142"/>
      <c r="L670" s="142"/>
      <c r="M670" s="142"/>
      <c r="N670" s="142"/>
      <c r="O670" s="142"/>
      <c r="P670" s="142"/>
      <c r="Q670" s="142"/>
      <c r="R670" s="84"/>
      <c r="S670" s="137"/>
      <c r="T670" s="57"/>
      <c r="U670" s="142"/>
      <c r="V670" s="57"/>
      <c r="W670" s="142"/>
      <c r="X670" s="150"/>
      <c r="Y670" s="148"/>
    </row>
    <row r="671" spans="1:26" ht="15.75" customHeight="1" x14ac:dyDescent="0.25">
      <c r="A671" s="50">
        <v>2801</v>
      </c>
      <c r="B671" s="51"/>
      <c r="C671" s="51"/>
      <c r="D671" s="51"/>
      <c r="E671" s="51"/>
      <c r="F671" s="51"/>
      <c r="G671" s="51"/>
      <c r="H671" s="51"/>
      <c r="I671" s="51"/>
      <c r="J671" s="51"/>
      <c r="K671" s="142"/>
      <c r="L671" s="142"/>
      <c r="M671" s="142"/>
      <c r="N671" s="142"/>
      <c r="O671" s="142"/>
      <c r="P671" s="142"/>
      <c r="Q671" s="142"/>
      <c r="R671" s="84"/>
      <c r="S671" s="137"/>
      <c r="T671" s="57"/>
      <c r="U671" s="142"/>
      <c r="V671" s="151" t="s">
        <v>48</v>
      </c>
      <c r="W671" s="152"/>
      <c r="X671" s="153">
        <f>IF(SUM(R661:R669)=0,"",SUM(R661:R669))</f>
        <v>21</v>
      </c>
      <c r="Y671" s="154" t="s">
        <v>17</v>
      </c>
    </row>
    <row r="672" spans="1:26" ht="15.75" customHeight="1" x14ac:dyDescent="0.25">
      <c r="A672" s="50">
        <v>2802</v>
      </c>
      <c r="B672" s="51"/>
      <c r="C672" s="51"/>
      <c r="D672" s="51"/>
      <c r="E672" s="51"/>
      <c r="F672" s="51"/>
      <c r="G672" s="51"/>
      <c r="H672" s="51"/>
      <c r="I672" s="51"/>
      <c r="J672" s="51"/>
      <c r="K672" s="142"/>
      <c r="L672" s="142"/>
      <c r="M672" s="142"/>
      <c r="N672" s="142"/>
      <c r="O672" s="142"/>
      <c r="P672" s="142"/>
      <c r="Q672" s="142"/>
      <c r="R672" s="84"/>
      <c r="S672" s="137"/>
      <c r="T672" s="57"/>
      <c r="U672" s="142"/>
      <c r="V672" s="155" t="s">
        <v>49</v>
      </c>
      <c r="W672" s="65" t="str">
        <f>IF(W671/B658=0,"",W671/B658)</f>
        <v/>
      </c>
      <c r="X672" s="156" t="str">
        <f>IF(W671/X671=0,"",W671/X671)</f>
        <v/>
      </c>
      <c r="Y672" s="157" t="s">
        <v>50</v>
      </c>
    </row>
    <row r="673" spans="1:26" ht="15.75" x14ac:dyDescent="0.25">
      <c r="A673" s="50">
        <v>2901</v>
      </c>
      <c r="B673" s="51"/>
      <c r="C673" s="51"/>
      <c r="D673" s="51"/>
      <c r="E673" s="51"/>
      <c r="F673" s="51"/>
      <c r="G673" s="51"/>
      <c r="H673" s="51"/>
      <c r="I673" s="51"/>
      <c r="J673" s="51"/>
      <c r="K673" s="142"/>
      <c r="L673" s="142"/>
      <c r="M673" s="142"/>
      <c r="N673" s="142"/>
      <c r="O673" s="142"/>
      <c r="P673" s="142"/>
      <c r="Q673" s="142"/>
      <c r="R673" s="84"/>
      <c r="S673" s="138"/>
      <c r="T673" s="143"/>
      <c r="U673" s="144"/>
      <c r="V673" s="93"/>
      <c r="W673" s="158"/>
      <c r="X673" s="158"/>
      <c r="Y673" s="159"/>
    </row>
    <row r="674" spans="1:26" ht="18" customHeight="1" x14ac:dyDescent="0.25">
      <c r="A674" s="19"/>
      <c r="B674" s="182" t="s">
        <v>74</v>
      </c>
      <c r="C674" s="182"/>
      <c r="D674" s="182"/>
      <c r="E674" s="182"/>
      <c r="F674" s="182"/>
      <c r="G674" s="182"/>
      <c r="H674" s="182"/>
      <c r="I674" s="182"/>
      <c r="J674" s="182"/>
      <c r="K674" s="24"/>
      <c r="L674" s="24"/>
      <c r="M674" s="24"/>
      <c r="N674" s="24"/>
      <c r="O674" s="24"/>
      <c r="P674" s="24"/>
      <c r="Q674" s="24"/>
      <c r="R674" s="71">
        <f>SUM(R658:R670)</f>
        <v>21</v>
      </c>
      <c r="S674" s="72">
        <f>IF(R666=0,"",R666/B658)</f>
        <v>0.52500000000000002</v>
      </c>
      <c r="T674" s="72">
        <f>IF(R674=0,"",R674/B658)</f>
        <v>0.52500000000000002</v>
      </c>
      <c r="U674" s="72">
        <f>IF(R666=0,"",T674-S674)</f>
        <v>0</v>
      </c>
      <c r="V674" s="1"/>
      <c r="W674" s="24"/>
      <c r="X674" s="27"/>
      <c r="Y674" s="1"/>
    </row>
    <row r="675" spans="1:26" ht="12.75" customHeight="1" x14ac:dyDescent="0.2">
      <c r="S675" s="1"/>
      <c r="T675" s="1"/>
      <c r="V675" s="1"/>
    </row>
    <row r="676" spans="1:26" ht="12.75" customHeight="1" x14ac:dyDescent="0.2">
      <c r="S676" s="1"/>
      <c r="T676" s="1"/>
      <c r="V676" s="1"/>
    </row>
    <row r="677" spans="1:26" ht="26.25" x14ac:dyDescent="0.4">
      <c r="A677" s="24"/>
      <c r="B677" s="183" t="s">
        <v>63</v>
      </c>
      <c r="C677" s="184"/>
      <c r="D677" s="184"/>
      <c r="E677" s="184"/>
      <c r="F677" s="184"/>
      <c r="G677" s="184"/>
      <c r="H677" s="184"/>
      <c r="I677" s="184"/>
      <c r="J677" s="184"/>
      <c r="R677" s="127" t="s">
        <v>91</v>
      </c>
      <c r="S677" s="1"/>
      <c r="T677" s="1"/>
      <c r="U677" s="24"/>
      <c r="V677" s="1"/>
      <c r="W677" s="24"/>
      <c r="X677" s="24"/>
      <c r="Y677" s="24"/>
    </row>
    <row r="678" spans="1:26" ht="20.25" x14ac:dyDescent="0.2">
      <c r="A678" s="190" t="s">
        <v>16</v>
      </c>
      <c r="B678" s="191" t="s">
        <v>64</v>
      </c>
      <c r="C678" s="192"/>
      <c r="D678" s="192"/>
      <c r="E678" s="192"/>
      <c r="F678" s="192"/>
      <c r="G678" s="192"/>
      <c r="H678" s="192"/>
      <c r="I678" s="192"/>
      <c r="J678" s="193"/>
      <c r="K678" s="24"/>
      <c r="L678" s="24"/>
      <c r="M678" s="24"/>
      <c r="N678" s="24"/>
      <c r="O678" s="24"/>
      <c r="P678" s="24"/>
      <c r="Q678" s="24"/>
      <c r="R678" s="194" t="s">
        <v>17</v>
      </c>
      <c r="S678" s="189" t="s">
        <v>8</v>
      </c>
      <c r="T678" s="189" t="s">
        <v>9</v>
      </c>
      <c r="U678" s="196" t="s">
        <v>10</v>
      </c>
      <c r="V678" s="189" t="s">
        <v>11</v>
      </c>
      <c r="W678" s="187" t="s">
        <v>12</v>
      </c>
      <c r="X678" s="187" t="s">
        <v>13</v>
      </c>
      <c r="Y678" s="189" t="s">
        <v>14</v>
      </c>
    </row>
    <row r="679" spans="1:26" ht="15.75" x14ac:dyDescent="0.25">
      <c r="A679" s="188"/>
      <c r="B679" s="50" t="s">
        <v>65</v>
      </c>
      <c r="C679" s="50" t="s">
        <v>66</v>
      </c>
      <c r="D679" s="50" t="s">
        <v>67</v>
      </c>
      <c r="E679" s="50" t="s">
        <v>68</v>
      </c>
      <c r="F679" s="50" t="s">
        <v>69</v>
      </c>
      <c r="G679" s="50" t="s">
        <v>70</v>
      </c>
      <c r="H679" s="50" t="s">
        <v>71</v>
      </c>
      <c r="I679" s="50" t="s">
        <v>72</v>
      </c>
      <c r="J679" s="50" t="s">
        <v>73</v>
      </c>
      <c r="K679" s="24"/>
      <c r="L679" s="24"/>
      <c r="M679" s="24"/>
      <c r="N679" s="24"/>
      <c r="O679" s="24"/>
      <c r="P679" s="24"/>
      <c r="Q679" s="24"/>
      <c r="R679" s="195"/>
      <c r="S679" s="188"/>
      <c r="T679" s="188"/>
      <c r="U679" s="188"/>
      <c r="V679" s="188"/>
      <c r="W679" s="188"/>
      <c r="X679" s="188"/>
      <c r="Y679" s="188"/>
    </row>
    <row r="680" spans="1:26" ht="15.75" customHeight="1" x14ac:dyDescent="0.25">
      <c r="A680" s="50">
        <v>2201</v>
      </c>
      <c r="B680" s="51">
        <v>11</v>
      </c>
      <c r="C680" s="51"/>
      <c r="D680" s="51"/>
      <c r="E680" s="51"/>
      <c r="F680" s="51"/>
      <c r="G680" s="51"/>
      <c r="H680" s="51"/>
      <c r="I680" s="51"/>
      <c r="J680" s="51"/>
      <c r="K680" s="142"/>
      <c r="L680" s="142"/>
      <c r="M680" s="142"/>
      <c r="N680" s="142"/>
      <c r="O680" s="142"/>
      <c r="P680" s="142"/>
      <c r="Q680" s="142"/>
      <c r="R680" s="84"/>
      <c r="S680" s="136"/>
      <c r="T680" s="139"/>
      <c r="U680" s="140"/>
      <c r="V680" s="146"/>
      <c r="W680" s="53">
        <v>11</v>
      </c>
      <c r="X680" s="147"/>
      <c r="Y680" s="146"/>
    </row>
    <row r="681" spans="1:26" ht="15.75" customHeight="1" x14ac:dyDescent="0.25">
      <c r="A681" s="50">
        <v>2202</v>
      </c>
      <c r="B681" s="51"/>
      <c r="C681" s="51">
        <v>8</v>
      </c>
      <c r="D681" s="51"/>
      <c r="E681" s="51"/>
      <c r="F681" s="51"/>
      <c r="G681" s="51"/>
      <c r="H681" s="51"/>
      <c r="I681" s="51"/>
      <c r="J681" s="51"/>
      <c r="K681" s="142"/>
      <c r="L681" s="142"/>
      <c r="M681" s="142"/>
      <c r="N681" s="142"/>
      <c r="O681" s="142"/>
      <c r="P681" s="142"/>
      <c r="Q681" s="142"/>
      <c r="R681" s="84"/>
      <c r="S681" s="137"/>
      <c r="T681" s="57"/>
      <c r="U681" s="141"/>
      <c r="V681" s="54">
        <f>IF(C681=0,"",C681/B680)</f>
        <v>0.72727272727272729</v>
      </c>
      <c r="W681" s="55">
        <v>8</v>
      </c>
      <c r="X681" s="145">
        <f t="shared" ref="X681:X688" si="73">IF(W681=0,"",W681/W680)</f>
        <v>0.72727272727272729</v>
      </c>
      <c r="Y681" s="145">
        <f t="shared" ref="Y681:Y688" si="74">IF(W681=0,"",100%-X681)</f>
        <v>0.27272727272727271</v>
      </c>
    </row>
    <row r="682" spans="1:26" ht="15.75" customHeight="1" x14ac:dyDescent="0.25">
      <c r="A682" s="50">
        <v>2301</v>
      </c>
      <c r="B682" s="51"/>
      <c r="C682" s="51"/>
      <c r="D682" s="51">
        <v>8</v>
      </c>
      <c r="E682" s="51"/>
      <c r="F682" s="51"/>
      <c r="G682" s="51"/>
      <c r="H682" s="51"/>
      <c r="I682" s="51"/>
      <c r="J682" s="51"/>
      <c r="K682" s="142"/>
      <c r="L682" s="142"/>
      <c r="M682" s="142"/>
      <c r="N682" s="142"/>
      <c r="O682" s="142"/>
      <c r="P682" s="142"/>
      <c r="Q682" s="142"/>
      <c r="R682" s="84"/>
      <c r="S682" s="137"/>
      <c r="T682" s="57"/>
      <c r="U682" s="141"/>
      <c r="V682" s="54">
        <f>IF(D682=0,"",D682/C681)</f>
        <v>1</v>
      </c>
      <c r="W682" s="55">
        <v>8</v>
      </c>
      <c r="X682" s="145">
        <f t="shared" si="73"/>
        <v>1</v>
      </c>
      <c r="Y682" s="145">
        <f t="shared" si="74"/>
        <v>0</v>
      </c>
      <c r="Z682" s="30">
        <f>W682/W680</f>
        <v>0.72727272727272729</v>
      </c>
    </row>
    <row r="683" spans="1:26" ht="15.75" customHeight="1" x14ac:dyDescent="0.25">
      <c r="A683" s="50">
        <v>2302</v>
      </c>
      <c r="B683" s="51"/>
      <c r="C683" s="51"/>
      <c r="D683" s="51"/>
      <c r="E683" s="51">
        <v>5</v>
      </c>
      <c r="F683" s="51"/>
      <c r="G683" s="51"/>
      <c r="H683" s="51"/>
      <c r="I683" s="51"/>
      <c r="J683" s="51"/>
      <c r="K683" s="142"/>
      <c r="L683" s="142"/>
      <c r="M683" s="142"/>
      <c r="N683" s="142"/>
      <c r="O683" s="142"/>
      <c r="P683" s="142"/>
      <c r="Q683" s="142"/>
      <c r="R683" s="84"/>
      <c r="S683" s="137"/>
      <c r="T683" s="57"/>
      <c r="U683" s="141"/>
      <c r="V683" s="54">
        <f>IF(E683=0,"",E683/D682)</f>
        <v>0.625</v>
      </c>
      <c r="W683" s="55">
        <v>8</v>
      </c>
      <c r="X683" s="145">
        <f t="shared" si="73"/>
        <v>1</v>
      </c>
      <c r="Y683" s="145">
        <f t="shared" si="74"/>
        <v>0</v>
      </c>
    </row>
    <row r="684" spans="1:26" ht="15.75" customHeight="1" x14ac:dyDescent="0.25">
      <c r="A684" s="50">
        <v>2401</v>
      </c>
      <c r="B684" s="51"/>
      <c r="C684" s="51"/>
      <c r="D684" s="51"/>
      <c r="E684" s="51"/>
      <c r="F684" s="51">
        <v>5</v>
      </c>
      <c r="G684" s="51"/>
      <c r="H684" s="51"/>
      <c r="I684" s="51"/>
      <c r="J684" s="51"/>
      <c r="K684" s="142"/>
      <c r="L684" s="142"/>
      <c r="M684" s="142"/>
      <c r="N684" s="142"/>
      <c r="O684" s="142"/>
      <c r="P684" s="142"/>
      <c r="Q684" s="142"/>
      <c r="R684" s="84"/>
      <c r="S684" s="137"/>
      <c r="T684" s="57"/>
      <c r="U684" s="141"/>
      <c r="V684" s="54">
        <f>IF(F684=0,"",F684/E683)</f>
        <v>1</v>
      </c>
      <c r="W684" s="55">
        <v>5</v>
      </c>
      <c r="X684" s="145">
        <f t="shared" si="73"/>
        <v>0.625</v>
      </c>
      <c r="Y684" s="145">
        <f t="shared" si="74"/>
        <v>0.375</v>
      </c>
    </row>
    <row r="685" spans="1:26" ht="15.75" customHeight="1" x14ac:dyDescent="0.25">
      <c r="A685" s="50">
        <v>2402</v>
      </c>
      <c r="B685" s="51"/>
      <c r="C685" s="51"/>
      <c r="D685" s="51"/>
      <c r="E685" s="51"/>
      <c r="F685" s="51"/>
      <c r="G685" s="51">
        <v>5</v>
      </c>
      <c r="H685" s="51"/>
      <c r="I685" s="51"/>
      <c r="J685" s="51"/>
      <c r="K685" s="142"/>
      <c r="L685" s="142"/>
      <c r="M685" s="142"/>
      <c r="N685" s="142"/>
      <c r="O685" s="142"/>
      <c r="P685" s="142"/>
      <c r="Q685" s="142"/>
      <c r="R685" s="84"/>
      <c r="S685" s="137"/>
      <c r="T685" s="57"/>
      <c r="U685" s="141"/>
      <c r="V685" s="54">
        <f>IF(G685=0,"",G685/F684)</f>
        <v>1</v>
      </c>
      <c r="W685" s="55">
        <v>5</v>
      </c>
      <c r="X685" s="145">
        <f t="shared" si="73"/>
        <v>1</v>
      </c>
      <c r="Y685" s="145">
        <f t="shared" si="74"/>
        <v>0</v>
      </c>
    </row>
    <row r="686" spans="1:26" ht="15.75" customHeight="1" x14ac:dyDescent="0.25">
      <c r="A686" s="50">
        <v>2501</v>
      </c>
      <c r="B686" s="51"/>
      <c r="C686" s="51"/>
      <c r="D686" s="51"/>
      <c r="E686" s="51"/>
      <c r="F686" s="51"/>
      <c r="G686" s="51"/>
      <c r="H686" s="51">
        <v>4</v>
      </c>
      <c r="I686" s="51"/>
      <c r="J686" s="51"/>
      <c r="K686" s="142"/>
      <c r="L686" s="142"/>
      <c r="M686" s="142"/>
      <c r="N686" s="142"/>
      <c r="O686" s="142"/>
      <c r="P686" s="142"/>
      <c r="Q686" s="142"/>
      <c r="R686" s="84"/>
      <c r="S686" s="137"/>
      <c r="T686" s="57"/>
      <c r="U686" s="141"/>
      <c r="V686" s="54">
        <f>IF(H686=0,"",H686/G685)</f>
        <v>0.8</v>
      </c>
      <c r="W686" s="55">
        <v>5</v>
      </c>
      <c r="X686" s="145">
        <f t="shared" si="73"/>
        <v>1</v>
      </c>
      <c r="Y686" s="145">
        <f t="shared" si="74"/>
        <v>0</v>
      </c>
    </row>
    <row r="687" spans="1:26" ht="15.75" customHeight="1" x14ac:dyDescent="0.25">
      <c r="A687" s="50">
        <v>2502</v>
      </c>
      <c r="B687" s="51"/>
      <c r="C687" s="51"/>
      <c r="D687" s="51"/>
      <c r="E687" s="51"/>
      <c r="F687" s="51"/>
      <c r="G687" s="51"/>
      <c r="H687" s="51"/>
      <c r="I687" s="51">
        <v>4</v>
      </c>
      <c r="J687" s="51"/>
      <c r="K687" s="142"/>
      <c r="L687" s="142"/>
      <c r="M687" s="142"/>
      <c r="N687" s="142"/>
      <c r="O687" s="142"/>
      <c r="P687" s="142"/>
      <c r="Q687" s="142"/>
      <c r="R687" s="84"/>
      <c r="S687" s="137"/>
      <c r="T687" s="57"/>
      <c r="U687" s="141"/>
      <c r="V687" s="54">
        <f>IF(I687=0,"",I687/H686)</f>
        <v>1</v>
      </c>
      <c r="W687" s="55">
        <v>5</v>
      </c>
      <c r="X687" s="145">
        <f t="shared" si="73"/>
        <v>1</v>
      </c>
      <c r="Y687" s="145">
        <f t="shared" si="74"/>
        <v>0</v>
      </c>
    </row>
    <row r="688" spans="1:26" ht="15.75" customHeight="1" x14ac:dyDescent="0.25">
      <c r="A688" s="50">
        <v>2601</v>
      </c>
      <c r="B688" s="51"/>
      <c r="C688" s="51"/>
      <c r="D688" s="51"/>
      <c r="E688" s="51"/>
      <c r="F688" s="51"/>
      <c r="G688" s="51"/>
      <c r="H688" s="51"/>
      <c r="I688" s="51"/>
      <c r="J688" s="51"/>
      <c r="K688" s="142"/>
      <c r="L688" s="142"/>
      <c r="M688" s="142"/>
      <c r="N688" s="142"/>
      <c r="O688" s="142"/>
      <c r="P688" s="142"/>
      <c r="Q688" s="142"/>
      <c r="R688" s="84"/>
      <c r="S688" s="137"/>
      <c r="T688" s="57"/>
      <c r="U688" s="141"/>
      <c r="V688" s="56" t="str">
        <f>IF(J688=0,"",J688/I687)</f>
        <v/>
      </c>
      <c r="W688" s="55"/>
      <c r="X688" s="56" t="str">
        <f t="shared" si="73"/>
        <v/>
      </c>
      <c r="Y688" s="56" t="str">
        <f t="shared" si="74"/>
        <v/>
      </c>
    </row>
    <row r="689" spans="1:26" ht="15.75" customHeight="1" x14ac:dyDescent="0.25">
      <c r="A689" s="50">
        <v>2602</v>
      </c>
      <c r="B689" s="51"/>
      <c r="C689" s="51"/>
      <c r="D689" s="51"/>
      <c r="E689" s="51"/>
      <c r="F689" s="51"/>
      <c r="G689" s="51"/>
      <c r="H689" s="51"/>
      <c r="I689" s="51"/>
      <c r="J689" s="51"/>
      <c r="K689" s="142"/>
      <c r="L689" s="142"/>
      <c r="M689" s="142"/>
      <c r="N689" s="142"/>
      <c r="O689" s="142"/>
      <c r="P689" s="142"/>
      <c r="Q689" s="142"/>
      <c r="R689" s="84"/>
      <c r="S689" s="137"/>
      <c r="T689" s="57"/>
      <c r="U689" s="142"/>
      <c r="V689" s="121"/>
      <c r="W689" s="55"/>
      <c r="X689" s="121"/>
      <c r="Y689" s="174"/>
    </row>
    <row r="690" spans="1:26" ht="15.75" customHeight="1" x14ac:dyDescent="0.25">
      <c r="A690" s="50">
        <v>2701</v>
      </c>
      <c r="B690" s="51"/>
      <c r="C690" s="51"/>
      <c r="D690" s="51"/>
      <c r="E690" s="51"/>
      <c r="F690" s="51"/>
      <c r="G690" s="51"/>
      <c r="H690" s="51"/>
      <c r="I690" s="51"/>
      <c r="J690" s="51"/>
      <c r="K690" s="142"/>
      <c r="L690" s="142"/>
      <c r="M690" s="142"/>
      <c r="N690" s="142"/>
      <c r="O690" s="142"/>
      <c r="P690" s="142"/>
      <c r="Q690" s="142"/>
      <c r="R690" s="84"/>
      <c r="S690" s="137"/>
      <c r="T690" s="57"/>
      <c r="U690" s="142"/>
      <c r="V690" s="148"/>
      <c r="W690" s="58"/>
      <c r="X690" s="149"/>
      <c r="Y690" s="148"/>
    </row>
    <row r="691" spans="1:26" ht="15.75" customHeight="1" x14ac:dyDescent="0.25">
      <c r="A691" s="50">
        <v>2702</v>
      </c>
      <c r="B691" s="51"/>
      <c r="C691" s="51"/>
      <c r="D691" s="51"/>
      <c r="E691" s="51"/>
      <c r="F691" s="51"/>
      <c r="G691" s="51"/>
      <c r="H691" s="51"/>
      <c r="I691" s="51"/>
      <c r="J691" s="51"/>
      <c r="K691" s="142"/>
      <c r="L691" s="142"/>
      <c r="M691" s="142"/>
      <c r="N691" s="142"/>
      <c r="O691" s="142"/>
      <c r="P691" s="142"/>
      <c r="Q691" s="142"/>
      <c r="R691" s="84"/>
      <c r="S691" s="137"/>
      <c r="T691" s="57"/>
      <c r="U691" s="142"/>
      <c r="V691" s="148"/>
      <c r="W691" s="58"/>
      <c r="X691" s="149"/>
      <c r="Y691" s="148"/>
    </row>
    <row r="692" spans="1:26" ht="15.75" customHeight="1" x14ac:dyDescent="0.25">
      <c r="A692" s="50">
        <v>2801</v>
      </c>
      <c r="B692" s="51"/>
      <c r="C692" s="51"/>
      <c r="D692" s="51"/>
      <c r="E692" s="51"/>
      <c r="F692" s="51"/>
      <c r="G692" s="51"/>
      <c r="H692" s="51"/>
      <c r="I692" s="51"/>
      <c r="J692" s="51"/>
      <c r="K692" s="142"/>
      <c r="L692" s="142"/>
      <c r="M692" s="142"/>
      <c r="N692" s="142"/>
      <c r="O692" s="142"/>
      <c r="P692" s="142"/>
      <c r="Q692" s="142"/>
      <c r="R692" s="84"/>
      <c r="S692" s="137"/>
      <c r="T692" s="57"/>
      <c r="U692" s="142"/>
      <c r="V692" s="57"/>
      <c r="W692" s="142"/>
      <c r="X692" s="150"/>
      <c r="Y692" s="148"/>
    </row>
    <row r="693" spans="1:26" ht="15.75" customHeight="1" x14ac:dyDescent="0.25">
      <c r="A693" s="50">
        <v>2802</v>
      </c>
      <c r="B693" s="51"/>
      <c r="C693" s="51"/>
      <c r="D693" s="51"/>
      <c r="E693" s="51"/>
      <c r="F693" s="51"/>
      <c r="G693" s="51"/>
      <c r="H693" s="51"/>
      <c r="I693" s="51"/>
      <c r="J693" s="51"/>
      <c r="K693" s="142"/>
      <c r="L693" s="142"/>
      <c r="M693" s="142"/>
      <c r="N693" s="142"/>
      <c r="O693" s="142"/>
      <c r="P693" s="142"/>
      <c r="Q693" s="142"/>
      <c r="R693" s="84"/>
      <c r="S693" s="137"/>
      <c r="T693" s="57"/>
      <c r="U693" s="142"/>
      <c r="V693" s="151" t="s">
        <v>48</v>
      </c>
      <c r="W693" s="152"/>
      <c r="X693" s="153" t="str">
        <f>IF(SUM(R683:R691)=0,"",SUM(R683:R691))</f>
        <v/>
      </c>
      <c r="Y693" s="154" t="s">
        <v>17</v>
      </c>
    </row>
    <row r="694" spans="1:26" ht="15.75" customHeight="1" x14ac:dyDescent="0.25">
      <c r="A694" s="50">
        <v>2901</v>
      </c>
      <c r="B694" s="51"/>
      <c r="C694" s="51"/>
      <c r="D694" s="51"/>
      <c r="E694" s="51"/>
      <c r="F694" s="51"/>
      <c r="G694" s="51"/>
      <c r="H694" s="51"/>
      <c r="I694" s="51"/>
      <c r="J694" s="51"/>
      <c r="K694" s="142"/>
      <c r="L694" s="142"/>
      <c r="M694" s="142"/>
      <c r="N694" s="142"/>
      <c r="O694" s="142"/>
      <c r="P694" s="142"/>
      <c r="Q694" s="142"/>
      <c r="R694" s="84"/>
      <c r="S694" s="137"/>
      <c r="T694" s="57"/>
      <c r="U694" s="142"/>
      <c r="V694" s="155" t="s">
        <v>49</v>
      </c>
      <c r="W694" s="65" t="str">
        <f>IF(W693/B680=0,"",W693/B680)</f>
        <v/>
      </c>
      <c r="X694" s="156" t="e">
        <f>IF(W693/X693=0,"",W693/X693)</f>
        <v>#VALUE!</v>
      </c>
      <c r="Y694" s="157" t="s">
        <v>50</v>
      </c>
    </row>
    <row r="695" spans="1:26" ht="15.75" x14ac:dyDescent="0.25">
      <c r="A695" s="50">
        <v>2902</v>
      </c>
      <c r="B695" s="51"/>
      <c r="C695" s="51"/>
      <c r="D695" s="51"/>
      <c r="E695" s="51"/>
      <c r="F695" s="51"/>
      <c r="G695" s="51"/>
      <c r="H695" s="51"/>
      <c r="I695" s="51"/>
      <c r="J695" s="51"/>
      <c r="K695" s="142"/>
      <c r="L695" s="142"/>
      <c r="M695" s="142"/>
      <c r="N695" s="142"/>
      <c r="O695" s="142"/>
      <c r="P695" s="142"/>
      <c r="Q695" s="142"/>
      <c r="R695" s="84"/>
      <c r="S695" s="138"/>
      <c r="T695" s="143"/>
      <c r="U695" s="144"/>
      <c r="V695" s="93"/>
      <c r="W695" s="158"/>
      <c r="X695" s="158"/>
      <c r="Y695" s="159"/>
    </row>
    <row r="696" spans="1:26" ht="18" customHeight="1" x14ac:dyDescent="0.25">
      <c r="A696" s="19"/>
      <c r="B696" s="182" t="s">
        <v>74</v>
      </c>
      <c r="C696" s="182"/>
      <c r="D696" s="182"/>
      <c r="E696" s="182"/>
      <c r="F696" s="182"/>
      <c r="G696" s="182"/>
      <c r="H696" s="182"/>
      <c r="I696" s="182"/>
      <c r="J696" s="182"/>
      <c r="K696" s="24"/>
      <c r="L696" s="24"/>
      <c r="M696" s="24"/>
      <c r="N696" s="24"/>
      <c r="O696" s="24"/>
      <c r="P696" s="24"/>
      <c r="Q696" s="24"/>
      <c r="R696" s="71">
        <f>SUM(R680:R692)</f>
        <v>0</v>
      </c>
      <c r="S696" s="72" t="str">
        <f>IF(R688=0,"",R688/B680)</f>
        <v/>
      </c>
      <c r="T696" s="72" t="str">
        <f>IF(R696=0,"",R696/B680)</f>
        <v/>
      </c>
      <c r="U696" s="72" t="str">
        <f>IF(R688=0,"",T696-S696)</f>
        <v/>
      </c>
      <c r="V696" s="1"/>
      <c r="W696" s="24"/>
      <c r="X696" s="27"/>
      <c r="Y696" s="1"/>
    </row>
    <row r="697" spans="1:26" ht="12.75" customHeight="1" x14ac:dyDescent="0.25">
      <c r="A697" s="19"/>
      <c r="B697" s="24"/>
      <c r="C697" s="24"/>
      <c r="D697" s="75"/>
      <c r="E697" s="75"/>
      <c r="F697" s="75"/>
      <c r="G697" s="75"/>
      <c r="H697" s="75"/>
      <c r="I697" s="75"/>
      <c r="J697" s="75"/>
      <c r="K697" s="24"/>
      <c r="L697" s="24"/>
      <c r="M697" s="24"/>
      <c r="N697" s="24"/>
      <c r="O697" s="24"/>
      <c r="P697" s="24"/>
      <c r="Q697" s="24"/>
      <c r="R697" s="76"/>
      <c r="S697" s="77"/>
      <c r="T697" s="77"/>
      <c r="U697" s="77"/>
      <c r="V697" s="1"/>
      <c r="W697" s="24"/>
      <c r="X697" s="27"/>
      <c r="Y697" s="1"/>
    </row>
    <row r="698" spans="1:26" ht="12.75" customHeight="1" x14ac:dyDescent="0.25">
      <c r="A698" s="19"/>
      <c r="B698" s="24"/>
      <c r="C698" s="24"/>
      <c r="D698" s="75"/>
      <c r="E698" s="75"/>
      <c r="F698" s="75"/>
      <c r="G698" s="75"/>
      <c r="H698" s="75"/>
      <c r="I698" s="75"/>
      <c r="J698" s="75"/>
      <c r="K698" s="24"/>
      <c r="L698" s="24"/>
      <c r="M698" s="24"/>
      <c r="N698" s="24"/>
      <c r="O698" s="24"/>
      <c r="P698" s="24"/>
      <c r="Q698" s="24"/>
      <c r="R698" s="76"/>
      <c r="S698" s="77"/>
      <c r="T698" s="77"/>
      <c r="U698" s="77"/>
      <c r="V698" s="1"/>
      <c r="W698" s="24"/>
      <c r="X698" s="27"/>
      <c r="Y698" s="1"/>
    </row>
    <row r="699" spans="1:26" ht="26.25" x14ac:dyDescent="0.4">
      <c r="A699" s="24"/>
      <c r="B699" s="183" t="s">
        <v>63</v>
      </c>
      <c r="C699" s="184"/>
      <c r="D699" s="184"/>
      <c r="E699" s="184"/>
      <c r="F699" s="184"/>
      <c r="G699" s="184"/>
      <c r="H699" s="184"/>
      <c r="I699" s="184"/>
      <c r="J699" s="184"/>
      <c r="R699" s="127" t="s">
        <v>92</v>
      </c>
      <c r="S699" s="1"/>
      <c r="T699" s="1"/>
      <c r="U699" s="24"/>
      <c r="V699" s="1"/>
      <c r="W699" s="24"/>
      <c r="X699" s="24"/>
      <c r="Y699" s="24"/>
    </row>
    <row r="700" spans="1:26" ht="20.25" x14ac:dyDescent="0.2">
      <c r="A700" s="190" t="s">
        <v>16</v>
      </c>
      <c r="B700" s="191" t="s">
        <v>64</v>
      </c>
      <c r="C700" s="192"/>
      <c r="D700" s="192"/>
      <c r="E700" s="192"/>
      <c r="F700" s="192"/>
      <c r="G700" s="192"/>
      <c r="H700" s="192"/>
      <c r="I700" s="192"/>
      <c r="J700" s="193"/>
      <c r="K700" s="24"/>
      <c r="L700" s="24"/>
      <c r="M700" s="24"/>
      <c r="N700" s="24"/>
      <c r="O700" s="24"/>
      <c r="P700" s="24"/>
      <c r="Q700" s="24"/>
      <c r="R700" s="194" t="s">
        <v>17</v>
      </c>
      <c r="S700" s="189" t="s">
        <v>8</v>
      </c>
      <c r="T700" s="189" t="s">
        <v>9</v>
      </c>
      <c r="U700" s="196" t="s">
        <v>10</v>
      </c>
      <c r="V700" s="189" t="s">
        <v>11</v>
      </c>
      <c r="W700" s="187" t="s">
        <v>12</v>
      </c>
      <c r="X700" s="187" t="s">
        <v>13</v>
      </c>
      <c r="Y700" s="189" t="s">
        <v>14</v>
      </c>
    </row>
    <row r="701" spans="1:26" ht="15.75" x14ac:dyDescent="0.25">
      <c r="A701" s="188"/>
      <c r="B701" s="50" t="s">
        <v>65</v>
      </c>
      <c r="C701" s="50" t="s">
        <v>66</v>
      </c>
      <c r="D701" s="50" t="s">
        <v>67</v>
      </c>
      <c r="E701" s="50" t="s">
        <v>68</v>
      </c>
      <c r="F701" s="50" t="s">
        <v>69</v>
      </c>
      <c r="G701" s="50" t="s">
        <v>70</v>
      </c>
      <c r="H701" s="50" t="s">
        <v>71</v>
      </c>
      <c r="I701" s="50" t="s">
        <v>72</v>
      </c>
      <c r="J701" s="50" t="s">
        <v>73</v>
      </c>
      <c r="K701" s="24"/>
      <c r="L701" s="24"/>
      <c r="M701" s="24"/>
      <c r="N701" s="24"/>
      <c r="O701" s="24"/>
      <c r="P701" s="24"/>
      <c r="Q701" s="24"/>
      <c r="R701" s="195"/>
      <c r="S701" s="188"/>
      <c r="T701" s="188"/>
      <c r="U701" s="188"/>
      <c r="V701" s="188"/>
      <c r="W701" s="188"/>
      <c r="X701" s="188"/>
      <c r="Y701" s="188"/>
    </row>
    <row r="702" spans="1:26" ht="15.75" customHeight="1" x14ac:dyDescent="0.25">
      <c r="A702" s="50">
        <v>2202</v>
      </c>
      <c r="B702" s="51">
        <v>16</v>
      </c>
      <c r="C702" s="51"/>
      <c r="D702" s="51"/>
      <c r="E702" s="51"/>
      <c r="F702" s="51"/>
      <c r="G702" s="51"/>
      <c r="H702" s="51"/>
      <c r="I702" s="51"/>
      <c r="J702" s="51"/>
      <c r="K702" s="142"/>
      <c r="L702" s="142"/>
      <c r="M702" s="142"/>
      <c r="N702" s="142"/>
      <c r="O702" s="142"/>
      <c r="P702" s="142"/>
      <c r="Q702" s="142"/>
      <c r="R702" s="84"/>
      <c r="S702" s="136"/>
      <c r="T702" s="139"/>
      <c r="U702" s="140"/>
      <c r="V702" s="146"/>
      <c r="W702" s="53">
        <v>16</v>
      </c>
      <c r="X702" s="147"/>
      <c r="Y702" s="146"/>
    </row>
    <row r="703" spans="1:26" ht="15.75" customHeight="1" x14ac:dyDescent="0.25">
      <c r="A703" s="50">
        <v>2301</v>
      </c>
      <c r="B703" s="51"/>
      <c r="C703" s="51">
        <v>10</v>
      </c>
      <c r="D703" s="51"/>
      <c r="E703" s="51"/>
      <c r="F703" s="51"/>
      <c r="G703" s="51"/>
      <c r="H703" s="51"/>
      <c r="I703" s="51"/>
      <c r="J703" s="51"/>
      <c r="K703" s="142"/>
      <c r="L703" s="142"/>
      <c r="M703" s="142"/>
      <c r="N703" s="142"/>
      <c r="O703" s="142"/>
      <c r="P703" s="142"/>
      <c r="Q703" s="142"/>
      <c r="R703" s="84"/>
      <c r="S703" s="137"/>
      <c r="T703" s="57"/>
      <c r="U703" s="141"/>
      <c r="V703" s="54">
        <f>IF(C703=0,"",C703/B702)</f>
        <v>0.625</v>
      </c>
      <c r="W703" s="55">
        <v>10</v>
      </c>
      <c r="X703" s="145">
        <f t="shared" ref="X703:X710" si="75">IF(W703=0,"",W703/W702)</f>
        <v>0.625</v>
      </c>
      <c r="Y703" s="145">
        <f t="shared" ref="Y703:Y710" si="76">IF(W703=0,"",100%-X703)</f>
        <v>0.375</v>
      </c>
    </row>
    <row r="704" spans="1:26" ht="15.75" customHeight="1" x14ac:dyDescent="0.25">
      <c r="A704" s="50">
        <v>2302</v>
      </c>
      <c r="B704" s="51"/>
      <c r="C704" s="51"/>
      <c r="D704" s="51">
        <v>10</v>
      </c>
      <c r="E704" s="51"/>
      <c r="F704" s="51"/>
      <c r="G704" s="51"/>
      <c r="H704" s="51"/>
      <c r="I704" s="51"/>
      <c r="J704" s="51"/>
      <c r="K704" s="142"/>
      <c r="L704" s="142"/>
      <c r="M704" s="142"/>
      <c r="N704" s="142"/>
      <c r="O704" s="142"/>
      <c r="P704" s="142"/>
      <c r="Q704" s="142"/>
      <c r="R704" s="84"/>
      <c r="S704" s="137"/>
      <c r="T704" s="57"/>
      <c r="U704" s="141"/>
      <c r="V704" s="54">
        <f>IF(D704=0,"",D704/C703)</f>
        <v>1</v>
      </c>
      <c r="W704" s="55">
        <v>10</v>
      </c>
      <c r="X704" s="145">
        <f t="shared" si="75"/>
        <v>1</v>
      </c>
      <c r="Y704" s="145">
        <f t="shared" si="76"/>
        <v>0</v>
      </c>
      <c r="Z704" s="30">
        <f>W704/W702</f>
        <v>0.625</v>
      </c>
    </row>
    <row r="705" spans="1:25" ht="15.75" customHeight="1" x14ac:dyDescent="0.25">
      <c r="A705" s="50">
        <v>2401</v>
      </c>
      <c r="B705" s="51"/>
      <c r="C705" s="51"/>
      <c r="D705" s="51"/>
      <c r="E705" s="51">
        <v>10</v>
      </c>
      <c r="F705" s="51"/>
      <c r="G705" s="51"/>
      <c r="H705" s="51"/>
      <c r="I705" s="51"/>
      <c r="J705" s="51"/>
      <c r="K705" s="142"/>
      <c r="L705" s="142"/>
      <c r="M705" s="142"/>
      <c r="N705" s="142"/>
      <c r="O705" s="142"/>
      <c r="P705" s="142"/>
      <c r="Q705" s="142"/>
      <c r="R705" s="84"/>
      <c r="S705" s="137"/>
      <c r="T705" s="57"/>
      <c r="U705" s="141"/>
      <c r="V705" s="54">
        <f>IF(E705=0,"",E705/D704)</f>
        <v>1</v>
      </c>
      <c r="W705" s="55">
        <v>10</v>
      </c>
      <c r="X705" s="145">
        <f t="shared" si="75"/>
        <v>1</v>
      </c>
      <c r="Y705" s="145">
        <f t="shared" si="76"/>
        <v>0</v>
      </c>
    </row>
    <row r="706" spans="1:25" ht="15.75" customHeight="1" x14ac:dyDescent="0.25">
      <c r="A706" s="50">
        <v>2402</v>
      </c>
      <c r="B706" s="51"/>
      <c r="C706" s="51"/>
      <c r="D706" s="51"/>
      <c r="E706" s="51"/>
      <c r="F706" s="51">
        <v>10</v>
      </c>
      <c r="G706" s="51"/>
      <c r="H706" s="51"/>
      <c r="I706" s="51"/>
      <c r="J706" s="51"/>
      <c r="K706" s="142"/>
      <c r="L706" s="142"/>
      <c r="M706" s="142"/>
      <c r="N706" s="142"/>
      <c r="O706" s="142"/>
      <c r="P706" s="142"/>
      <c r="Q706" s="142"/>
      <c r="R706" s="84"/>
      <c r="S706" s="137"/>
      <c r="T706" s="57"/>
      <c r="U706" s="141"/>
      <c r="V706" s="54">
        <f>IF(F706=0,"",F706/E705)</f>
        <v>1</v>
      </c>
      <c r="W706" s="55">
        <v>10</v>
      </c>
      <c r="X706" s="145">
        <f t="shared" si="75"/>
        <v>1</v>
      </c>
      <c r="Y706" s="145">
        <f t="shared" si="76"/>
        <v>0</v>
      </c>
    </row>
    <row r="707" spans="1:25" ht="15.75" customHeight="1" x14ac:dyDescent="0.25">
      <c r="A707" s="50">
        <v>2501</v>
      </c>
      <c r="B707" s="51"/>
      <c r="C707" s="51"/>
      <c r="D707" s="51"/>
      <c r="E707" s="51"/>
      <c r="F707" s="51"/>
      <c r="G707" s="51">
        <v>10</v>
      </c>
      <c r="H707" s="51"/>
      <c r="I707" s="51"/>
      <c r="J707" s="51"/>
      <c r="K707" s="142"/>
      <c r="L707" s="142"/>
      <c r="M707" s="142"/>
      <c r="N707" s="142"/>
      <c r="O707" s="142"/>
      <c r="P707" s="142"/>
      <c r="Q707" s="142"/>
      <c r="R707" s="84"/>
      <c r="S707" s="137"/>
      <c r="T707" s="57"/>
      <c r="U707" s="141"/>
      <c r="V707" s="54">
        <f>IF(G707=0,"",G707/F706)</f>
        <v>1</v>
      </c>
      <c r="W707" s="55">
        <v>10</v>
      </c>
      <c r="X707" s="145">
        <f t="shared" si="75"/>
        <v>1</v>
      </c>
      <c r="Y707" s="145">
        <f t="shared" si="76"/>
        <v>0</v>
      </c>
    </row>
    <row r="708" spans="1:25" ht="15.75" customHeight="1" x14ac:dyDescent="0.25">
      <c r="A708" s="50">
        <v>2502</v>
      </c>
      <c r="B708" s="51"/>
      <c r="C708" s="51"/>
      <c r="D708" s="51"/>
      <c r="E708" s="51"/>
      <c r="F708" s="51"/>
      <c r="G708" s="51"/>
      <c r="H708" s="51">
        <v>10</v>
      </c>
      <c r="I708" s="51"/>
      <c r="J708" s="51"/>
      <c r="K708" s="142"/>
      <c r="L708" s="142"/>
      <c r="M708" s="142"/>
      <c r="N708" s="142"/>
      <c r="O708" s="142"/>
      <c r="P708" s="142"/>
      <c r="Q708" s="142"/>
      <c r="R708" s="84"/>
      <c r="S708" s="137"/>
      <c r="T708" s="57"/>
      <c r="U708" s="141"/>
      <c r="V708" s="54">
        <f>IF(H708=0,"",H708/G707)</f>
        <v>1</v>
      </c>
      <c r="W708" s="55">
        <v>10</v>
      </c>
      <c r="X708" s="145">
        <f t="shared" si="75"/>
        <v>1</v>
      </c>
      <c r="Y708" s="145">
        <f t="shared" si="76"/>
        <v>0</v>
      </c>
    </row>
    <row r="709" spans="1:25" ht="15.75" customHeight="1" x14ac:dyDescent="0.25">
      <c r="A709" s="50">
        <v>2601</v>
      </c>
      <c r="B709" s="51"/>
      <c r="C709" s="51"/>
      <c r="D709" s="51"/>
      <c r="E709" s="51"/>
      <c r="F709" s="51"/>
      <c r="G709" s="51"/>
      <c r="H709" s="51"/>
      <c r="I709" s="51"/>
      <c r="J709" s="51"/>
      <c r="K709" s="142"/>
      <c r="L709" s="142"/>
      <c r="M709" s="142"/>
      <c r="N709" s="142"/>
      <c r="O709" s="142"/>
      <c r="P709" s="142"/>
      <c r="Q709" s="142"/>
      <c r="R709" s="84"/>
      <c r="S709" s="137"/>
      <c r="T709" s="57"/>
      <c r="U709" s="141"/>
      <c r="V709" s="54" t="str">
        <f>IF(I709=0,"",I709/H708)</f>
        <v/>
      </c>
      <c r="W709" s="55"/>
      <c r="X709" s="145" t="str">
        <f t="shared" si="75"/>
        <v/>
      </c>
      <c r="Y709" s="145" t="str">
        <f t="shared" si="76"/>
        <v/>
      </c>
    </row>
    <row r="710" spans="1:25" ht="15.75" customHeight="1" x14ac:dyDescent="0.25">
      <c r="A710" s="50">
        <v>2602</v>
      </c>
      <c r="B710" s="51"/>
      <c r="C710" s="51"/>
      <c r="D710" s="51"/>
      <c r="E710" s="51"/>
      <c r="F710" s="51"/>
      <c r="G710" s="51"/>
      <c r="H710" s="51"/>
      <c r="I710" s="51"/>
      <c r="J710" s="51"/>
      <c r="K710" s="142"/>
      <c r="L710" s="142"/>
      <c r="M710" s="142"/>
      <c r="N710" s="142"/>
      <c r="O710" s="142"/>
      <c r="P710" s="142"/>
      <c r="Q710" s="142"/>
      <c r="R710" s="84"/>
      <c r="S710" s="137"/>
      <c r="T710" s="57"/>
      <c r="U710" s="141"/>
      <c r="V710" s="56" t="str">
        <f>IF(J710=0,"",J710/I709)</f>
        <v/>
      </c>
      <c r="W710" s="55"/>
      <c r="X710" s="56" t="str">
        <f t="shared" si="75"/>
        <v/>
      </c>
      <c r="Y710" s="56" t="str">
        <f t="shared" si="76"/>
        <v/>
      </c>
    </row>
    <row r="711" spans="1:25" ht="15.75" customHeight="1" x14ac:dyDescent="0.25">
      <c r="A711" s="50">
        <v>2701</v>
      </c>
      <c r="B711" s="51"/>
      <c r="C711" s="51"/>
      <c r="D711" s="51"/>
      <c r="E711" s="51"/>
      <c r="F711" s="51"/>
      <c r="G711" s="51"/>
      <c r="H711" s="51"/>
      <c r="I711" s="51"/>
      <c r="J711" s="51"/>
      <c r="K711" s="142"/>
      <c r="L711" s="142"/>
      <c r="M711" s="142"/>
      <c r="N711" s="142"/>
      <c r="O711" s="142"/>
      <c r="P711" s="142"/>
      <c r="Q711" s="142"/>
      <c r="R711" s="84"/>
      <c r="S711" s="137"/>
      <c r="T711" s="57"/>
      <c r="U711" s="142"/>
      <c r="V711" s="121"/>
      <c r="W711" s="55"/>
      <c r="X711" s="121"/>
      <c r="Y711" s="174"/>
    </row>
    <row r="712" spans="1:25" ht="15.75" customHeight="1" x14ac:dyDescent="0.25">
      <c r="A712" s="50">
        <v>2702</v>
      </c>
      <c r="B712" s="51"/>
      <c r="C712" s="51"/>
      <c r="D712" s="51"/>
      <c r="E712" s="51"/>
      <c r="F712" s="51"/>
      <c r="G712" s="51"/>
      <c r="H712" s="51"/>
      <c r="I712" s="51"/>
      <c r="J712" s="51"/>
      <c r="K712" s="142"/>
      <c r="L712" s="142"/>
      <c r="M712" s="142"/>
      <c r="N712" s="142"/>
      <c r="O712" s="142"/>
      <c r="P712" s="142"/>
      <c r="Q712" s="142"/>
      <c r="R712" s="84"/>
      <c r="S712" s="137"/>
      <c r="T712" s="57"/>
      <c r="U712" s="142"/>
      <c r="V712" s="148"/>
      <c r="W712" s="58"/>
      <c r="X712" s="149"/>
      <c r="Y712" s="148"/>
    </row>
    <row r="713" spans="1:25" ht="15.75" customHeight="1" x14ac:dyDescent="0.25">
      <c r="A713" s="50">
        <v>2801</v>
      </c>
      <c r="B713" s="51"/>
      <c r="C713" s="51"/>
      <c r="D713" s="51"/>
      <c r="E713" s="51"/>
      <c r="F713" s="51"/>
      <c r="G713" s="51"/>
      <c r="H713" s="51"/>
      <c r="I713" s="51"/>
      <c r="J713" s="51"/>
      <c r="K713" s="142"/>
      <c r="L713" s="142"/>
      <c r="M713" s="142"/>
      <c r="N713" s="142"/>
      <c r="O713" s="142"/>
      <c r="P713" s="142"/>
      <c r="Q713" s="142"/>
      <c r="R713" s="84"/>
      <c r="S713" s="137"/>
      <c r="T713" s="57"/>
      <c r="U713" s="142"/>
      <c r="V713" s="148"/>
      <c r="W713" s="58"/>
      <c r="X713" s="149"/>
      <c r="Y713" s="148"/>
    </row>
    <row r="714" spans="1:25" ht="15.75" customHeight="1" x14ac:dyDescent="0.25">
      <c r="A714" s="50">
        <v>2802</v>
      </c>
      <c r="B714" s="51"/>
      <c r="C714" s="51"/>
      <c r="D714" s="51"/>
      <c r="E714" s="51"/>
      <c r="F714" s="51"/>
      <c r="G714" s="51"/>
      <c r="H714" s="51"/>
      <c r="I714" s="51"/>
      <c r="J714" s="51"/>
      <c r="K714" s="142"/>
      <c r="L714" s="142"/>
      <c r="M714" s="142"/>
      <c r="N714" s="142"/>
      <c r="O714" s="142"/>
      <c r="P714" s="142"/>
      <c r="Q714" s="142"/>
      <c r="R714" s="84"/>
      <c r="S714" s="137"/>
      <c r="T714" s="57"/>
      <c r="U714" s="142"/>
      <c r="V714" s="57"/>
      <c r="W714" s="142"/>
      <c r="X714" s="150"/>
      <c r="Y714" s="148"/>
    </row>
    <row r="715" spans="1:25" ht="15.75" customHeight="1" x14ac:dyDescent="0.25">
      <c r="A715" s="50">
        <v>2901</v>
      </c>
      <c r="B715" s="51"/>
      <c r="C715" s="51"/>
      <c r="D715" s="51"/>
      <c r="E715" s="51"/>
      <c r="F715" s="51"/>
      <c r="G715" s="51"/>
      <c r="H715" s="51"/>
      <c r="I715" s="51"/>
      <c r="J715" s="51"/>
      <c r="K715" s="142"/>
      <c r="L715" s="142"/>
      <c r="M715" s="142"/>
      <c r="N715" s="142"/>
      <c r="O715" s="142"/>
      <c r="P715" s="142"/>
      <c r="Q715" s="142"/>
      <c r="R715" s="84"/>
      <c r="S715" s="137"/>
      <c r="T715" s="57"/>
      <c r="U715" s="142"/>
      <c r="V715" s="151" t="s">
        <v>48</v>
      </c>
      <c r="W715" s="152"/>
      <c r="X715" s="153" t="str">
        <f>IF(SUM(R705:R713)=0,"",SUM(R705:R713))</f>
        <v/>
      </c>
      <c r="Y715" s="154" t="s">
        <v>17</v>
      </c>
    </row>
    <row r="716" spans="1:25" ht="15.75" customHeight="1" x14ac:dyDescent="0.25">
      <c r="A716" s="50">
        <v>2902</v>
      </c>
      <c r="B716" s="51"/>
      <c r="C716" s="51"/>
      <c r="D716" s="51"/>
      <c r="E716" s="51"/>
      <c r="F716" s="51"/>
      <c r="G716" s="51"/>
      <c r="H716" s="51"/>
      <c r="I716" s="51"/>
      <c r="J716" s="51"/>
      <c r="K716" s="142"/>
      <c r="L716" s="142"/>
      <c r="M716" s="142"/>
      <c r="N716" s="142"/>
      <c r="O716" s="142"/>
      <c r="P716" s="142"/>
      <c r="Q716" s="142"/>
      <c r="R716" s="84"/>
      <c r="S716" s="137"/>
      <c r="T716" s="57"/>
      <c r="U716" s="142"/>
      <c r="V716" s="155" t="s">
        <v>49</v>
      </c>
      <c r="W716" s="65" t="str">
        <f>IF(W715/B702=0,"",W715/B702)</f>
        <v/>
      </c>
      <c r="X716" s="156" t="e">
        <f>IF(W715/X715=0,"",W715/X715)</f>
        <v>#VALUE!</v>
      </c>
      <c r="Y716" s="157" t="s">
        <v>50</v>
      </c>
    </row>
    <row r="717" spans="1:25" ht="15.75" x14ac:dyDescent="0.25">
      <c r="A717" s="50">
        <v>3001</v>
      </c>
      <c r="B717" s="51"/>
      <c r="C717" s="51"/>
      <c r="D717" s="51"/>
      <c r="E717" s="51"/>
      <c r="F717" s="51"/>
      <c r="G717" s="51"/>
      <c r="H717" s="51"/>
      <c r="I717" s="51"/>
      <c r="J717" s="51"/>
      <c r="K717" s="142"/>
      <c r="L717" s="142"/>
      <c r="M717" s="142"/>
      <c r="N717" s="142"/>
      <c r="O717" s="142"/>
      <c r="P717" s="142"/>
      <c r="Q717" s="142"/>
      <c r="R717" s="84"/>
      <c r="S717" s="138"/>
      <c r="T717" s="143"/>
      <c r="U717" s="144"/>
      <c r="V717" s="93"/>
      <c r="W717" s="158"/>
      <c r="X717" s="158"/>
      <c r="Y717" s="159"/>
    </row>
    <row r="718" spans="1:25" ht="18" customHeight="1" x14ac:dyDescent="0.25">
      <c r="A718" s="19"/>
      <c r="B718" s="182" t="s">
        <v>74</v>
      </c>
      <c r="C718" s="182"/>
      <c r="D718" s="182"/>
      <c r="E718" s="182"/>
      <c r="F718" s="182"/>
      <c r="G718" s="182"/>
      <c r="H718" s="182"/>
      <c r="I718" s="182"/>
      <c r="J718" s="182"/>
      <c r="K718" s="24"/>
      <c r="L718" s="24"/>
      <c r="M718" s="24"/>
      <c r="N718" s="24"/>
      <c r="O718" s="24"/>
      <c r="P718" s="24"/>
      <c r="Q718" s="24"/>
      <c r="R718" s="71">
        <f>SUM(R702:R714)</f>
        <v>0</v>
      </c>
      <c r="S718" s="72" t="str">
        <f>IF(R710=0,"",R710/B702)</f>
        <v/>
      </c>
      <c r="T718" s="72" t="str">
        <f>IF(R718=0,"",R718/B702)</f>
        <v/>
      </c>
      <c r="U718" s="72" t="str">
        <f>IF(R710=0,"",T718-S718)</f>
        <v/>
      </c>
      <c r="V718" s="1"/>
      <c r="W718" s="24"/>
      <c r="X718" s="27"/>
      <c r="Y718" s="1"/>
    </row>
    <row r="719" spans="1:25" ht="12.75" customHeight="1" x14ac:dyDescent="0.25">
      <c r="A719" s="19"/>
      <c r="B719" s="24"/>
      <c r="C719" s="24"/>
      <c r="D719" s="75"/>
      <c r="E719" s="75"/>
      <c r="F719" s="75"/>
      <c r="G719" s="75"/>
      <c r="H719" s="75"/>
      <c r="I719" s="75"/>
      <c r="J719" s="75"/>
      <c r="K719" s="24"/>
      <c r="L719" s="24"/>
      <c r="M719" s="24"/>
      <c r="N719" s="24"/>
      <c r="O719" s="24"/>
      <c r="P719" s="24"/>
      <c r="Q719" s="24"/>
      <c r="R719" s="76"/>
      <c r="S719" s="77"/>
      <c r="T719" s="77"/>
      <c r="U719" s="77"/>
      <c r="V719" s="1"/>
      <c r="W719" s="24"/>
      <c r="X719" s="27"/>
      <c r="Y719" s="1"/>
    </row>
    <row r="720" spans="1:25" ht="12.75" customHeight="1" x14ac:dyDescent="0.25">
      <c r="A720" s="19"/>
      <c r="B720" s="24"/>
      <c r="C720" s="24"/>
      <c r="D720" s="75"/>
      <c r="E720" s="75"/>
      <c r="F720" s="75"/>
      <c r="G720" s="75"/>
      <c r="H720" s="75"/>
      <c r="I720" s="75"/>
      <c r="J720" s="75"/>
      <c r="K720" s="24"/>
      <c r="L720" s="24"/>
      <c r="M720" s="24"/>
      <c r="N720" s="24"/>
      <c r="O720" s="24"/>
      <c r="P720" s="24"/>
      <c r="Q720" s="24"/>
      <c r="R720" s="76"/>
      <c r="S720" s="77"/>
      <c r="T720" s="77"/>
      <c r="U720" s="77"/>
      <c r="V720" s="1"/>
      <c r="W720" s="24"/>
      <c r="X720" s="27"/>
      <c r="Y720" s="1"/>
    </row>
    <row r="721" spans="1:26" ht="26.25" x14ac:dyDescent="0.4">
      <c r="A721" s="24"/>
      <c r="B721" s="183" t="s">
        <v>63</v>
      </c>
      <c r="C721" s="184"/>
      <c r="D721" s="184"/>
      <c r="E721" s="184"/>
      <c r="F721" s="184"/>
      <c r="G721" s="184"/>
      <c r="H721" s="184"/>
      <c r="I721" s="184"/>
      <c r="J721" s="184"/>
      <c r="R721" s="127" t="s">
        <v>104</v>
      </c>
      <c r="S721" s="1"/>
      <c r="T721" s="1"/>
      <c r="U721" s="24"/>
      <c r="V721" s="1"/>
      <c r="W721" s="24"/>
      <c r="X721" s="24"/>
      <c r="Y721" s="24"/>
    </row>
    <row r="722" spans="1:26" ht="20.25" x14ac:dyDescent="0.2">
      <c r="A722" s="190" t="s">
        <v>16</v>
      </c>
      <c r="B722" s="191" t="s">
        <v>64</v>
      </c>
      <c r="C722" s="192"/>
      <c r="D722" s="192"/>
      <c r="E722" s="192"/>
      <c r="F722" s="192"/>
      <c r="G722" s="192"/>
      <c r="H722" s="192"/>
      <c r="I722" s="192"/>
      <c r="J722" s="193"/>
      <c r="K722" s="24"/>
      <c r="L722" s="24"/>
      <c r="M722" s="24"/>
      <c r="N722" s="24"/>
      <c r="O722" s="24"/>
      <c r="P722" s="24"/>
      <c r="Q722" s="24"/>
      <c r="R722" s="194" t="s">
        <v>17</v>
      </c>
      <c r="S722" s="189" t="s">
        <v>8</v>
      </c>
      <c r="T722" s="189" t="s">
        <v>9</v>
      </c>
      <c r="U722" s="196" t="s">
        <v>10</v>
      </c>
      <c r="V722" s="189" t="s">
        <v>11</v>
      </c>
      <c r="W722" s="187" t="s">
        <v>12</v>
      </c>
      <c r="X722" s="187" t="s">
        <v>13</v>
      </c>
      <c r="Y722" s="189" t="s">
        <v>14</v>
      </c>
    </row>
    <row r="723" spans="1:26" ht="15.75" x14ac:dyDescent="0.25">
      <c r="A723" s="188"/>
      <c r="B723" s="50" t="s">
        <v>65</v>
      </c>
      <c r="C723" s="50" t="s">
        <v>66</v>
      </c>
      <c r="D723" s="50" t="s">
        <v>67</v>
      </c>
      <c r="E723" s="50" t="s">
        <v>68</v>
      </c>
      <c r="F723" s="50" t="s">
        <v>69</v>
      </c>
      <c r="G723" s="50" t="s">
        <v>70</v>
      </c>
      <c r="H723" s="50" t="s">
        <v>71</v>
      </c>
      <c r="I723" s="50" t="s">
        <v>72</v>
      </c>
      <c r="J723" s="50" t="s">
        <v>73</v>
      </c>
      <c r="K723" s="24"/>
      <c r="L723" s="24"/>
      <c r="M723" s="24"/>
      <c r="N723" s="24"/>
      <c r="O723" s="24"/>
      <c r="P723" s="24"/>
      <c r="Q723" s="24"/>
      <c r="R723" s="195"/>
      <c r="S723" s="188"/>
      <c r="T723" s="188"/>
      <c r="U723" s="188"/>
      <c r="V723" s="188"/>
      <c r="W723" s="188"/>
      <c r="X723" s="188"/>
      <c r="Y723" s="188"/>
    </row>
    <row r="724" spans="1:26" ht="15.75" customHeight="1" x14ac:dyDescent="0.25">
      <c r="A724" s="50">
        <v>2302</v>
      </c>
      <c r="B724" s="51">
        <v>26</v>
      </c>
      <c r="C724" s="51"/>
      <c r="D724" s="51"/>
      <c r="E724" s="51"/>
      <c r="F724" s="51"/>
      <c r="G724" s="51"/>
      <c r="H724" s="51"/>
      <c r="I724" s="51"/>
      <c r="J724" s="51"/>
      <c r="K724" s="142"/>
      <c r="L724" s="142"/>
      <c r="M724" s="142"/>
      <c r="N724" s="142"/>
      <c r="O724" s="142"/>
      <c r="P724" s="142"/>
      <c r="Q724" s="142"/>
      <c r="R724" s="84"/>
      <c r="S724" s="136"/>
      <c r="T724" s="139"/>
      <c r="U724" s="140"/>
      <c r="V724" s="146"/>
      <c r="W724" s="53">
        <f>B724</f>
        <v>26</v>
      </c>
      <c r="X724" s="147"/>
      <c r="Y724" s="146"/>
    </row>
    <row r="725" spans="1:26" ht="15.75" customHeight="1" x14ac:dyDescent="0.25">
      <c r="A725" s="50">
        <v>2401</v>
      </c>
      <c r="B725" s="51"/>
      <c r="C725" s="51">
        <v>20</v>
      </c>
      <c r="D725" s="51"/>
      <c r="E725" s="51"/>
      <c r="F725" s="51"/>
      <c r="G725" s="51"/>
      <c r="H725" s="51"/>
      <c r="I725" s="51"/>
      <c r="J725" s="51"/>
      <c r="K725" s="142"/>
      <c r="L725" s="142"/>
      <c r="M725" s="142"/>
      <c r="N725" s="142"/>
      <c r="O725" s="142"/>
      <c r="P725" s="142"/>
      <c r="Q725" s="142"/>
      <c r="R725" s="84"/>
      <c r="S725" s="137"/>
      <c r="T725" s="57"/>
      <c r="U725" s="141"/>
      <c r="V725" s="54">
        <f>IF(C725=0,"",C725/B724)</f>
        <v>0.76923076923076927</v>
      </c>
      <c r="W725" s="55">
        <v>20</v>
      </c>
      <c r="X725" s="145">
        <f t="shared" ref="X725:X732" si="77">IF(W725=0,"",W725/W724)</f>
        <v>0.76923076923076927</v>
      </c>
      <c r="Y725" s="145">
        <f t="shared" ref="Y725:Y732" si="78">IF(W725=0,"",100%-X725)</f>
        <v>0.23076923076923073</v>
      </c>
    </row>
    <row r="726" spans="1:26" ht="15.75" customHeight="1" x14ac:dyDescent="0.25">
      <c r="A726" s="50">
        <v>2402</v>
      </c>
      <c r="B726" s="51"/>
      <c r="C726" s="51"/>
      <c r="D726" s="51">
        <v>20</v>
      </c>
      <c r="E726" s="51"/>
      <c r="F726" s="51"/>
      <c r="G726" s="51"/>
      <c r="H726" s="51"/>
      <c r="I726" s="51"/>
      <c r="J726" s="51"/>
      <c r="K726" s="142"/>
      <c r="L726" s="142"/>
      <c r="M726" s="142"/>
      <c r="N726" s="142"/>
      <c r="O726" s="142"/>
      <c r="P726" s="142"/>
      <c r="Q726" s="142"/>
      <c r="R726" s="84"/>
      <c r="S726" s="137"/>
      <c r="T726" s="57"/>
      <c r="U726" s="141"/>
      <c r="V726" s="54">
        <f>IF(D726=0,"",D726/C725)</f>
        <v>1</v>
      </c>
      <c r="W726" s="55">
        <v>20</v>
      </c>
      <c r="X726" s="145">
        <f t="shared" si="77"/>
        <v>1</v>
      </c>
      <c r="Y726" s="145">
        <f t="shared" si="78"/>
        <v>0</v>
      </c>
      <c r="Z726" s="30">
        <f>W726/W724</f>
        <v>0.76923076923076927</v>
      </c>
    </row>
    <row r="727" spans="1:26" ht="15.75" customHeight="1" x14ac:dyDescent="0.25">
      <c r="A727" s="50">
        <v>2501</v>
      </c>
      <c r="B727" s="51"/>
      <c r="C727" s="51"/>
      <c r="D727" s="51"/>
      <c r="E727" s="51">
        <v>20</v>
      </c>
      <c r="F727" s="51"/>
      <c r="G727" s="51"/>
      <c r="H727" s="51"/>
      <c r="I727" s="51"/>
      <c r="J727" s="51"/>
      <c r="K727" s="142"/>
      <c r="L727" s="142"/>
      <c r="M727" s="142"/>
      <c r="N727" s="142"/>
      <c r="O727" s="142"/>
      <c r="P727" s="142"/>
      <c r="Q727" s="142"/>
      <c r="R727" s="84"/>
      <c r="S727" s="137"/>
      <c r="T727" s="57"/>
      <c r="U727" s="141"/>
      <c r="V727" s="54">
        <f>IF(E727=0,"",E727/D726)</f>
        <v>1</v>
      </c>
      <c r="W727" s="55">
        <v>20</v>
      </c>
      <c r="X727" s="145">
        <f t="shared" si="77"/>
        <v>1</v>
      </c>
      <c r="Y727" s="145">
        <f t="shared" si="78"/>
        <v>0</v>
      </c>
    </row>
    <row r="728" spans="1:26" ht="15.75" customHeight="1" x14ac:dyDescent="0.25">
      <c r="A728" s="50">
        <v>2502</v>
      </c>
      <c r="B728" s="51"/>
      <c r="C728" s="51"/>
      <c r="D728" s="51"/>
      <c r="E728" s="51"/>
      <c r="F728" s="51">
        <v>19</v>
      </c>
      <c r="G728" s="51"/>
      <c r="H728" s="51"/>
      <c r="I728" s="51"/>
      <c r="J728" s="51"/>
      <c r="K728" s="142"/>
      <c r="L728" s="142"/>
      <c r="M728" s="142"/>
      <c r="N728" s="142"/>
      <c r="O728" s="142"/>
      <c r="P728" s="142"/>
      <c r="Q728" s="142"/>
      <c r="R728" s="84"/>
      <c r="S728" s="137"/>
      <c r="T728" s="57"/>
      <c r="U728" s="141"/>
      <c r="V728" s="54">
        <f>IF(F728=0,"",F728/E727)</f>
        <v>0.95</v>
      </c>
      <c r="W728" s="55">
        <v>19</v>
      </c>
      <c r="X728" s="145">
        <f t="shared" si="77"/>
        <v>0.95</v>
      </c>
      <c r="Y728" s="145">
        <f t="shared" si="78"/>
        <v>5.0000000000000044E-2</v>
      </c>
    </row>
    <row r="729" spans="1:26" ht="15.75" customHeight="1" x14ac:dyDescent="0.25">
      <c r="A729" s="50">
        <v>2601</v>
      </c>
      <c r="B729" s="51"/>
      <c r="C729" s="51"/>
      <c r="D729" s="51"/>
      <c r="E729" s="51"/>
      <c r="F729" s="51"/>
      <c r="G729" s="51"/>
      <c r="H729" s="51"/>
      <c r="I729" s="51"/>
      <c r="J729" s="51"/>
      <c r="K729" s="142"/>
      <c r="L729" s="142"/>
      <c r="M729" s="142"/>
      <c r="N729" s="142"/>
      <c r="O729" s="142"/>
      <c r="P729" s="142"/>
      <c r="Q729" s="142"/>
      <c r="R729" s="84"/>
      <c r="S729" s="137"/>
      <c r="T729" s="57"/>
      <c r="U729" s="141"/>
      <c r="V729" s="54" t="str">
        <f>IF(G729=0,"",G729/F728)</f>
        <v/>
      </c>
      <c r="W729" s="55"/>
      <c r="X729" s="145" t="str">
        <f t="shared" si="77"/>
        <v/>
      </c>
      <c r="Y729" s="145" t="str">
        <f t="shared" si="78"/>
        <v/>
      </c>
    </row>
    <row r="730" spans="1:26" ht="15.75" customHeight="1" x14ac:dyDescent="0.25">
      <c r="A730" s="50">
        <v>2602</v>
      </c>
      <c r="B730" s="51"/>
      <c r="C730" s="51"/>
      <c r="D730" s="51"/>
      <c r="E730" s="51"/>
      <c r="F730" s="51"/>
      <c r="G730" s="51"/>
      <c r="H730" s="51"/>
      <c r="I730" s="51"/>
      <c r="J730" s="51"/>
      <c r="K730" s="142"/>
      <c r="L730" s="142"/>
      <c r="M730" s="142"/>
      <c r="N730" s="142"/>
      <c r="O730" s="142"/>
      <c r="P730" s="142"/>
      <c r="Q730" s="142"/>
      <c r="R730" s="84"/>
      <c r="S730" s="137"/>
      <c r="T730" s="57"/>
      <c r="U730" s="141"/>
      <c r="V730" s="54" t="str">
        <f>IF(H730=0,"",H730/G729)</f>
        <v/>
      </c>
      <c r="W730" s="55"/>
      <c r="X730" s="145" t="str">
        <f t="shared" si="77"/>
        <v/>
      </c>
      <c r="Y730" s="145" t="str">
        <f t="shared" si="78"/>
        <v/>
      </c>
    </row>
    <row r="731" spans="1:26" ht="15.75" customHeight="1" x14ac:dyDescent="0.25">
      <c r="A731" s="50">
        <v>2701</v>
      </c>
      <c r="B731" s="51"/>
      <c r="C731" s="51"/>
      <c r="D731" s="51"/>
      <c r="E731" s="51"/>
      <c r="F731" s="51"/>
      <c r="G731" s="51"/>
      <c r="H731" s="51"/>
      <c r="I731" s="51"/>
      <c r="J731" s="51"/>
      <c r="K731" s="142"/>
      <c r="L731" s="142"/>
      <c r="M731" s="142"/>
      <c r="N731" s="142"/>
      <c r="O731" s="142"/>
      <c r="P731" s="142"/>
      <c r="Q731" s="142"/>
      <c r="R731" s="84"/>
      <c r="S731" s="137"/>
      <c r="T731" s="57"/>
      <c r="U731" s="141"/>
      <c r="V731" s="54" t="str">
        <f>IF(I731=0,"",I731/H730)</f>
        <v/>
      </c>
      <c r="W731" s="55"/>
      <c r="X731" s="145" t="str">
        <f t="shared" si="77"/>
        <v/>
      </c>
      <c r="Y731" s="145" t="str">
        <f t="shared" si="78"/>
        <v/>
      </c>
    </row>
    <row r="732" spans="1:26" ht="15.75" customHeight="1" x14ac:dyDescent="0.25">
      <c r="A732" s="50">
        <v>2702</v>
      </c>
      <c r="B732" s="51"/>
      <c r="C732" s="51"/>
      <c r="D732" s="51"/>
      <c r="E732" s="51"/>
      <c r="F732" s="51"/>
      <c r="G732" s="51"/>
      <c r="H732" s="51"/>
      <c r="I732" s="51"/>
      <c r="J732" s="51"/>
      <c r="K732" s="142"/>
      <c r="L732" s="142"/>
      <c r="M732" s="142"/>
      <c r="N732" s="142"/>
      <c r="O732" s="142"/>
      <c r="P732" s="142"/>
      <c r="Q732" s="142"/>
      <c r="R732" s="84"/>
      <c r="S732" s="137"/>
      <c r="T732" s="57"/>
      <c r="U732" s="141"/>
      <c r="V732" s="56" t="str">
        <f>IF(J732=0,"",J732/I731)</f>
        <v/>
      </c>
      <c r="W732" s="55"/>
      <c r="X732" s="56" t="str">
        <f t="shared" si="77"/>
        <v/>
      </c>
      <c r="Y732" s="56" t="str">
        <f t="shared" si="78"/>
        <v/>
      </c>
    </row>
    <row r="733" spans="1:26" ht="15.75" customHeight="1" x14ac:dyDescent="0.25">
      <c r="A733" s="50">
        <v>2801</v>
      </c>
      <c r="B733" s="51"/>
      <c r="C733" s="51"/>
      <c r="D733" s="51"/>
      <c r="E733" s="51"/>
      <c r="F733" s="51"/>
      <c r="G733" s="51"/>
      <c r="H733" s="51"/>
      <c r="I733" s="51"/>
      <c r="J733" s="51"/>
      <c r="K733" s="142"/>
      <c r="L733" s="142"/>
      <c r="M733" s="142"/>
      <c r="N733" s="142"/>
      <c r="O733" s="142"/>
      <c r="P733" s="142"/>
      <c r="Q733" s="142"/>
      <c r="R733" s="84"/>
      <c r="S733" s="137"/>
      <c r="T733" s="57"/>
      <c r="U733" s="142"/>
      <c r="V733" s="121"/>
      <c r="W733" s="55"/>
      <c r="X733" s="121"/>
      <c r="Y733" s="174"/>
    </row>
    <row r="734" spans="1:26" ht="15.75" customHeight="1" x14ac:dyDescent="0.25">
      <c r="A734" s="50">
        <v>2802</v>
      </c>
      <c r="B734" s="51"/>
      <c r="C734" s="51"/>
      <c r="D734" s="51"/>
      <c r="E734" s="51"/>
      <c r="F734" s="51"/>
      <c r="G734" s="51"/>
      <c r="H734" s="51"/>
      <c r="I734" s="51"/>
      <c r="J734" s="51"/>
      <c r="K734" s="142"/>
      <c r="L734" s="142"/>
      <c r="M734" s="142"/>
      <c r="N734" s="142"/>
      <c r="O734" s="142"/>
      <c r="P734" s="142"/>
      <c r="Q734" s="142"/>
      <c r="R734" s="84"/>
      <c r="S734" s="137"/>
      <c r="T734" s="57"/>
      <c r="U734" s="142"/>
      <c r="V734" s="148"/>
      <c r="W734" s="58"/>
      <c r="X734" s="149"/>
      <c r="Y734" s="148"/>
    </row>
    <row r="735" spans="1:26" ht="15.75" customHeight="1" x14ac:dyDescent="0.25">
      <c r="A735" s="50">
        <v>2901</v>
      </c>
      <c r="B735" s="51"/>
      <c r="C735" s="51"/>
      <c r="D735" s="51"/>
      <c r="E735" s="51"/>
      <c r="F735" s="51"/>
      <c r="G735" s="51"/>
      <c r="H735" s="51"/>
      <c r="I735" s="51"/>
      <c r="J735" s="51"/>
      <c r="K735" s="142"/>
      <c r="L735" s="142"/>
      <c r="M735" s="142"/>
      <c r="N735" s="142"/>
      <c r="O735" s="142"/>
      <c r="P735" s="142"/>
      <c r="Q735" s="142"/>
      <c r="R735" s="84"/>
      <c r="S735" s="137"/>
      <c r="T735" s="57"/>
      <c r="U735" s="142"/>
      <c r="V735" s="148"/>
      <c r="W735" s="58"/>
      <c r="X735" s="149"/>
      <c r="Y735" s="148"/>
    </row>
    <row r="736" spans="1:26" ht="15.75" customHeight="1" x14ac:dyDescent="0.25">
      <c r="A736" s="50">
        <v>2902</v>
      </c>
      <c r="B736" s="51"/>
      <c r="C736" s="51"/>
      <c r="D736" s="51"/>
      <c r="E736" s="51"/>
      <c r="F736" s="51"/>
      <c r="G736" s="51"/>
      <c r="H736" s="51"/>
      <c r="I736" s="51"/>
      <c r="J736" s="51"/>
      <c r="K736" s="142"/>
      <c r="L736" s="142"/>
      <c r="M736" s="142"/>
      <c r="N736" s="142"/>
      <c r="O736" s="142"/>
      <c r="P736" s="142"/>
      <c r="Q736" s="142"/>
      <c r="R736" s="84"/>
      <c r="S736" s="137"/>
      <c r="T736" s="57"/>
      <c r="U736" s="142"/>
      <c r="V736" s="57"/>
      <c r="W736" s="142"/>
      <c r="X736" s="150"/>
      <c r="Y736" s="148"/>
    </row>
    <row r="737" spans="1:26" ht="15.75" customHeight="1" x14ac:dyDescent="0.25">
      <c r="A737" s="50">
        <v>3001</v>
      </c>
      <c r="B737" s="51"/>
      <c r="C737" s="51"/>
      <c r="D737" s="51"/>
      <c r="E737" s="51"/>
      <c r="F737" s="51"/>
      <c r="G737" s="51"/>
      <c r="H737" s="51"/>
      <c r="I737" s="51"/>
      <c r="J737" s="51"/>
      <c r="K737" s="142"/>
      <c r="L737" s="142"/>
      <c r="M737" s="142"/>
      <c r="N737" s="142"/>
      <c r="O737" s="142"/>
      <c r="P737" s="142"/>
      <c r="Q737" s="142"/>
      <c r="R737" s="84"/>
      <c r="S737" s="137"/>
      <c r="T737" s="57"/>
      <c r="U737" s="142"/>
      <c r="V737" s="151" t="s">
        <v>48</v>
      </c>
      <c r="W737" s="152"/>
      <c r="X737" s="153" t="str">
        <f>IF(SUM(R727:R735)=0,"",SUM(R727:R735))</f>
        <v/>
      </c>
      <c r="Y737" s="154" t="s">
        <v>17</v>
      </c>
    </row>
    <row r="738" spans="1:26" ht="15.75" customHeight="1" x14ac:dyDescent="0.25">
      <c r="A738" s="50">
        <v>3002</v>
      </c>
      <c r="B738" s="51"/>
      <c r="C738" s="51"/>
      <c r="D738" s="51"/>
      <c r="E738" s="51"/>
      <c r="F738" s="51"/>
      <c r="G738" s="51"/>
      <c r="H738" s="51"/>
      <c r="I738" s="51"/>
      <c r="J738" s="51"/>
      <c r="K738" s="142"/>
      <c r="L738" s="142"/>
      <c r="M738" s="142"/>
      <c r="N738" s="142"/>
      <c r="O738" s="142"/>
      <c r="P738" s="142"/>
      <c r="Q738" s="142"/>
      <c r="R738" s="84"/>
      <c r="S738" s="137"/>
      <c r="T738" s="57"/>
      <c r="U738" s="142"/>
      <c r="V738" s="155" t="s">
        <v>49</v>
      </c>
      <c r="W738" s="65" t="str">
        <f>IF(W737/B724=0,"",W737/B724)</f>
        <v/>
      </c>
      <c r="X738" s="156" t="e">
        <f>IF(W737/X737=0,"",W737/X737)</f>
        <v>#VALUE!</v>
      </c>
      <c r="Y738" s="157" t="s">
        <v>50</v>
      </c>
    </row>
    <row r="739" spans="1:26" ht="15.75" x14ac:dyDescent="0.25">
      <c r="A739" s="50">
        <v>3101</v>
      </c>
      <c r="B739" s="51"/>
      <c r="C739" s="51"/>
      <c r="D739" s="51"/>
      <c r="E739" s="51"/>
      <c r="F739" s="51"/>
      <c r="G739" s="51"/>
      <c r="H739" s="51"/>
      <c r="I739" s="51"/>
      <c r="J739" s="51"/>
      <c r="K739" s="142"/>
      <c r="L739" s="142"/>
      <c r="M739" s="142"/>
      <c r="N739" s="142"/>
      <c r="O739" s="142"/>
      <c r="P739" s="142"/>
      <c r="Q739" s="142"/>
      <c r="R739" s="84"/>
      <c r="S739" s="138"/>
      <c r="T739" s="143"/>
      <c r="U739" s="144"/>
      <c r="V739" s="93"/>
      <c r="W739" s="158"/>
      <c r="X739" s="158"/>
      <c r="Y739" s="159"/>
    </row>
    <row r="740" spans="1:26" ht="18" customHeight="1" x14ac:dyDescent="0.25">
      <c r="A740" s="19"/>
      <c r="B740" s="182" t="s">
        <v>74</v>
      </c>
      <c r="C740" s="182"/>
      <c r="D740" s="182"/>
      <c r="E740" s="182"/>
      <c r="F740" s="182"/>
      <c r="G740" s="182"/>
      <c r="H740" s="182"/>
      <c r="I740" s="182"/>
      <c r="J740" s="182"/>
      <c r="K740" s="24"/>
      <c r="L740" s="24"/>
      <c r="M740" s="24"/>
      <c r="N740" s="24"/>
      <c r="O740" s="24"/>
      <c r="P740" s="24"/>
      <c r="Q740" s="24"/>
      <c r="R740" s="71">
        <f>SUM(R724:R736)</f>
        <v>0</v>
      </c>
      <c r="S740" s="72" t="str">
        <f>IF(R732=0,"",R732/B724)</f>
        <v/>
      </c>
      <c r="T740" s="72" t="str">
        <f>IF(R740=0,"",R740/B724)</f>
        <v/>
      </c>
      <c r="U740" s="72" t="str">
        <f>IF(R732=0,"",T740-S740)</f>
        <v/>
      </c>
      <c r="V740" s="1"/>
      <c r="W740" s="24"/>
      <c r="X740" s="27"/>
      <c r="Y740" s="1"/>
    </row>
    <row r="741" spans="1:26" ht="12.75" customHeight="1" x14ac:dyDescent="0.25">
      <c r="A741" s="19"/>
      <c r="B741" s="24"/>
      <c r="C741" s="24"/>
      <c r="D741" s="75"/>
      <c r="E741" s="75"/>
      <c r="F741" s="75"/>
      <c r="G741" s="75"/>
      <c r="H741" s="75"/>
      <c r="I741" s="75"/>
      <c r="J741" s="75"/>
      <c r="K741" s="24"/>
      <c r="L741" s="24"/>
      <c r="M741" s="24"/>
      <c r="N741" s="24"/>
      <c r="O741" s="24"/>
      <c r="P741" s="24"/>
      <c r="Q741" s="24"/>
      <c r="R741" s="76"/>
      <c r="S741" s="77"/>
      <c r="T741" s="77"/>
      <c r="U741" s="77"/>
      <c r="V741" s="1"/>
      <c r="W741" s="24"/>
      <c r="X741" s="27"/>
      <c r="Y741" s="1"/>
    </row>
    <row r="742" spans="1:26" ht="12.75" customHeight="1" x14ac:dyDescent="0.25">
      <c r="A742" s="19"/>
      <c r="B742" s="24"/>
      <c r="C742" s="24"/>
      <c r="D742" s="75"/>
      <c r="E742" s="75"/>
      <c r="F742" s="75"/>
      <c r="G742" s="75"/>
      <c r="H742" s="75"/>
      <c r="I742" s="75"/>
      <c r="J742" s="75"/>
      <c r="K742" s="24"/>
      <c r="L742" s="24"/>
      <c r="M742" s="24"/>
      <c r="N742" s="24"/>
      <c r="O742" s="24"/>
      <c r="P742" s="24"/>
      <c r="Q742" s="24"/>
      <c r="R742" s="76"/>
      <c r="S742" s="77"/>
      <c r="T742" s="77"/>
      <c r="U742" s="77"/>
      <c r="V742" s="1"/>
      <c r="W742" s="24"/>
      <c r="X742" s="27"/>
      <c r="Y742" s="1"/>
    </row>
    <row r="743" spans="1:26" ht="26.25" x14ac:dyDescent="0.4">
      <c r="A743" s="24"/>
      <c r="B743" s="183" t="s">
        <v>63</v>
      </c>
      <c r="C743" s="184"/>
      <c r="D743" s="184"/>
      <c r="E743" s="184"/>
      <c r="F743" s="184"/>
      <c r="G743" s="184"/>
      <c r="H743" s="184"/>
      <c r="I743" s="184"/>
      <c r="J743" s="184"/>
      <c r="R743" s="127" t="s">
        <v>106</v>
      </c>
      <c r="S743" s="1"/>
      <c r="T743" s="1"/>
      <c r="U743" s="24"/>
      <c r="V743" s="1"/>
      <c r="W743" s="24"/>
      <c r="X743" s="24"/>
      <c r="Y743" s="24"/>
    </row>
    <row r="744" spans="1:26" ht="20.25" x14ac:dyDescent="0.2">
      <c r="A744" s="190" t="s">
        <v>16</v>
      </c>
      <c r="B744" s="191" t="s">
        <v>64</v>
      </c>
      <c r="C744" s="192"/>
      <c r="D744" s="192"/>
      <c r="E744" s="192"/>
      <c r="F744" s="192"/>
      <c r="G744" s="192"/>
      <c r="H744" s="192"/>
      <c r="I744" s="192"/>
      <c r="J744" s="193"/>
      <c r="K744" s="24"/>
      <c r="L744" s="24"/>
      <c r="M744" s="24"/>
      <c r="N744" s="24"/>
      <c r="O744" s="24"/>
      <c r="P744" s="24"/>
      <c r="Q744" s="24"/>
      <c r="R744" s="194" t="s">
        <v>17</v>
      </c>
      <c r="S744" s="189" t="s">
        <v>8</v>
      </c>
      <c r="T744" s="189" t="s">
        <v>9</v>
      </c>
      <c r="U744" s="196" t="s">
        <v>10</v>
      </c>
      <c r="V744" s="189" t="s">
        <v>11</v>
      </c>
      <c r="W744" s="187" t="s">
        <v>12</v>
      </c>
      <c r="X744" s="187" t="s">
        <v>13</v>
      </c>
      <c r="Y744" s="189" t="s">
        <v>14</v>
      </c>
    </row>
    <row r="745" spans="1:26" ht="15.75" x14ac:dyDescent="0.25">
      <c r="A745" s="188"/>
      <c r="B745" s="50" t="s">
        <v>65</v>
      </c>
      <c r="C745" s="50" t="s">
        <v>66</v>
      </c>
      <c r="D745" s="50" t="s">
        <v>67</v>
      </c>
      <c r="E745" s="50" t="s">
        <v>68</v>
      </c>
      <c r="F745" s="50" t="s">
        <v>69</v>
      </c>
      <c r="G745" s="50" t="s">
        <v>70</v>
      </c>
      <c r="H745" s="50" t="s">
        <v>71</v>
      </c>
      <c r="I745" s="50" t="s">
        <v>72</v>
      </c>
      <c r="J745" s="50" t="s">
        <v>73</v>
      </c>
      <c r="K745" s="24"/>
      <c r="L745" s="24"/>
      <c r="M745" s="24"/>
      <c r="N745" s="24"/>
      <c r="O745" s="24"/>
      <c r="P745" s="24"/>
      <c r="Q745" s="24"/>
      <c r="R745" s="195"/>
      <c r="S745" s="188"/>
      <c r="T745" s="188"/>
      <c r="U745" s="188"/>
      <c r="V745" s="188"/>
      <c r="W745" s="188"/>
      <c r="X745" s="188"/>
      <c r="Y745" s="188"/>
    </row>
    <row r="746" spans="1:26" ht="15.75" customHeight="1" x14ac:dyDescent="0.25">
      <c r="A746" s="50">
        <v>2401</v>
      </c>
      <c r="B746" s="51">
        <v>11</v>
      </c>
      <c r="C746" s="51"/>
      <c r="D746" s="51"/>
      <c r="E746" s="51"/>
      <c r="F746" s="51"/>
      <c r="G746" s="51"/>
      <c r="H746" s="51"/>
      <c r="I746" s="51"/>
      <c r="J746" s="51"/>
      <c r="K746" s="142"/>
      <c r="L746" s="142"/>
      <c r="M746" s="142"/>
      <c r="N746" s="142"/>
      <c r="O746" s="142"/>
      <c r="P746" s="142"/>
      <c r="Q746" s="142"/>
      <c r="R746" s="84"/>
      <c r="S746" s="136"/>
      <c r="T746" s="139"/>
      <c r="U746" s="140"/>
      <c r="V746" s="146"/>
      <c r="W746" s="53">
        <v>16</v>
      </c>
      <c r="X746" s="147"/>
      <c r="Y746" s="146"/>
    </row>
    <row r="747" spans="1:26" ht="15.75" customHeight="1" x14ac:dyDescent="0.25">
      <c r="A747" s="50">
        <v>2402</v>
      </c>
      <c r="B747" s="51"/>
      <c r="C747" s="51">
        <v>10</v>
      </c>
      <c r="D747" s="51"/>
      <c r="E747" s="51"/>
      <c r="F747" s="51"/>
      <c r="G747" s="51"/>
      <c r="H747" s="51"/>
      <c r="I747" s="51"/>
      <c r="J747" s="51"/>
      <c r="K747" s="142"/>
      <c r="L747" s="142"/>
      <c r="M747" s="142"/>
      <c r="N747" s="142"/>
      <c r="O747" s="142"/>
      <c r="P747" s="142"/>
      <c r="Q747" s="142"/>
      <c r="R747" s="84"/>
      <c r="S747" s="137"/>
      <c r="T747" s="57"/>
      <c r="U747" s="141"/>
      <c r="V747" s="54">
        <f>IF(C747=0,"",C747/B746)</f>
        <v>0.90909090909090906</v>
      </c>
      <c r="W747" s="55">
        <v>10</v>
      </c>
      <c r="X747" s="145">
        <f t="shared" ref="X747:X754" si="79">IF(W747=0,"",W747/W746)</f>
        <v>0.625</v>
      </c>
      <c r="Y747" s="145">
        <f t="shared" ref="Y747:Y754" si="80">IF(W747=0,"",100%-X747)</f>
        <v>0.375</v>
      </c>
    </row>
    <row r="748" spans="1:26" ht="15.75" customHeight="1" x14ac:dyDescent="0.25">
      <c r="A748" s="50">
        <v>2501</v>
      </c>
      <c r="B748" s="51"/>
      <c r="C748" s="51"/>
      <c r="D748" s="51">
        <v>10</v>
      </c>
      <c r="E748" s="51"/>
      <c r="F748" s="51"/>
      <c r="G748" s="51"/>
      <c r="H748" s="51"/>
      <c r="I748" s="51"/>
      <c r="J748" s="51"/>
      <c r="K748" s="142"/>
      <c r="L748" s="142"/>
      <c r="M748" s="142"/>
      <c r="N748" s="142"/>
      <c r="O748" s="142"/>
      <c r="P748" s="142"/>
      <c r="Q748" s="142"/>
      <c r="R748" s="84"/>
      <c r="S748" s="137"/>
      <c r="T748" s="57"/>
      <c r="U748" s="141"/>
      <c r="V748" s="54">
        <f>IF(D748=0,"",D748/C747)</f>
        <v>1</v>
      </c>
      <c r="W748" s="55">
        <v>10</v>
      </c>
      <c r="X748" s="145">
        <f t="shared" si="79"/>
        <v>1</v>
      </c>
      <c r="Y748" s="145">
        <f t="shared" si="80"/>
        <v>0</v>
      </c>
      <c r="Z748" s="30">
        <f>W748/W746</f>
        <v>0.625</v>
      </c>
    </row>
    <row r="749" spans="1:26" ht="15.75" customHeight="1" x14ac:dyDescent="0.25">
      <c r="A749" s="50">
        <v>2502</v>
      </c>
      <c r="B749" s="51"/>
      <c r="C749" s="51"/>
      <c r="D749" s="51"/>
      <c r="E749" s="51">
        <v>10</v>
      </c>
      <c r="F749" s="51"/>
      <c r="G749" s="51"/>
      <c r="H749" s="51"/>
      <c r="I749" s="51"/>
      <c r="J749" s="51"/>
      <c r="K749" s="142"/>
      <c r="L749" s="142"/>
      <c r="M749" s="142"/>
      <c r="N749" s="142"/>
      <c r="O749" s="142"/>
      <c r="P749" s="142"/>
      <c r="Q749" s="142"/>
      <c r="R749" s="84"/>
      <c r="S749" s="137"/>
      <c r="T749" s="57"/>
      <c r="U749" s="141"/>
      <c r="V749" s="54">
        <f>IF(E749=0,"",E749/D748)</f>
        <v>1</v>
      </c>
      <c r="W749" s="55">
        <v>10</v>
      </c>
      <c r="X749" s="145">
        <f t="shared" si="79"/>
        <v>1</v>
      </c>
      <c r="Y749" s="145">
        <f t="shared" si="80"/>
        <v>0</v>
      </c>
    </row>
    <row r="750" spans="1:26" ht="15.75" customHeight="1" x14ac:dyDescent="0.25">
      <c r="A750" s="50">
        <v>2601</v>
      </c>
      <c r="B750" s="51"/>
      <c r="C750" s="51"/>
      <c r="D750" s="51"/>
      <c r="E750" s="51"/>
      <c r="F750" s="51"/>
      <c r="G750" s="51"/>
      <c r="H750" s="51"/>
      <c r="I750" s="51"/>
      <c r="J750" s="51"/>
      <c r="K750" s="142"/>
      <c r="L750" s="142"/>
      <c r="M750" s="142"/>
      <c r="N750" s="142"/>
      <c r="O750" s="142"/>
      <c r="P750" s="142"/>
      <c r="Q750" s="142"/>
      <c r="R750" s="84"/>
      <c r="S750" s="137"/>
      <c r="T750" s="57"/>
      <c r="U750" s="141"/>
      <c r="V750" s="54" t="str">
        <f>IF(F750=0,"",F750/E749)</f>
        <v/>
      </c>
      <c r="W750" s="55"/>
      <c r="X750" s="145" t="str">
        <f t="shared" si="79"/>
        <v/>
      </c>
      <c r="Y750" s="145" t="str">
        <f t="shared" si="80"/>
        <v/>
      </c>
    </row>
    <row r="751" spans="1:26" ht="15.75" customHeight="1" x14ac:dyDescent="0.25">
      <c r="A751" s="50">
        <v>2602</v>
      </c>
      <c r="B751" s="51"/>
      <c r="C751" s="51"/>
      <c r="D751" s="51"/>
      <c r="E751" s="51"/>
      <c r="F751" s="51"/>
      <c r="G751" s="51"/>
      <c r="H751" s="51"/>
      <c r="I751" s="51"/>
      <c r="J751" s="51"/>
      <c r="K751" s="142"/>
      <c r="L751" s="142"/>
      <c r="M751" s="142"/>
      <c r="N751" s="142"/>
      <c r="O751" s="142"/>
      <c r="P751" s="142"/>
      <c r="Q751" s="142"/>
      <c r="R751" s="84"/>
      <c r="S751" s="137"/>
      <c r="T751" s="57"/>
      <c r="U751" s="141"/>
      <c r="V751" s="54" t="str">
        <f>IF(G751=0,"",G751/F750)</f>
        <v/>
      </c>
      <c r="W751" s="55"/>
      <c r="X751" s="145" t="str">
        <f t="shared" si="79"/>
        <v/>
      </c>
      <c r="Y751" s="145" t="str">
        <f t="shared" si="80"/>
        <v/>
      </c>
    </row>
    <row r="752" spans="1:26" ht="15.75" customHeight="1" x14ac:dyDescent="0.25">
      <c r="A752" s="50">
        <v>2701</v>
      </c>
      <c r="B752" s="51"/>
      <c r="C752" s="51"/>
      <c r="D752" s="51"/>
      <c r="E752" s="51"/>
      <c r="F752" s="51"/>
      <c r="G752" s="51"/>
      <c r="H752" s="51"/>
      <c r="I752" s="51"/>
      <c r="J752" s="51"/>
      <c r="K752" s="142"/>
      <c r="L752" s="142"/>
      <c r="M752" s="142"/>
      <c r="N752" s="142"/>
      <c r="O752" s="142"/>
      <c r="P752" s="142"/>
      <c r="Q752" s="142"/>
      <c r="R752" s="84"/>
      <c r="S752" s="137"/>
      <c r="T752" s="57"/>
      <c r="U752" s="141"/>
      <c r="V752" s="54" t="str">
        <f>IF(H752=0,"",H752/G751)</f>
        <v/>
      </c>
      <c r="W752" s="55"/>
      <c r="X752" s="145" t="str">
        <f t="shared" si="79"/>
        <v/>
      </c>
      <c r="Y752" s="145" t="str">
        <f t="shared" si="80"/>
        <v/>
      </c>
    </row>
    <row r="753" spans="1:25" ht="15.75" customHeight="1" x14ac:dyDescent="0.25">
      <c r="A753" s="50">
        <v>2702</v>
      </c>
      <c r="B753" s="51"/>
      <c r="C753" s="51"/>
      <c r="D753" s="51"/>
      <c r="E753" s="51"/>
      <c r="F753" s="51"/>
      <c r="G753" s="51"/>
      <c r="H753" s="51"/>
      <c r="I753" s="51"/>
      <c r="J753" s="51"/>
      <c r="K753" s="142"/>
      <c r="L753" s="142"/>
      <c r="M753" s="142"/>
      <c r="N753" s="142"/>
      <c r="O753" s="142"/>
      <c r="P753" s="142"/>
      <c r="Q753" s="142"/>
      <c r="R753" s="84"/>
      <c r="S753" s="137"/>
      <c r="T753" s="57"/>
      <c r="U753" s="141"/>
      <c r="V753" s="54" t="str">
        <f>IF(I753=0,"",I753/H752)</f>
        <v/>
      </c>
      <c r="W753" s="55"/>
      <c r="X753" s="145" t="str">
        <f t="shared" si="79"/>
        <v/>
      </c>
      <c r="Y753" s="145" t="str">
        <f t="shared" si="80"/>
        <v/>
      </c>
    </row>
    <row r="754" spans="1:25" ht="15.75" customHeight="1" x14ac:dyDescent="0.25">
      <c r="A754" s="50">
        <v>2801</v>
      </c>
      <c r="B754" s="51"/>
      <c r="C754" s="51"/>
      <c r="D754" s="51"/>
      <c r="E754" s="51"/>
      <c r="F754" s="51"/>
      <c r="G754" s="51"/>
      <c r="H754" s="51"/>
      <c r="I754" s="51"/>
      <c r="J754" s="51"/>
      <c r="K754" s="142"/>
      <c r="L754" s="142"/>
      <c r="M754" s="142"/>
      <c r="N754" s="142"/>
      <c r="O754" s="142"/>
      <c r="P754" s="142"/>
      <c r="Q754" s="142"/>
      <c r="R754" s="84"/>
      <c r="S754" s="137"/>
      <c r="T754" s="57"/>
      <c r="U754" s="141"/>
      <c r="V754" s="56" t="str">
        <f>IF(J754=0,"",J754/I753)</f>
        <v/>
      </c>
      <c r="W754" s="55"/>
      <c r="X754" s="56" t="str">
        <f t="shared" si="79"/>
        <v/>
      </c>
      <c r="Y754" s="56" t="str">
        <f t="shared" si="80"/>
        <v/>
      </c>
    </row>
    <row r="755" spans="1:25" ht="15.75" customHeight="1" x14ac:dyDescent="0.25">
      <c r="A755" s="50">
        <v>2802</v>
      </c>
      <c r="B755" s="51"/>
      <c r="C755" s="51"/>
      <c r="D755" s="51"/>
      <c r="E755" s="51"/>
      <c r="F755" s="51"/>
      <c r="G755" s="51"/>
      <c r="H755" s="51"/>
      <c r="I755" s="51"/>
      <c r="J755" s="51"/>
      <c r="K755" s="142"/>
      <c r="L755" s="142"/>
      <c r="M755" s="142"/>
      <c r="N755" s="142"/>
      <c r="O755" s="142"/>
      <c r="P755" s="142"/>
      <c r="Q755" s="142"/>
      <c r="R755" s="84"/>
      <c r="S755" s="137"/>
      <c r="T755" s="57"/>
      <c r="U755" s="142"/>
      <c r="V755" s="121"/>
      <c r="W755" s="55"/>
      <c r="X755" s="121"/>
      <c r="Y755" s="174"/>
    </row>
    <row r="756" spans="1:25" ht="15.75" customHeight="1" x14ac:dyDescent="0.25">
      <c r="A756" s="50">
        <v>2901</v>
      </c>
      <c r="B756" s="51"/>
      <c r="C756" s="51"/>
      <c r="D756" s="51"/>
      <c r="E756" s="51"/>
      <c r="F756" s="51"/>
      <c r="G756" s="51"/>
      <c r="H756" s="51"/>
      <c r="I756" s="51"/>
      <c r="J756" s="51"/>
      <c r="K756" s="142"/>
      <c r="L756" s="142"/>
      <c r="M756" s="142"/>
      <c r="N756" s="142"/>
      <c r="O756" s="142"/>
      <c r="P756" s="142"/>
      <c r="Q756" s="142"/>
      <c r="R756" s="84"/>
      <c r="S756" s="137"/>
      <c r="T756" s="57"/>
      <c r="U756" s="142"/>
      <c r="V756" s="148"/>
      <c r="W756" s="58"/>
      <c r="X756" s="149"/>
      <c r="Y756" s="148"/>
    </row>
    <row r="757" spans="1:25" ht="15.75" customHeight="1" x14ac:dyDescent="0.25">
      <c r="A757" s="50">
        <v>2902</v>
      </c>
      <c r="B757" s="51"/>
      <c r="C757" s="51"/>
      <c r="D757" s="51"/>
      <c r="E757" s="51"/>
      <c r="F757" s="51"/>
      <c r="G757" s="51"/>
      <c r="H757" s="51"/>
      <c r="I757" s="51"/>
      <c r="J757" s="51"/>
      <c r="K757" s="142"/>
      <c r="L757" s="142"/>
      <c r="M757" s="142"/>
      <c r="N757" s="142"/>
      <c r="O757" s="142"/>
      <c r="P757" s="142"/>
      <c r="Q757" s="142"/>
      <c r="R757" s="84"/>
      <c r="S757" s="137"/>
      <c r="T757" s="57"/>
      <c r="U757" s="142"/>
      <c r="V757" s="148"/>
      <c r="W757" s="58"/>
      <c r="X757" s="149"/>
      <c r="Y757" s="148"/>
    </row>
    <row r="758" spans="1:25" ht="15.75" customHeight="1" x14ac:dyDescent="0.25">
      <c r="A758" s="50">
        <v>3001</v>
      </c>
      <c r="B758" s="51"/>
      <c r="C758" s="51"/>
      <c r="D758" s="51"/>
      <c r="E758" s="51"/>
      <c r="F758" s="51"/>
      <c r="G758" s="51"/>
      <c r="H758" s="51"/>
      <c r="I758" s="51"/>
      <c r="J758" s="51"/>
      <c r="K758" s="142"/>
      <c r="L758" s="142"/>
      <c r="M758" s="142"/>
      <c r="N758" s="142"/>
      <c r="O758" s="142"/>
      <c r="P758" s="142"/>
      <c r="Q758" s="142"/>
      <c r="R758" s="84"/>
      <c r="S758" s="137"/>
      <c r="T758" s="57"/>
      <c r="U758" s="142"/>
      <c r="V758" s="57"/>
      <c r="W758" s="142"/>
      <c r="X758" s="150"/>
      <c r="Y758" s="148"/>
    </row>
    <row r="759" spans="1:25" ht="15.75" customHeight="1" x14ac:dyDescent="0.25">
      <c r="A759" s="50">
        <v>3002</v>
      </c>
      <c r="B759" s="51"/>
      <c r="C759" s="51"/>
      <c r="D759" s="51"/>
      <c r="E759" s="51"/>
      <c r="F759" s="51"/>
      <c r="G759" s="51"/>
      <c r="H759" s="51"/>
      <c r="I759" s="51"/>
      <c r="J759" s="51"/>
      <c r="K759" s="142"/>
      <c r="L759" s="142"/>
      <c r="M759" s="142"/>
      <c r="N759" s="142"/>
      <c r="O759" s="142"/>
      <c r="P759" s="142"/>
      <c r="Q759" s="142"/>
      <c r="R759" s="84"/>
      <c r="S759" s="137"/>
      <c r="T759" s="57"/>
      <c r="U759" s="142"/>
      <c r="V759" s="151" t="s">
        <v>48</v>
      </c>
      <c r="W759" s="152"/>
      <c r="X759" s="153" t="str">
        <f>IF(SUM(R749:R757)=0,"",SUM(R749:R757))</f>
        <v/>
      </c>
      <c r="Y759" s="154" t="s">
        <v>17</v>
      </c>
    </row>
    <row r="760" spans="1:25" ht="15.75" customHeight="1" x14ac:dyDescent="0.25">
      <c r="A760" s="50">
        <v>3101</v>
      </c>
      <c r="B760" s="51"/>
      <c r="C760" s="51"/>
      <c r="D760" s="51"/>
      <c r="E760" s="51"/>
      <c r="F760" s="51"/>
      <c r="G760" s="51"/>
      <c r="H760" s="51"/>
      <c r="I760" s="51"/>
      <c r="J760" s="51"/>
      <c r="K760" s="142"/>
      <c r="L760" s="142"/>
      <c r="M760" s="142"/>
      <c r="N760" s="142"/>
      <c r="O760" s="142"/>
      <c r="P760" s="142"/>
      <c r="Q760" s="142"/>
      <c r="R760" s="84"/>
      <c r="S760" s="137"/>
      <c r="T760" s="57"/>
      <c r="U760" s="142"/>
      <c r="V760" s="155" t="s">
        <v>49</v>
      </c>
      <c r="W760" s="65" t="str">
        <f>IF(W759/B746=0,"",W759/B746)</f>
        <v/>
      </c>
      <c r="X760" s="156" t="e">
        <f>IF(W759/X759=0,"",W759/X759)</f>
        <v>#VALUE!</v>
      </c>
      <c r="Y760" s="157" t="s">
        <v>50</v>
      </c>
    </row>
    <row r="761" spans="1:25" ht="15.75" customHeight="1" x14ac:dyDescent="0.25">
      <c r="A761" s="50">
        <v>3102</v>
      </c>
      <c r="B761" s="51"/>
      <c r="C761" s="51"/>
      <c r="D761" s="51"/>
      <c r="E761" s="51"/>
      <c r="F761" s="51"/>
      <c r="G761" s="51"/>
      <c r="H761" s="51"/>
      <c r="I761" s="51"/>
      <c r="J761" s="51"/>
      <c r="K761" s="142"/>
      <c r="L761" s="142"/>
      <c r="M761" s="142"/>
      <c r="N761" s="142"/>
      <c r="O761" s="142"/>
      <c r="P761" s="142"/>
      <c r="Q761" s="142"/>
      <c r="R761" s="84"/>
      <c r="S761" s="138"/>
      <c r="T761" s="143"/>
      <c r="U761" s="144"/>
      <c r="V761" s="93"/>
      <c r="W761" s="158"/>
      <c r="X761" s="158"/>
      <c r="Y761" s="159"/>
    </row>
    <row r="762" spans="1:25" ht="18" customHeight="1" x14ac:dyDescent="0.25">
      <c r="A762" s="19"/>
      <c r="B762" s="182" t="s">
        <v>74</v>
      </c>
      <c r="C762" s="182"/>
      <c r="D762" s="182"/>
      <c r="E762" s="182"/>
      <c r="F762" s="182"/>
      <c r="G762" s="182"/>
      <c r="H762" s="182"/>
      <c r="I762" s="182"/>
      <c r="J762" s="182"/>
      <c r="K762" s="24"/>
      <c r="L762" s="24"/>
      <c r="M762" s="24"/>
      <c r="N762" s="24"/>
      <c r="O762" s="24"/>
      <c r="P762" s="24"/>
      <c r="Q762" s="24"/>
      <c r="R762" s="71">
        <f>SUM(R746:R758)</f>
        <v>0</v>
      </c>
      <c r="S762" s="72" t="str">
        <f>IF(R754=0,"",R754/B746)</f>
        <v/>
      </c>
      <c r="T762" s="72" t="str">
        <f>IF(R762=0,"",R762/B746)</f>
        <v/>
      </c>
      <c r="U762" s="72" t="str">
        <f>IF(R754=0,"",T762-S762)</f>
        <v/>
      </c>
      <c r="V762" s="1"/>
      <c r="W762" s="24"/>
      <c r="X762" s="27"/>
      <c r="Y762" s="1"/>
    </row>
    <row r="763" spans="1:25" ht="12.75" customHeight="1" x14ac:dyDescent="0.25">
      <c r="A763" s="19"/>
      <c r="B763" s="24"/>
      <c r="C763" s="24"/>
      <c r="D763" s="75"/>
      <c r="E763" s="75"/>
      <c r="F763" s="75"/>
      <c r="G763" s="75"/>
      <c r="H763" s="75"/>
      <c r="I763" s="75"/>
      <c r="J763" s="75"/>
      <c r="K763" s="24"/>
      <c r="L763" s="24"/>
      <c r="M763" s="24"/>
      <c r="N763" s="24"/>
      <c r="O763" s="24"/>
      <c r="P763" s="24"/>
      <c r="Q763" s="24"/>
      <c r="R763" s="76"/>
      <c r="S763" s="77"/>
      <c r="T763" s="77"/>
      <c r="U763" s="77"/>
      <c r="V763" s="1"/>
      <c r="W763" s="24"/>
      <c r="X763" s="27"/>
      <c r="Y763" s="1"/>
    </row>
    <row r="764" spans="1:25" ht="12.75" customHeight="1" x14ac:dyDescent="0.25">
      <c r="A764" s="19"/>
      <c r="B764" s="24"/>
      <c r="C764" s="24"/>
      <c r="D764" s="75"/>
      <c r="E764" s="75"/>
      <c r="F764" s="75"/>
      <c r="G764" s="75"/>
      <c r="H764" s="75"/>
      <c r="I764" s="75"/>
      <c r="J764" s="75"/>
      <c r="K764" s="24"/>
      <c r="L764" s="24"/>
      <c r="M764" s="24"/>
      <c r="N764" s="24"/>
      <c r="O764" s="24"/>
      <c r="P764" s="24"/>
      <c r="Q764" s="24"/>
      <c r="R764" s="76"/>
      <c r="S764" s="77"/>
      <c r="T764" s="77"/>
      <c r="U764" s="77"/>
      <c r="V764" s="1"/>
      <c r="W764" s="24"/>
      <c r="X764" s="27"/>
      <c r="Y764" s="1"/>
    </row>
    <row r="765" spans="1:25" ht="26.25" x14ac:dyDescent="0.4">
      <c r="A765" s="24"/>
      <c r="B765" s="183" t="s">
        <v>63</v>
      </c>
      <c r="C765" s="184"/>
      <c r="D765" s="184"/>
      <c r="E765" s="184"/>
      <c r="F765" s="184"/>
      <c r="G765" s="184"/>
      <c r="H765" s="184"/>
      <c r="I765" s="184"/>
      <c r="J765" s="184"/>
      <c r="R765" s="127" t="s">
        <v>98</v>
      </c>
      <c r="S765" s="1"/>
      <c r="T765" s="1"/>
      <c r="U765" s="24"/>
      <c r="V765" s="1"/>
      <c r="W765" s="24"/>
      <c r="X765" s="24"/>
      <c r="Y765" s="24"/>
    </row>
    <row r="766" spans="1:25" ht="20.25" x14ac:dyDescent="0.2">
      <c r="A766" s="190" t="s">
        <v>16</v>
      </c>
      <c r="B766" s="191" t="s">
        <v>64</v>
      </c>
      <c r="C766" s="192"/>
      <c r="D766" s="192"/>
      <c r="E766" s="192"/>
      <c r="F766" s="192"/>
      <c r="G766" s="192"/>
      <c r="H766" s="192"/>
      <c r="I766" s="192"/>
      <c r="J766" s="193"/>
      <c r="K766" s="24"/>
      <c r="L766" s="24"/>
      <c r="M766" s="24"/>
      <c r="N766" s="24"/>
      <c r="O766" s="24"/>
      <c r="P766" s="24"/>
      <c r="Q766" s="24"/>
      <c r="R766" s="194" t="s">
        <v>17</v>
      </c>
      <c r="S766" s="189" t="s">
        <v>8</v>
      </c>
      <c r="T766" s="189" t="s">
        <v>9</v>
      </c>
      <c r="U766" s="196" t="s">
        <v>10</v>
      </c>
      <c r="V766" s="189" t="s">
        <v>11</v>
      </c>
      <c r="W766" s="187" t="s">
        <v>12</v>
      </c>
      <c r="X766" s="187" t="s">
        <v>13</v>
      </c>
      <c r="Y766" s="189" t="s">
        <v>14</v>
      </c>
    </row>
    <row r="767" spans="1:25" ht="15.75" x14ac:dyDescent="0.25">
      <c r="A767" s="188"/>
      <c r="B767" s="50" t="s">
        <v>65</v>
      </c>
      <c r="C767" s="50" t="s">
        <v>66</v>
      </c>
      <c r="D767" s="50" t="s">
        <v>67</v>
      </c>
      <c r="E767" s="50" t="s">
        <v>68</v>
      </c>
      <c r="F767" s="50" t="s">
        <v>69</v>
      </c>
      <c r="G767" s="50" t="s">
        <v>70</v>
      </c>
      <c r="H767" s="50" t="s">
        <v>71</v>
      </c>
      <c r="I767" s="50" t="s">
        <v>72</v>
      </c>
      <c r="J767" s="50" t="s">
        <v>73</v>
      </c>
      <c r="K767" s="24"/>
      <c r="L767" s="24"/>
      <c r="M767" s="24"/>
      <c r="N767" s="24"/>
      <c r="O767" s="24"/>
      <c r="P767" s="24"/>
      <c r="Q767" s="24"/>
      <c r="R767" s="195"/>
      <c r="S767" s="188"/>
      <c r="T767" s="188"/>
      <c r="U767" s="188"/>
      <c r="V767" s="188"/>
      <c r="W767" s="188"/>
      <c r="X767" s="188"/>
      <c r="Y767" s="188"/>
    </row>
    <row r="768" spans="1:25" ht="15.75" x14ac:dyDescent="0.25">
      <c r="A768" s="50">
        <v>2402</v>
      </c>
      <c r="B768" s="51">
        <v>19</v>
      </c>
      <c r="C768" s="51"/>
      <c r="D768" s="51"/>
      <c r="E768" s="51"/>
      <c r="F768" s="51"/>
      <c r="G768" s="51"/>
      <c r="H768" s="51"/>
      <c r="I768" s="51"/>
      <c r="J768" s="51"/>
      <c r="K768" s="142"/>
      <c r="L768" s="142"/>
      <c r="M768" s="142"/>
      <c r="N768" s="142"/>
      <c r="O768" s="142"/>
      <c r="P768" s="142"/>
      <c r="Q768" s="142"/>
      <c r="R768" s="84"/>
      <c r="S768" s="136"/>
      <c r="T768" s="139"/>
      <c r="U768" s="140"/>
      <c r="V768" s="146"/>
      <c r="W768" s="53">
        <f>B768</f>
        <v>19</v>
      </c>
      <c r="X768" s="147"/>
      <c r="Y768" s="146"/>
    </row>
    <row r="769" spans="1:26" ht="15.75" customHeight="1" x14ac:dyDescent="0.25">
      <c r="A769" s="50">
        <v>2501</v>
      </c>
      <c r="B769" s="51"/>
      <c r="C769" s="51">
        <v>17</v>
      </c>
      <c r="D769" s="51"/>
      <c r="E769" s="51"/>
      <c r="F769" s="51"/>
      <c r="G769" s="51"/>
      <c r="H769" s="51"/>
      <c r="I769" s="51"/>
      <c r="J769" s="51"/>
      <c r="K769" s="142"/>
      <c r="L769" s="142"/>
      <c r="M769" s="142"/>
      <c r="N769" s="142"/>
      <c r="O769" s="142"/>
      <c r="P769" s="142"/>
      <c r="Q769" s="142"/>
      <c r="R769" s="84"/>
      <c r="S769" s="137"/>
      <c r="T769" s="57"/>
      <c r="U769" s="141"/>
      <c r="V769" s="54">
        <f>IF(C769=0,"",C769/B768)</f>
        <v>0.89473684210526316</v>
      </c>
      <c r="W769" s="55">
        <v>17</v>
      </c>
      <c r="X769" s="145">
        <f t="shared" ref="X769:X776" si="81">IF(W769=0,"",W769/W768)</f>
        <v>0.89473684210526316</v>
      </c>
      <c r="Y769" s="145">
        <f t="shared" ref="Y769:Y776" si="82">IF(W769=0,"",100%-X769)</f>
        <v>0.10526315789473684</v>
      </c>
    </row>
    <row r="770" spans="1:26" ht="15.75" customHeight="1" x14ac:dyDescent="0.25">
      <c r="A770" s="50">
        <v>2502</v>
      </c>
      <c r="B770" s="51"/>
      <c r="C770" s="51"/>
      <c r="D770" s="51">
        <v>15</v>
      </c>
      <c r="E770" s="51"/>
      <c r="F770" s="51"/>
      <c r="G770" s="51"/>
      <c r="H770" s="51"/>
      <c r="I770" s="51"/>
      <c r="J770" s="51"/>
      <c r="K770" s="142"/>
      <c r="L770" s="142"/>
      <c r="M770" s="142"/>
      <c r="N770" s="142"/>
      <c r="O770" s="142"/>
      <c r="P770" s="142"/>
      <c r="Q770" s="142"/>
      <c r="R770" s="84"/>
      <c r="S770" s="137"/>
      <c r="T770" s="57"/>
      <c r="U770" s="141"/>
      <c r="V770" s="54">
        <f>IF(D770=0,"",D770/C769)</f>
        <v>0.88235294117647056</v>
      </c>
      <c r="W770" s="55">
        <v>15</v>
      </c>
      <c r="X770" s="145">
        <f t="shared" si="81"/>
        <v>0.88235294117647056</v>
      </c>
      <c r="Y770" s="145">
        <f t="shared" si="82"/>
        <v>0.11764705882352944</v>
      </c>
      <c r="Z770" s="30">
        <f>W770/W768</f>
        <v>0.78947368421052633</v>
      </c>
    </row>
    <row r="771" spans="1:26" ht="15.75" customHeight="1" x14ac:dyDescent="0.25">
      <c r="A771" s="50">
        <v>2601</v>
      </c>
      <c r="B771" s="51"/>
      <c r="C771" s="51"/>
      <c r="D771" s="51"/>
      <c r="E771" s="51"/>
      <c r="F771" s="51"/>
      <c r="G771" s="51"/>
      <c r="H771" s="51"/>
      <c r="I771" s="51"/>
      <c r="J771" s="51"/>
      <c r="K771" s="142"/>
      <c r="L771" s="142"/>
      <c r="M771" s="142"/>
      <c r="N771" s="142"/>
      <c r="O771" s="142"/>
      <c r="P771" s="142"/>
      <c r="Q771" s="142"/>
      <c r="R771" s="84"/>
      <c r="S771" s="137"/>
      <c r="T771" s="57"/>
      <c r="U771" s="141"/>
      <c r="V771" s="54" t="str">
        <f>IF(E771=0,"",E771/D770)</f>
        <v/>
      </c>
      <c r="W771" s="55"/>
      <c r="X771" s="145" t="str">
        <f t="shared" si="81"/>
        <v/>
      </c>
      <c r="Y771" s="145" t="str">
        <f t="shared" si="82"/>
        <v/>
      </c>
    </row>
    <row r="772" spans="1:26" ht="15.75" customHeight="1" x14ac:dyDescent="0.25">
      <c r="A772" s="50">
        <v>2602</v>
      </c>
      <c r="B772" s="51"/>
      <c r="C772" s="51"/>
      <c r="D772" s="51"/>
      <c r="E772" s="51"/>
      <c r="F772" s="51"/>
      <c r="G772" s="51"/>
      <c r="H772" s="51"/>
      <c r="I772" s="51"/>
      <c r="J772" s="51"/>
      <c r="K772" s="142"/>
      <c r="L772" s="142"/>
      <c r="M772" s="142"/>
      <c r="N772" s="142"/>
      <c r="O772" s="142"/>
      <c r="P772" s="142"/>
      <c r="Q772" s="142"/>
      <c r="R772" s="84"/>
      <c r="S772" s="137"/>
      <c r="T772" s="57"/>
      <c r="U772" s="141"/>
      <c r="V772" s="54" t="str">
        <f>IF(F772=0,"",F772/E771)</f>
        <v/>
      </c>
      <c r="W772" s="55"/>
      <c r="X772" s="145" t="str">
        <f t="shared" si="81"/>
        <v/>
      </c>
      <c r="Y772" s="145" t="str">
        <f t="shared" si="82"/>
        <v/>
      </c>
    </row>
    <row r="773" spans="1:26" ht="15.75" customHeight="1" x14ac:dyDescent="0.25">
      <c r="A773" s="50">
        <v>2701</v>
      </c>
      <c r="B773" s="51"/>
      <c r="C773" s="51"/>
      <c r="D773" s="51"/>
      <c r="E773" s="51"/>
      <c r="F773" s="51"/>
      <c r="G773" s="51"/>
      <c r="H773" s="51"/>
      <c r="I773" s="51"/>
      <c r="J773" s="51"/>
      <c r="K773" s="142"/>
      <c r="L773" s="142"/>
      <c r="M773" s="142"/>
      <c r="N773" s="142"/>
      <c r="O773" s="142"/>
      <c r="P773" s="142"/>
      <c r="Q773" s="142"/>
      <c r="R773" s="84"/>
      <c r="S773" s="137"/>
      <c r="T773" s="57"/>
      <c r="U773" s="141"/>
      <c r="V773" s="54" t="str">
        <f>IF(G773=0,"",G773/F772)</f>
        <v/>
      </c>
      <c r="W773" s="55"/>
      <c r="X773" s="145" t="str">
        <f t="shared" si="81"/>
        <v/>
      </c>
      <c r="Y773" s="145" t="str">
        <f t="shared" si="82"/>
        <v/>
      </c>
    </row>
    <row r="774" spans="1:26" ht="15.75" customHeight="1" x14ac:dyDescent="0.25">
      <c r="A774" s="50">
        <v>2702</v>
      </c>
      <c r="B774" s="51"/>
      <c r="C774" s="51"/>
      <c r="D774" s="51"/>
      <c r="E774" s="51"/>
      <c r="F774" s="51"/>
      <c r="G774" s="51"/>
      <c r="H774" s="51"/>
      <c r="I774" s="51"/>
      <c r="J774" s="51"/>
      <c r="K774" s="142"/>
      <c r="L774" s="142"/>
      <c r="M774" s="142"/>
      <c r="N774" s="142"/>
      <c r="O774" s="142"/>
      <c r="P774" s="142"/>
      <c r="Q774" s="142"/>
      <c r="R774" s="84"/>
      <c r="S774" s="137"/>
      <c r="T774" s="57"/>
      <c r="U774" s="141"/>
      <c r="V774" s="54" t="str">
        <f>IF(H774=0,"",H774/G773)</f>
        <v/>
      </c>
      <c r="W774" s="55"/>
      <c r="X774" s="145" t="str">
        <f t="shared" si="81"/>
        <v/>
      </c>
      <c r="Y774" s="145" t="str">
        <f t="shared" si="82"/>
        <v/>
      </c>
    </row>
    <row r="775" spans="1:26" ht="15.75" customHeight="1" x14ac:dyDescent="0.25">
      <c r="A775" s="50">
        <v>2801</v>
      </c>
      <c r="B775" s="51"/>
      <c r="C775" s="51"/>
      <c r="D775" s="51"/>
      <c r="E775" s="51"/>
      <c r="F775" s="51"/>
      <c r="G775" s="51"/>
      <c r="H775" s="51"/>
      <c r="I775" s="51"/>
      <c r="J775" s="51"/>
      <c r="K775" s="142"/>
      <c r="L775" s="142"/>
      <c r="M775" s="142"/>
      <c r="N775" s="142"/>
      <c r="O775" s="142"/>
      <c r="P775" s="142"/>
      <c r="Q775" s="142"/>
      <c r="R775" s="84"/>
      <c r="S775" s="137"/>
      <c r="T775" s="57"/>
      <c r="U775" s="141"/>
      <c r="V775" s="54" t="str">
        <f>IF(I775=0,"",I775/H774)</f>
        <v/>
      </c>
      <c r="W775" s="55"/>
      <c r="X775" s="145" t="str">
        <f t="shared" si="81"/>
        <v/>
      </c>
      <c r="Y775" s="145" t="str">
        <f t="shared" si="82"/>
        <v/>
      </c>
    </row>
    <row r="776" spans="1:26" ht="15.75" customHeight="1" x14ac:dyDescent="0.25">
      <c r="A776" s="50">
        <v>2802</v>
      </c>
      <c r="B776" s="51"/>
      <c r="C776" s="51"/>
      <c r="D776" s="51"/>
      <c r="E776" s="51"/>
      <c r="F776" s="51"/>
      <c r="G776" s="51"/>
      <c r="H776" s="51"/>
      <c r="I776" s="51"/>
      <c r="J776" s="51"/>
      <c r="K776" s="142"/>
      <c r="L776" s="142"/>
      <c r="M776" s="142"/>
      <c r="N776" s="142"/>
      <c r="O776" s="142"/>
      <c r="P776" s="142"/>
      <c r="Q776" s="142"/>
      <c r="R776" s="84"/>
      <c r="S776" s="137"/>
      <c r="T776" s="57"/>
      <c r="U776" s="141"/>
      <c r="V776" s="56" t="str">
        <f>IF(J776=0,"",J776/I775)</f>
        <v/>
      </c>
      <c r="W776" s="55"/>
      <c r="X776" s="56" t="str">
        <f t="shared" si="81"/>
        <v/>
      </c>
      <c r="Y776" s="56" t="str">
        <f t="shared" si="82"/>
        <v/>
      </c>
    </row>
    <row r="777" spans="1:26" ht="15.75" customHeight="1" x14ac:dyDescent="0.25">
      <c r="A777" s="50">
        <v>2901</v>
      </c>
      <c r="B777" s="51"/>
      <c r="C777" s="51"/>
      <c r="D777" s="51"/>
      <c r="E777" s="51"/>
      <c r="F777" s="51"/>
      <c r="G777" s="51"/>
      <c r="H777" s="51"/>
      <c r="I777" s="51"/>
      <c r="J777" s="51"/>
      <c r="K777" s="142"/>
      <c r="L777" s="142"/>
      <c r="M777" s="142"/>
      <c r="N777" s="142"/>
      <c r="O777" s="142"/>
      <c r="P777" s="142"/>
      <c r="Q777" s="142"/>
      <c r="R777" s="84"/>
      <c r="S777" s="137"/>
      <c r="T777" s="57"/>
      <c r="U777" s="142"/>
      <c r="V777" s="121"/>
      <c r="W777" s="55"/>
      <c r="X777" s="121"/>
      <c r="Y777" s="174"/>
    </row>
    <row r="778" spans="1:26" ht="15.75" customHeight="1" x14ac:dyDescent="0.25">
      <c r="A778" s="50">
        <v>2902</v>
      </c>
      <c r="B778" s="51"/>
      <c r="C778" s="51"/>
      <c r="D778" s="51"/>
      <c r="E778" s="51"/>
      <c r="F778" s="51"/>
      <c r="G778" s="51"/>
      <c r="H778" s="51"/>
      <c r="I778" s="51"/>
      <c r="J778" s="51"/>
      <c r="K778" s="142"/>
      <c r="L778" s="142"/>
      <c r="M778" s="142"/>
      <c r="N778" s="142"/>
      <c r="O778" s="142"/>
      <c r="P778" s="142"/>
      <c r="Q778" s="142"/>
      <c r="R778" s="84"/>
      <c r="S778" s="137"/>
      <c r="T778" s="57"/>
      <c r="U778" s="142"/>
      <c r="V778" s="148"/>
      <c r="W778" s="58"/>
      <c r="X778" s="149"/>
      <c r="Y778" s="148"/>
    </row>
    <row r="779" spans="1:26" ht="15.75" customHeight="1" x14ac:dyDescent="0.25">
      <c r="A779" s="108">
        <v>3001</v>
      </c>
      <c r="B779" s="51"/>
      <c r="C779" s="51"/>
      <c r="D779" s="51"/>
      <c r="E779" s="51"/>
      <c r="F779" s="51"/>
      <c r="G779" s="51"/>
      <c r="H779" s="51"/>
      <c r="I779" s="51"/>
      <c r="J779" s="51"/>
      <c r="K779" s="142"/>
      <c r="L779" s="142"/>
      <c r="M779" s="142"/>
      <c r="N779" s="142"/>
      <c r="O779" s="142"/>
      <c r="P779" s="142"/>
      <c r="Q779" s="142"/>
      <c r="R779" s="84"/>
      <c r="S779" s="137"/>
      <c r="T779" s="57"/>
      <c r="U779" s="142"/>
      <c r="V779" s="148"/>
      <c r="W779" s="58"/>
      <c r="X779" s="149"/>
      <c r="Y779" s="148"/>
    </row>
    <row r="780" spans="1:26" ht="15.75" customHeight="1" x14ac:dyDescent="0.25">
      <c r="A780" s="109">
        <v>3002</v>
      </c>
      <c r="B780" s="107"/>
      <c r="C780" s="51"/>
      <c r="D780" s="51"/>
      <c r="E780" s="51"/>
      <c r="F780" s="51"/>
      <c r="G780" s="51"/>
      <c r="H780" s="51"/>
      <c r="I780" s="51"/>
      <c r="J780" s="51"/>
      <c r="K780" s="142"/>
      <c r="L780" s="142"/>
      <c r="M780" s="142"/>
      <c r="N780" s="142"/>
      <c r="O780" s="142"/>
      <c r="P780" s="142"/>
      <c r="Q780" s="142"/>
      <c r="R780" s="84"/>
      <c r="S780" s="137"/>
      <c r="T780" s="57"/>
      <c r="U780" s="142"/>
      <c r="V780" s="57"/>
      <c r="W780" s="142"/>
      <c r="X780" s="150"/>
      <c r="Y780" s="148"/>
    </row>
    <row r="781" spans="1:26" ht="15.75" customHeight="1" x14ac:dyDescent="0.25">
      <c r="A781" s="109">
        <v>3101</v>
      </c>
      <c r="B781" s="107"/>
      <c r="C781" s="51"/>
      <c r="D781" s="51"/>
      <c r="E781" s="51"/>
      <c r="F781" s="51"/>
      <c r="G781" s="51"/>
      <c r="H781" s="51"/>
      <c r="I781" s="51"/>
      <c r="J781" s="51"/>
      <c r="K781" s="142"/>
      <c r="L781" s="142"/>
      <c r="M781" s="142"/>
      <c r="N781" s="142"/>
      <c r="O781" s="142"/>
      <c r="P781" s="142"/>
      <c r="Q781" s="142"/>
      <c r="R781" s="84"/>
      <c r="S781" s="137"/>
      <c r="T781" s="57"/>
      <c r="U781" s="142"/>
      <c r="V781" s="151" t="s">
        <v>48</v>
      </c>
      <c r="W781" s="152"/>
      <c r="X781" s="153" t="str">
        <f>IF(SUM(R771:R779)=0,"",SUM(R771:R779))</f>
        <v/>
      </c>
      <c r="Y781" s="154" t="s">
        <v>17</v>
      </c>
    </row>
    <row r="782" spans="1:26" ht="15.75" customHeight="1" x14ac:dyDescent="0.25">
      <c r="A782" s="109">
        <v>3102</v>
      </c>
      <c r="B782" s="107"/>
      <c r="C782" s="51"/>
      <c r="D782" s="51"/>
      <c r="E782" s="51"/>
      <c r="F782" s="51"/>
      <c r="G782" s="51"/>
      <c r="H782" s="51"/>
      <c r="I782" s="51"/>
      <c r="J782" s="51"/>
      <c r="K782" s="142"/>
      <c r="L782" s="142"/>
      <c r="M782" s="142"/>
      <c r="N782" s="142"/>
      <c r="O782" s="142"/>
      <c r="P782" s="142"/>
      <c r="Q782" s="142"/>
      <c r="R782" s="84"/>
      <c r="S782" s="137"/>
      <c r="T782" s="57"/>
      <c r="U782" s="142"/>
      <c r="V782" s="155" t="s">
        <v>49</v>
      </c>
      <c r="W782" s="65" t="str">
        <f>IF(W781/B768=0,"",W781/B768)</f>
        <v/>
      </c>
      <c r="X782" s="156" t="e">
        <f>IF(W781/X781=0,"",W781/X781)</f>
        <v>#VALUE!</v>
      </c>
      <c r="Y782" s="157" t="s">
        <v>50</v>
      </c>
    </row>
    <row r="783" spans="1:26" ht="15.75" customHeight="1" x14ac:dyDescent="0.25">
      <c r="A783" s="109">
        <v>3201</v>
      </c>
      <c r="B783" s="107"/>
      <c r="C783" s="51"/>
      <c r="D783" s="51"/>
      <c r="E783" s="51"/>
      <c r="F783" s="51"/>
      <c r="G783" s="51"/>
      <c r="H783" s="51"/>
      <c r="I783" s="51"/>
      <c r="J783" s="51"/>
      <c r="K783" s="142"/>
      <c r="L783" s="142"/>
      <c r="M783" s="142"/>
      <c r="N783" s="142"/>
      <c r="O783" s="142"/>
      <c r="P783" s="142"/>
      <c r="Q783" s="142"/>
      <c r="R783" s="84"/>
      <c r="S783" s="138"/>
      <c r="T783" s="143"/>
      <c r="U783" s="144"/>
      <c r="V783" s="93"/>
      <c r="W783" s="158"/>
      <c r="X783" s="158"/>
      <c r="Y783" s="159"/>
    </row>
    <row r="784" spans="1:26" ht="18" customHeight="1" x14ac:dyDescent="0.25">
      <c r="A784" s="19"/>
      <c r="B784" s="182" t="s">
        <v>74</v>
      </c>
      <c r="C784" s="182"/>
      <c r="D784" s="182"/>
      <c r="E784" s="182"/>
      <c r="F784" s="182"/>
      <c r="G784" s="182"/>
      <c r="H784" s="182"/>
      <c r="I784" s="182"/>
      <c r="J784" s="182"/>
      <c r="K784" s="24"/>
      <c r="L784" s="24"/>
      <c r="M784" s="24"/>
      <c r="N784" s="24"/>
      <c r="O784" s="24"/>
      <c r="P784" s="24"/>
      <c r="Q784" s="24"/>
      <c r="R784" s="71">
        <f>SUM(R768:R780)</f>
        <v>0</v>
      </c>
      <c r="S784" s="72" t="str">
        <f>IF(R776=0,"",R776/B768)</f>
        <v/>
      </c>
      <c r="T784" s="72" t="str">
        <f>IF(R784=0,"",R784/B768)</f>
        <v/>
      </c>
      <c r="U784" s="72" t="str">
        <f>IF(R776=0,"",T784-S784)</f>
        <v/>
      </c>
      <c r="V784" s="1"/>
      <c r="W784" s="24"/>
      <c r="X784" s="27"/>
      <c r="Y784" s="1"/>
    </row>
    <row r="785" spans="1:26" ht="12.75" customHeight="1" x14ac:dyDescent="0.25">
      <c r="A785" s="19"/>
      <c r="B785" s="24"/>
      <c r="C785" s="24"/>
      <c r="D785" s="75"/>
      <c r="E785" s="75"/>
      <c r="F785" s="75"/>
      <c r="G785" s="75"/>
      <c r="H785" s="75"/>
      <c r="I785" s="75"/>
      <c r="J785" s="75"/>
      <c r="K785" s="24"/>
      <c r="L785" s="24"/>
      <c r="M785" s="24"/>
      <c r="N785" s="24"/>
      <c r="O785" s="24"/>
      <c r="P785" s="24"/>
      <c r="Q785" s="24"/>
      <c r="R785" s="76"/>
      <c r="S785" s="77"/>
      <c r="T785" s="77"/>
      <c r="U785" s="77"/>
      <c r="V785" s="1"/>
      <c r="W785" s="24"/>
      <c r="X785" s="27"/>
      <c r="Y785" s="1"/>
    </row>
    <row r="786" spans="1:26" ht="12.75" customHeight="1" x14ac:dyDescent="0.25">
      <c r="A786" s="19"/>
      <c r="B786" s="24"/>
      <c r="C786" s="24"/>
      <c r="D786" s="75"/>
      <c r="E786" s="75"/>
      <c r="F786" s="75"/>
      <c r="G786" s="75"/>
      <c r="H786" s="75"/>
      <c r="I786" s="75"/>
      <c r="J786" s="75"/>
      <c r="K786" s="24"/>
      <c r="L786" s="24"/>
      <c r="M786" s="24"/>
      <c r="N786" s="24"/>
      <c r="O786" s="24"/>
      <c r="P786" s="24"/>
      <c r="Q786" s="24"/>
      <c r="R786" s="76"/>
      <c r="S786" s="77"/>
      <c r="T786" s="77"/>
      <c r="U786" s="77"/>
      <c r="V786" s="1"/>
      <c r="W786" s="24"/>
      <c r="X786" s="27"/>
      <c r="Y786" s="1"/>
    </row>
    <row r="787" spans="1:26" ht="26.25" x14ac:dyDescent="0.4">
      <c r="A787" s="24"/>
      <c r="B787" s="183" t="s">
        <v>63</v>
      </c>
      <c r="C787" s="184"/>
      <c r="D787" s="184"/>
      <c r="E787" s="184"/>
      <c r="F787" s="184"/>
      <c r="G787" s="184"/>
      <c r="H787" s="184"/>
      <c r="I787" s="184"/>
      <c r="J787" s="184"/>
      <c r="R787" s="127" t="s">
        <v>100</v>
      </c>
      <c r="S787" s="1"/>
      <c r="T787" s="1"/>
      <c r="U787" s="24"/>
      <c r="V787" s="1"/>
      <c r="W787" s="24"/>
      <c r="X787" s="24"/>
      <c r="Y787" s="24"/>
    </row>
    <row r="788" spans="1:26" ht="20.25" x14ac:dyDescent="0.2">
      <c r="A788" s="190" t="s">
        <v>16</v>
      </c>
      <c r="B788" s="191" t="s">
        <v>64</v>
      </c>
      <c r="C788" s="192"/>
      <c r="D788" s="192"/>
      <c r="E788" s="192"/>
      <c r="F788" s="192"/>
      <c r="G788" s="192"/>
      <c r="H788" s="192"/>
      <c r="I788" s="192"/>
      <c r="J788" s="193"/>
      <c r="K788" s="24"/>
      <c r="L788" s="24"/>
      <c r="M788" s="24"/>
      <c r="N788" s="24"/>
      <c r="O788" s="24"/>
      <c r="P788" s="24"/>
      <c r="Q788" s="24"/>
      <c r="R788" s="194" t="s">
        <v>17</v>
      </c>
      <c r="S788" s="189" t="s">
        <v>8</v>
      </c>
      <c r="T788" s="189" t="s">
        <v>9</v>
      </c>
      <c r="U788" s="196" t="s">
        <v>10</v>
      </c>
      <c r="V788" s="189" t="s">
        <v>11</v>
      </c>
      <c r="W788" s="187" t="s">
        <v>12</v>
      </c>
      <c r="X788" s="187" t="s">
        <v>13</v>
      </c>
      <c r="Y788" s="189" t="s">
        <v>14</v>
      </c>
    </row>
    <row r="789" spans="1:26" ht="15.75" x14ac:dyDescent="0.25">
      <c r="A789" s="188"/>
      <c r="B789" s="50" t="s">
        <v>65</v>
      </c>
      <c r="C789" s="50" t="s">
        <v>66</v>
      </c>
      <c r="D789" s="50" t="s">
        <v>67</v>
      </c>
      <c r="E789" s="50" t="s">
        <v>68</v>
      </c>
      <c r="F789" s="50" t="s">
        <v>69</v>
      </c>
      <c r="G789" s="50" t="s">
        <v>70</v>
      </c>
      <c r="H789" s="50" t="s">
        <v>71</v>
      </c>
      <c r="I789" s="50" t="s">
        <v>72</v>
      </c>
      <c r="J789" s="50" t="s">
        <v>73</v>
      </c>
      <c r="K789" s="24"/>
      <c r="L789" s="24"/>
      <c r="M789" s="24"/>
      <c r="N789" s="24"/>
      <c r="O789" s="24"/>
      <c r="P789" s="24"/>
      <c r="Q789" s="24"/>
      <c r="R789" s="195"/>
      <c r="S789" s="188"/>
      <c r="T789" s="188"/>
      <c r="U789" s="188"/>
      <c r="V789" s="188"/>
      <c r="W789" s="188"/>
      <c r="X789" s="188"/>
      <c r="Y789" s="188"/>
    </row>
    <row r="790" spans="1:26" ht="15.75" x14ac:dyDescent="0.25">
      <c r="A790" s="50">
        <v>2502</v>
      </c>
      <c r="B790" s="51">
        <v>19</v>
      </c>
      <c r="C790" s="51"/>
      <c r="D790" s="51"/>
      <c r="E790" s="51"/>
      <c r="F790" s="51"/>
      <c r="G790" s="51"/>
      <c r="H790" s="51"/>
      <c r="I790" s="51"/>
      <c r="J790" s="51"/>
      <c r="K790" s="142"/>
      <c r="L790" s="142"/>
      <c r="M790" s="142"/>
      <c r="N790" s="142"/>
      <c r="O790" s="142"/>
      <c r="P790" s="142"/>
      <c r="Q790" s="142"/>
      <c r="R790" s="84"/>
      <c r="S790" s="136"/>
      <c r="T790" s="139"/>
      <c r="U790" s="140"/>
      <c r="V790" s="146"/>
      <c r="W790" s="53">
        <f>B790</f>
        <v>19</v>
      </c>
      <c r="X790" s="147"/>
      <c r="Y790" s="146"/>
    </row>
    <row r="791" spans="1:26" ht="15.75" customHeight="1" x14ac:dyDescent="0.25">
      <c r="A791" s="50">
        <v>2601</v>
      </c>
      <c r="B791" s="51"/>
      <c r="C791" s="51"/>
      <c r="D791" s="51"/>
      <c r="E791" s="51"/>
      <c r="F791" s="51"/>
      <c r="G791" s="51"/>
      <c r="H791" s="51"/>
      <c r="I791" s="51"/>
      <c r="J791" s="51"/>
      <c r="K791" s="142"/>
      <c r="L791" s="142"/>
      <c r="M791" s="142"/>
      <c r="N791" s="142"/>
      <c r="O791" s="142"/>
      <c r="P791" s="142"/>
      <c r="Q791" s="142"/>
      <c r="R791" s="84"/>
      <c r="S791" s="137"/>
      <c r="T791" s="57"/>
      <c r="U791" s="141"/>
      <c r="V791" s="54" t="str">
        <f>IF(C791=0,"",C791/B790)</f>
        <v/>
      </c>
      <c r="W791" s="55"/>
      <c r="X791" s="145" t="str">
        <f t="shared" ref="X791:X798" si="83">IF(W791=0,"",W791/W790)</f>
        <v/>
      </c>
      <c r="Y791" s="145" t="str">
        <f t="shared" ref="Y791:Y798" si="84">IF(W791=0,"",100%-X791)</f>
        <v/>
      </c>
    </row>
    <row r="792" spans="1:26" ht="15.75" customHeight="1" x14ac:dyDescent="0.25">
      <c r="A792" s="50">
        <v>2602</v>
      </c>
      <c r="B792" s="51"/>
      <c r="C792" s="51"/>
      <c r="D792" s="51"/>
      <c r="E792" s="51"/>
      <c r="F792" s="51"/>
      <c r="G792" s="51"/>
      <c r="H792" s="51"/>
      <c r="I792" s="51"/>
      <c r="J792" s="51"/>
      <c r="K792" s="142"/>
      <c r="L792" s="142"/>
      <c r="M792" s="142"/>
      <c r="N792" s="142"/>
      <c r="O792" s="142"/>
      <c r="P792" s="142"/>
      <c r="Q792" s="142"/>
      <c r="R792" s="84"/>
      <c r="S792" s="137"/>
      <c r="T792" s="57"/>
      <c r="U792" s="141"/>
      <c r="V792" s="54" t="str">
        <f>IF(D792=0,"",D792/C791)</f>
        <v/>
      </c>
      <c r="W792" s="55"/>
      <c r="X792" s="145" t="str">
        <f t="shared" si="83"/>
        <v/>
      </c>
      <c r="Y792" s="145" t="str">
        <f t="shared" si="84"/>
        <v/>
      </c>
      <c r="Z792" s="30">
        <f>W792/W790</f>
        <v>0</v>
      </c>
    </row>
    <row r="793" spans="1:26" ht="15.75" customHeight="1" x14ac:dyDescent="0.25">
      <c r="A793" s="50">
        <v>2701</v>
      </c>
      <c r="B793" s="51"/>
      <c r="C793" s="51"/>
      <c r="D793" s="51"/>
      <c r="E793" s="51"/>
      <c r="F793" s="51"/>
      <c r="G793" s="51"/>
      <c r="H793" s="51"/>
      <c r="I793" s="51"/>
      <c r="J793" s="51"/>
      <c r="K793" s="142"/>
      <c r="L793" s="142"/>
      <c r="M793" s="142"/>
      <c r="N793" s="142"/>
      <c r="O793" s="142"/>
      <c r="P793" s="142"/>
      <c r="Q793" s="142"/>
      <c r="R793" s="84"/>
      <c r="S793" s="137"/>
      <c r="T793" s="57"/>
      <c r="U793" s="141"/>
      <c r="V793" s="54" t="str">
        <f>IF(E793=0,"",E793/D792)</f>
        <v/>
      </c>
      <c r="W793" s="55"/>
      <c r="X793" s="145" t="str">
        <f t="shared" si="83"/>
        <v/>
      </c>
      <c r="Y793" s="145" t="str">
        <f t="shared" si="84"/>
        <v/>
      </c>
    </row>
    <row r="794" spans="1:26" ht="15.75" customHeight="1" x14ac:dyDescent="0.25">
      <c r="A794" s="50">
        <v>2702</v>
      </c>
      <c r="B794" s="51"/>
      <c r="C794" s="51"/>
      <c r="D794" s="51"/>
      <c r="E794" s="51"/>
      <c r="F794" s="51"/>
      <c r="G794" s="51"/>
      <c r="H794" s="51"/>
      <c r="I794" s="51"/>
      <c r="J794" s="51"/>
      <c r="K794" s="142"/>
      <c r="L794" s="142"/>
      <c r="M794" s="142"/>
      <c r="N794" s="142"/>
      <c r="O794" s="142"/>
      <c r="P794" s="142"/>
      <c r="Q794" s="142"/>
      <c r="R794" s="84"/>
      <c r="S794" s="137"/>
      <c r="T794" s="57"/>
      <c r="U794" s="141"/>
      <c r="V794" s="54" t="str">
        <f>IF(F794=0,"",F794/E793)</f>
        <v/>
      </c>
      <c r="W794" s="55"/>
      <c r="X794" s="145" t="str">
        <f t="shared" si="83"/>
        <v/>
      </c>
      <c r="Y794" s="145" t="str">
        <f t="shared" si="84"/>
        <v/>
      </c>
    </row>
    <row r="795" spans="1:26" ht="15.75" customHeight="1" x14ac:dyDescent="0.25">
      <c r="A795" s="50">
        <v>2801</v>
      </c>
      <c r="B795" s="51"/>
      <c r="C795" s="51"/>
      <c r="D795" s="51"/>
      <c r="E795" s="51"/>
      <c r="F795" s="51"/>
      <c r="G795" s="51"/>
      <c r="H795" s="51"/>
      <c r="I795" s="51"/>
      <c r="J795" s="51"/>
      <c r="K795" s="142"/>
      <c r="L795" s="142"/>
      <c r="M795" s="142"/>
      <c r="N795" s="142"/>
      <c r="O795" s="142"/>
      <c r="P795" s="142"/>
      <c r="Q795" s="142"/>
      <c r="R795" s="84"/>
      <c r="S795" s="137"/>
      <c r="T795" s="57"/>
      <c r="U795" s="141"/>
      <c r="V795" s="54" t="str">
        <f>IF(G795=0,"",G795/F794)</f>
        <v/>
      </c>
      <c r="W795" s="55"/>
      <c r="X795" s="145" t="str">
        <f t="shared" si="83"/>
        <v/>
      </c>
      <c r="Y795" s="145" t="str">
        <f t="shared" si="84"/>
        <v/>
      </c>
    </row>
    <row r="796" spans="1:26" ht="15.75" customHeight="1" x14ac:dyDescent="0.25">
      <c r="A796" s="50">
        <v>2802</v>
      </c>
      <c r="B796" s="51"/>
      <c r="C796" s="51"/>
      <c r="D796" s="51"/>
      <c r="E796" s="51"/>
      <c r="F796" s="51"/>
      <c r="G796" s="51"/>
      <c r="H796" s="51"/>
      <c r="I796" s="51"/>
      <c r="J796" s="51"/>
      <c r="K796" s="142"/>
      <c r="L796" s="142"/>
      <c r="M796" s="142"/>
      <c r="N796" s="142"/>
      <c r="O796" s="142"/>
      <c r="P796" s="142"/>
      <c r="Q796" s="142"/>
      <c r="R796" s="84"/>
      <c r="S796" s="137"/>
      <c r="T796" s="57"/>
      <c r="U796" s="141"/>
      <c r="V796" s="54" t="str">
        <f>IF(H796=0,"",H796/G795)</f>
        <v/>
      </c>
      <c r="W796" s="55"/>
      <c r="X796" s="145" t="str">
        <f t="shared" si="83"/>
        <v/>
      </c>
      <c r="Y796" s="145" t="str">
        <f t="shared" si="84"/>
        <v/>
      </c>
    </row>
    <row r="797" spans="1:26" ht="15.75" customHeight="1" x14ac:dyDescent="0.25">
      <c r="A797" s="50">
        <v>2901</v>
      </c>
      <c r="B797" s="51"/>
      <c r="C797" s="51"/>
      <c r="D797" s="51"/>
      <c r="E797" s="51"/>
      <c r="F797" s="51"/>
      <c r="G797" s="51"/>
      <c r="H797" s="51"/>
      <c r="I797" s="51"/>
      <c r="J797" s="51"/>
      <c r="K797" s="142"/>
      <c r="L797" s="142"/>
      <c r="M797" s="142"/>
      <c r="N797" s="142"/>
      <c r="O797" s="142"/>
      <c r="P797" s="142"/>
      <c r="Q797" s="142"/>
      <c r="R797" s="84"/>
      <c r="S797" s="137"/>
      <c r="T797" s="57"/>
      <c r="U797" s="141"/>
      <c r="V797" s="54" t="str">
        <f>IF(I797=0,"",I797/H796)</f>
        <v/>
      </c>
      <c r="W797" s="55"/>
      <c r="X797" s="145" t="str">
        <f t="shared" si="83"/>
        <v/>
      </c>
      <c r="Y797" s="145" t="str">
        <f t="shared" si="84"/>
        <v/>
      </c>
    </row>
    <row r="798" spans="1:26" ht="15.75" customHeight="1" x14ac:dyDescent="0.25">
      <c r="A798" s="50">
        <v>2902</v>
      </c>
      <c r="B798" s="51"/>
      <c r="C798" s="51"/>
      <c r="D798" s="51"/>
      <c r="E798" s="51"/>
      <c r="F798" s="51"/>
      <c r="G798" s="51"/>
      <c r="H798" s="51"/>
      <c r="I798" s="51"/>
      <c r="J798" s="51"/>
      <c r="K798" s="142"/>
      <c r="L798" s="142"/>
      <c r="M798" s="142"/>
      <c r="N798" s="142"/>
      <c r="O798" s="142"/>
      <c r="P798" s="142"/>
      <c r="Q798" s="142"/>
      <c r="R798" s="84"/>
      <c r="S798" s="137"/>
      <c r="T798" s="57"/>
      <c r="U798" s="141"/>
      <c r="V798" s="56" t="str">
        <f>IF(J798=0,"",J798/I797)</f>
        <v/>
      </c>
      <c r="W798" s="55"/>
      <c r="X798" s="56" t="str">
        <f t="shared" si="83"/>
        <v/>
      </c>
      <c r="Y798" s="56" t="str">
        <f t="shared" si="84"/>
        <v/>
      </c>
    </row>
    <row r="799" spans="1:26" ht="15.75" customHeight="1" x14ac:dyDescent="0.25">
      <c r="A799" s="108">
        <v>3001</v>
      </c>
      <c r="B799" s="51"/>
      <c r="C799" s="51"/>
      <c r="D799" s="51"/>
      <c r="E799" s="51"/>
      <c r="F799" s="51"/>
      <c r="G799" s="51"/>
      <c r="H799" s="51"/>
      <c r="I799" s="51"/>
      <c r="J799" s="51"/>
      <c r="K799" s="142"/>
      <c r="L799" s="142"/>
      <c r="M799" s="142"/>
      <c r="N799" s="142"/>
      <c r="O799" s="142"/>
      <c r="P799" s="142"/>
      <c r="Q799" s="142"/>
      <c r="R799" s="84"/>
      <c r="S799" s="137"/>
      <c r="T799" s="57"/>
      <c r="U799" s="142"/>
      <c r="V799" s="121"/>
      <c r="W799" s="55"/>
      <c r="X799" s="121"/>
      <c r="Y799" s="174"/>
    </row>
    <row r="800" spans="1:26" ht="15.75" customHeight="1" x14ac:dyDescent="0.25">
      <c r="A800" s="109">
        <v>3002</v>
      </c>
      <c r="B800" s="51"/>
      <c r="C800" s="51"/>
      <c r="D800" s="51"/>
      <c r="E800" s="51"/>
      <c r="F800" s="51"/>
      <c r="G800" s="51"/>
      <c r="H800" s="51"/>
      <c r="I800" s="51"/>
      <c r="J800" s="51"/>
      <c r="K800" s="142"/>
      <c r="L800" s="142"/>
      <c r="M800" s="142"/>
      <c r="N800" s="142"/>
      <c r="O800" s="142"/>
      <c r="P800" s="142"/>
      <c r="Q800" s="142"/>
      <c r="R800" s="84"/>
      <c r="S800" s="137"/>
      <c r="T800" s="57"/>
      <c r="U800" s="142"/>
      <c r="V800" s="148"/>
      <c r="W800" s="58"/>
      <c r="X800" s="149"/>
      <c r="Y800" s="148"/>
    </row>
    <row r="801" spans="1:25" ht="15.75" customHeight="1" x14ac:dyDescent="0.25">
      <c r="A801" s="109">
        <v>3101</v>
      </c>
      <c r="B801" s="51"/>
      <c r="C801" s="51"/>
      <c r="D801" s="51"/>
      <c r="E801" s="51"/>
      <c r="F801" s="51"/>
      <c r="G801" s="51"/>
      <c r="H801" s="51"/>
      <c r="I801" s="51"/>
      <c r="J801" s="51"/>
      <c r="K801" s="142"/>
      <c r="L801" s="142"/>
      <c r="M801" s="142"/>
      <c r="N801" s="142"/>
      <c r="O801" s="142"/>
      <c r="P801" s="142"/>
      <c r="Q801" s="142"/>
      <c r="R801" s="84"/>
      <c r="S801" s="137"/>
      <c r="T801" s="57"/>
      <c r="U801" s="142"/>
      <c r="V801" s="148"/>
      <c r="W801" s="58"/>
      <c r="X801" s="149"/>
      <c r="Y801" s="148"/>
    </row>
    <row r="802" spans="1:25" ht="15.75" customHeight="1" x14ac:dyDescent="0.25">
      <c r="A802" s="109">
        <v>3102</v>
      </c>
      <c r="B802" s="107"/>
      <c r="C802" s="51"/>
      <c r="D802" s="51"/>
      <c r="E802" s="51"/>
      <c r="F802" s="51"/>
      <c r="G802" s="51"/>
      <c r="H802" s="51"/>
      <c r="I802" s="51"/>
      <c r="J802" s="51"/>
      <c r="K802" s="142"/>
      <c r="L802" s="142"/>
      <c r="M802" s="142"/>
      <c r="N802" s="142"/>
      <c r="O802" s="142"/>
      <c r="P802" s="142"/>
      <c r="Q802" s="142"/>
      <c r="R802" s="84"/>
      <c r="S802" s="137"/>
      <c r="T802" s="57"/>
      <c r="U802" s="142"/>
      <c r="V802" s="57"/>
      <c r="W802" s="142"/>
      <c r="X802" s="150"/>
      <c r="Y802" s="148"/>
    </row>
    <row r="803" spans="1:25" ht="15.75" customHeight="1" x14ac:dyDescent="0.25">
      <c r="A803" s="109">
        <v>3201</v>
      </c>
      <c r="B803" s="107"/>
      <c r="C803" s="51"/>
      <c r="D803" s="51"/>
      <c r="E803" s="51"/>
      <c r="F803" s="51"/>
      <c r="G803" s="51"/>
      <c r="H803" s="51"/>
      <c r="I803" s="51"/>
      <c r="J803" s="51"/>
      <c r="K803" s="142"/>
      <c r="L803" s="142"/>
      <c r="M803" s="142"/>
      <c r="N803" s="142"/>
      <c r="O803" s="142"/>
      <c r="P803" s="142"/>
      <c r="Q803" s="142"/>
      <c r="R803" s="84"/>
      <c r="S803" s="137"/>
      <c r="T803" s="57"/>
      <c r="U803" s="142"/>
      <c r="V803" s="151" t="s">
        <v>48</v>
      </c>
      <c r="W803" s="152"/>
      <c r="X803" s="153" t="str">
        <f>IF(SUM(R793:R801)=0,"",SUM(R793:R801))</f>
        <v/>
      </c>
      <c r="Y803" s="154" t="s">
        <v>17</v>
      </c>
    </row>
    <row r="804" spans="1:25" ht="15.75" customHeight="1" x14ac:dyDescent="0.25">
      <c r="A804" s="109">
        <v>3202</v>
      </c>
      <c r="B804" s="107"/>
      <c r="C804" s="51"/>
      <c r="D804" s="51"/>
      <c r="E804" s="51"/>
      <c r="F804" s="51"/>
      <c r="G804" s="51"/>
      <c r="H804" s="51"/>
      <c r="I804" s="51"/>
      <c r="J804" s="51"/>
      <c r="K804" s="142"/>
      <c r="L804" s="142"/>
      <c r="M804" s="142"/>
      <c r="N804" s="142"/>
      <c r="O804" s="142"/>
      <c r="P804" s="142"/>
      <c r="Q804" s="142"/>
      <c r="R804" s="84"/>
      <c r="S804" s="137"/>
      <c r="T804" s="57"/>
      <c r="U804" s="142"/>
      <c r="V804" s="155" t="s">
        <v>49</v>
      </c>
      <c r="W804" s="65" t="str">
        <f>IF(W803/B790=0,"",W803/B790)</f>
        <v/>
      </c>
      <c r="X804" s="156" t="e">
        <f>IF(W803/X803=0,"",W803/X803)</f>
        <v>#VALUE!</v>
      </c>
      <c r="Y804" s="157" t="s">
        <v>50</v>
      </c>
    </row>
    <row r="805" spans="1:25" ht="15.75" customHeight="1" x14ac:dyDescent="0.25">
      <c r="A805" s="109">
        <v>3301</v>
      </c>
      <c r="B805" s="107"/>
      <c r="C805" s="51"/>
      <c r="D805" s="51"/>
      <c r="E805" s="51"/>
      <c r="F805" s="51"/>
      <c r="G805" s="51"/>
      <c r="H805" s="51"/>
      <c r="I805" s="51"/>
      <c r="J805" s="51"/>
      <c r="K805" s="142"/>
      <c r="L805" s="142"/>
      <c r="M805" s="142"/>
      <c r="N805" s="142"/>
      <c r="O805" s="142"/>
      <c r="P805" s="142"/>
      <c r="Q805" s="142"/>
      <c r="R805" s="84"/>
      <c r="S805" s="138"/>
      <c r="T805" s="143"/>
      <c r="U805" s="144"/>
      <c r="V805" s="93"/>
      <c r="W805" s="158"/>
      <c r="X805" s="158"/>
      <c r="Y805" s="159"/>
    </row>
    <row r="806" spans="1:25" ht="18" customHeight="1" x14ac:dyDescent="0.25">
      <c r="A806" s="19"/>
      <c r="B806" s="182" t="s">
        <v>74</v>
      </c>
      <c r="C806" s="182"/>
      <c r="D806" s="182"/>
      <c r="E806" s="182"/>
      <c r="F806" s="182"/>
      <c r="G806" s="182"/>
      <c r="H806" s="182"/>
      <c r="I806" s="182"/>
      <c r="J806" s="182"/>
      <c r="K806" s="24"/>
      <c r="L806" s="24"/>
      <c r="M806" s="24"/>
      <c r="N806" s="24"/>
      <c r="O806" s="24"/>
      <c r="P806" s="24"/>
      <c r="Q806" s="24"/>
      <c r="R806" s="71">
        <f>SUM(R790:R802)</f>
        <v>0</v>
      </c>
      <c r="S806" s="72" t="str">
        <f>IF(R798=0,"",R798/B790)</f>
        <v/>
      </c>
      <c r="T806" s="72" t="str">
        <f>IF(R806=0,"",R806/B790)</f>
        <v/>
      </c>
      <c r="U806" s="72" t="str">
        <f>IF(R798=0,"",T806-S806)</f>
        <v/>
      </c>
      <c r="V806" s="1"/>
      <c r="W806" s="24"/>
      <c r="X806" s="27"/>
      <c r="Y806" s="1"/>
    </row>
    <row r="807" spans="1:25" ht="12.75" customHeight="1" x14ac:dyDescent="0.2"/>
    <row r="808" spans="1:25" ht="12.75" customHeight="1" x14ac:dyDescent="0.2"/>
    <row r="809" spans="1:25" ht="12.75" customHeight="1" x14ac:dyDescent="0.2"/>
    <row r="810" spans="1:25" ht="12.75" customHeight="1" x14ac:dyDescent="0.2"/>
    <row r="811" spans="1:25" ht="12.75" customHeight="1" x14ac:dyDescent="0.2"/>
    <row r="812" spans="1:25" ht="12.75" customHeight="1" x14ac:dyDescent="0.2"/>
    <row r="813" spans="1:25" ht="12.75" customHeight="1" x14ac:dyDescent="0.2"/>
    <row r="814" spans="1:25" ht="12.75" customHeight="1" x14ac:dyDescent="0.2"/>
    <row r="815" spans="1:25" ht="12.75" customHeight="1" x14ac:dyDescent="0.2"/>
    <row r="816" spans="1:25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  <row r="4069" ht="12.75" customHeight="1" x14ac:dyDescent="0.2"/>
    <row r="4070" ht="12.75" customHeight="1" x14ac:dyDescent="0.2"/>
    <row r="4071" ht="12.75" customHeight="1" x14ac:dyDescent="0.2"/>
    <row r="4072" ht="12.75" customHeight="1" x14ac:dyDescent="0.2"/>
    <row r="4073" ht="12.75" customHeight="1" x14ac:dyDescent="0.2"/>
    <row r="4074" ht="12.75" customHeight="1" x14ac:dyDescent="0.2"/>
    <row r="4075" ht="12.75" customHeight="1" x14ac:dyDescent="0.2"/>
    <row r="4076" ht="12.75" customHeight="1" x14ac:dyDescent="0.2"/>
    <row r="4077" ht="12.75" customHeight="1" x14ac:dyDescent="0.2"/>
    <row r="4078" ht="12.75" customHeight="1" x14ac:dyDescent="0.2"/>
    <row r="4079" ht="12.75" customHeight="1" x14ac:dyDescent="0.2"/>
    <row r="4080" ht="12.75" customHeight="1" x14ac:dyDescent="0.2"/>
    <row r="4081" ht="12.75" customHeight="1" x14ac:dyDescent="0.2"/>
    <row r="4082" ht="12.75" customHeight="1" x14ac:dyDescent="0.2"/>
    <row r="4083" ht="12.75" customHeight="1" x14ac:dyDescent="0.2"/>
    <row r="4084" ht="12.75" customHeight="1" x14ac:dyDescent="0.2"/>
    <row r="4085" ht="12.75" customHeight="1" x14ac:dyDescent="0.2"/>
    <row r="4086" ht="12.75" customHeight="1" x14ac:dyDescent="0.2"/>
    <row r="4087" ht="12.75" customHeight="1" x14ac:dyDescent="0.2"/>
    <row r="4088" ht="12.75" customHeight="1" x14ac:dyDescent="0.2"/>
    <row r="4089" ht="12.75" customHeight="1" x14ac:dyDescent="0.2"/>
    <row r="4090" ht="12.75" customHeight="1" x14ac:dyDescent="0.2"/>
    <row r="4091" ht="12.75" customHeight="1" x14ac:dyDescent="0.2"/>
    <row r="4092" ht="12.75" customHeight="1" x14ac:dyDescent="0.2"/>
    <row r="4093" ht="12.75" customHeight="1" x14ac:dyDescent="0.2"/>
    <row r="4094" ht="12.75" customHeight="1" x14ac:dyDescent="0.2"/>
    <row r="4095" ht="12.75" customHeight="1" x14ac:dyDescent="0.2"/>
    <row r="4096" ht="12.75" customHeight="1" x14ac:dyDescent="0.2"/>
    <row r="4097" ht="12.75" customHeight="1" x14ac:dyDescent="0.2"/>
    <row r="4098" ht="12.75" customHeight="1" x14ac:dyDescent="0.2"/>
    <row r="4099" ht="12.75" customHeight="1" x14ac:dyDescent="0.2"/>
    <row r="4100" ht="12.75" customHeight="1" x14ac:dyDescent="0.2"/>
    <row r="4101" ht="12.75" customHeight="1" x14ac:dyDescent="0.2"/>
    <row r="4102" ht="12.75" customHeight="1" x14ac:dyDescent="0.2"/>
    <row r="4103" ht="12.75" customHeight="1" x14ac:dyDescent="0.2"/>
    <row r="4104" ht="12.75" customHeight="1" x14ac:dyDescent="0.2"/>
    <row r="4105" ht="12.75" customHeight="1" x14ac:dyDescent="0.2"/>
    <row r="4106" ht="12.75" customHeight="1" x14ac:dyDescent="0.2"/>
    <row r="4107" ht="12.75" customHeight="1" x14ac:dyDescent="0.2"/>
    <row r="4108" ht="12.75" customHeight="1" x14ac:dyDescent="0.2"/>
    <row r="4109" ht="12.75" customHeight="1" x14ac:dyDescent="0.2"/>
    <row r="4110" ht="12.75" customHeight="1" x14ac:dyDescent="0.2"/>
    <row r="4111" ht="12.75" customHeight="1" x14ac:dyDescent="0.2"/>
    <row r="4112" ht="12.75" customHeight="1" x14ac:dyDescent="0.2"/>
    <row r="4113" ht="12.75" customHeight="1" x14ac:dyDescent="0.2"/>
    <row r="4114" ht="12.75" customHeight="1" x14ac:dyDescent="0.2"/>
    <row r="4115" ht="12.75" customHeight="1" x14ac:dyDescent="0.2"/>
    <row r="4116" ht="12.75" customHeight="1" x14ac:dyDescent="0.2"/>
    <row r="4117" ht="12.75" customHeight="1" x14ac:dyDescent="0.2"/>
    <row r="4118" ht="12.75" customHeight="1" x14ac:dyDescent="0.2"/>
    <row r="4119" ht="12.75" customHeight="1" x14ac:dyDescent="0.2"/>
    <row r="4120" ht="12.75" customHeight="1" x14ac:dyDescent="0.2"/>
    <row r="4121" ht="12.75" customHeight="1" x14ac:dyDescent="0.2"/>
    <row r="4122" ht="12.75" customHeight="1" x14ac:dyDescent="0.2"/>
    <row r="4123" ht="12.75" customHeight="1" x14ac:dyDescent="0.2"/>
    <row r="4124" ht="12.75" customHeight="1" x14ac:dyDescent="0.2"/>
    <row r="4125" ht="12.75" customHeight="1" x14ac:dyDescent="0.2"/>
    <row r="4126" ht="12.75" customHeight="1" x14ac:dyDescent="0.2"/>
    <row r="4127" ht="12.75" customHeight="1" x14ac:dyDescent="0.2"/>
    <row r="4128" ht="12.75" customHeight="1" x14ac:dyDescent="0.2"/>
    <row r="4129" ht="12.75" customHeight="1" x14ac:dyDescent="0.2"/>
    <row r="4130" ht="12.75" customHeight="1" x14ac:dyDescent="0.2"/>
    <row r="4131" ht="12.75" customHeight="1" x14ac:dyDescent="0.2"/>
    <row r="4132" ht="12.75" customHeight="1" x14ac:dyDescent="0.2"/>
    <row r="4133" ht="12.75" customHeight="1" x14ac:dyDescent="0.2"/>
    <row r="4134" ht="12.75" customHeight="1" x14ac:dyDescent="0.2"/>
    <row r="4135" ht="12.75" customHeight="1" x14ac:dyDescent="0.2"/>
    <row r="4136" ht="12.75" customHeight="1" x14ac:dyDescent="0.2"/>
    <row r="4137" ht="12.75" customHeight="1" x14ac:dyDescent="0.2"/>
    <row r="4138" ht="12.75" customHeight="1" x14ac:dyDescent="0.2"/>
    <row r="4139" ht="12.75" customHeight="1" x14ac:dyDescent="0.2"/>
    <row r="4140" ht="12.75" customHeight="1" x14ac:dyDescent="0.2"/>
    <row r="4141" ht="12.75" customHeight="1" x14ac:dyDescent="0.2"/>
    <row r="4142" ht="12.75" customHeight="1" x14ac:dyDescent="0.2"/>
    <row r="4143" ht="12.75" customHeight="1" x14ac:dyDescent="0.2"/>
    <row r="4144" ht="12.75" customHeight="1" x14ac:dyDescent="0.2"/>
    <row r="4145" ht="12.75" customHeight="1" x14ac:dyDescent="0.2"/>
    <row r="4146" ht="12.75" customHeight="1" x14ac:dyDescent="0.2"/>
    <row r="4147" ht="12.75" customHeight="1" x14ac:dyDescent="0.2"/>
    <row r="4148" ht="12.75" customHeight="1" x14ac:dyDescent="0.2"/>
    <row r="4149" ht="12.75" customHeight="1" x14ac:dyDescent="0.2"/>
    <row r="4150" ht="12.75" customHeight="1" x14ac:dyDescent="0.2"/>
    <row r="4151" ht="12.75" customHeight="1" x14ac:dyDescent="0.2"/>
    <row r="4152" ht="12.75" customHeight="1" x14ac:dyDescent="0.2"/>
    <row r="4153" ht="12.75" customHeight="1" x14ac:dyDescent="0.2"/>
    <row r="4154" ht="12.75" customHeight="1" x14ac:dyDescent="0.2"/>
    <row r="4155" ht="12.75" customHeight="1" x14ac:dyDescent="0.2"/>
    <row r="4156" ht="12.75" customHeight="1" x14ac:dyDescent="0.2"/>
    <row r="4157" ht="12.75" customHeight="1" x14ac:dyDescent="0.2"/>
    <row r="4158" ht="12.75" customHeight="1" x14ac:dyDescent="0.2"/>
    <row r="4159" ht="12.75" customHeight="1" x14ac:dyDescent="0.2"/>
    <row r="4160" ht="12.75" customHeight="1" x14ac:dyDescent="0.2"/>
    <row r="4161" ht="12.75" customHeight="1" x14ac:dyDescent="0.2"/>
    <row r="4162" ht="12.75" customHeight="1" x14ac:dyDescent="0.2"/>
    <row r="4163" ht="12.75" customHeight="1" x14ac:dyDescent="0.2"/>
    <row r="4164" ht="12.75" customHeight="1" x14ac:dyDescent="0.2"/>
    <row r="4165" ht="12.75" customHeight="1" x14ac:dyDescent="0.2"/>
    <row r="4166" ht="12.75" customHeight="1" x14ac:dyDescent="0.2"/>
    <row r="4167" ht="12.75" customHeight="1" x14ac:dyDescent="0.2"/>
    <row r="4168" ht="12.75" customHeight="1" x14ac:dyDescent="0.2"/>
    <row r="4169" ht="12.75" customHeight="1" x14ac:dyDescent="0.2"/>
    <row r="4170" ht="12.75" customHeight="1" x14ac:dyDescent="0.2"/>
    <row r="4171" ht="12.75" customHeight="1" x14ac:dyDescent="0.2"/>
    <row r="4172" ht="12.75" customHeight="1" x14ac:dyDescent="0.2"/>
    <row r="4173" ht="12.75" customHeight="1" x14ac:dyDescent="0.2"/>
    <row r="4174" ht="12.75" customHeight="1" x14ac:dyDescent="0.2"/>
    <row r="4175" ht="12.75" customHeight="1" x14ac:dyDescent="0.2"/>
    <row r="4176" ht="12.75" customHeight="1" x14ac:dyDescent="0.2"/>
    <row r="4177" ht="12.75" customHeight="1" x14ac:dyDescent="0.2"/>
    <row r="4178" ht="12.75" customHeight="1" x14ac:dyDescent="0.2"/>
    <row r="4179" ht="12.75" customHeight="1" x14ac:dyDescent="0.2"/>
    <row r="4180" ht="12.75" customHeight="1" x14ac:dyDescent="0.2"/>
    <row r="4181" ht="12.75" customHeight="1" x14ac:dyDescent="0.2"/>
    <row r="4182" ht="12.75" customHeight="1" x14ac:dyDescent="0.2"/>
    <row r="4183" ht="12.75" customHeight="1" x14ac:dyDescent="0.2"/>
    <row r="4184" ht="12.75" customHeight="1" x14ac:dyDescent="0.2"/>
    <row r="4185" ht="12.75" customHeight="1" x14ac:dyDescent="0.2"/>
    <row r="4186" ht="12.75" customHeight="1" x14ac:dyDescent="0.2"/>
    <row r="4187" ht="12.75" customHeight="1" x14ac:dyDescent="0.2"/>
    <row r="4188" ht="12.75" customHeight="1" x14ac:dyDescent="0.2"/>
    <row r="4189" ht="12.75" customHeight="1" x14ac:dyDescent="0.2"/>
    <row r="4190" ht="12.75" customHeight="1" x14ac:dyDescent="0.2"/>
    <row r="4191" ht="12.75" customHeight="1" x14ac:dyDescent="0.2"/>
    <row r="4192" ht="12.75" customHeight="1" x14ac:dyDescent="0.2"/>
    <row r="4193" ht="12.75" customHeight="1" x14ac:dyDescent="0.2"/>
    <row r="4194" ht="12.75" customHeight="1" x14ac:dyDescent="0.2"/>
    <row r="4195" ht="12.75" customHeight="1" x14ac:dyDescent="0.2"/>
    <row r="4196" ht="12.75" customHeight="1" x14ac:dyDescent="0.2"/>
    <row r="4197" ht="12.75" customHeight="1" x14ac:dyDescent="0.2"/>
    <row r="4198" ht="12.75" customHeight="1" x14ac:dyDescent="0.2"/>
    <row r="4199" ht="12.75" customHeight="1" x14ac:dyDescent="0.2"/>
    <row r="4200" ht="12.75" customHeight="1" x14ac:dyDescent="0.2"/>
    <row r="4201" ht="12.75" customHeight="1" x14ac:dyDescent="0.2"/>
    <row r="4202" ht="12.75" customHeight="1" x14ac:dyDescent="0.2"/>
    <row r="4203" ht="12.75" customHeight="1" x14ac:dyDescent="0.2"/>
    <row r="4204" ht="12.75" customHeight="1" x14ac:dyDescent="0.2"/>
    <row r="4205" ht="12.75" customHeight="1" x14ac:dyDescent="0.2"/>
    <row r="4206" ht="12.75" customHeight="1" x14ac:dyDescent="0.2"/>
    <row r="4207" ht="12.75" customHeight="1" x14ac:dyDescent="0.2"/>
    <row r="4208" ht="12.75" customHeight="1" x14ac:dyDescent="0.2"/>
    <row r="4209" ht="12.75" customHeight="1" x14ac:dyDescent="0.2"/>
    <row r="4210" ht="12.75" customHeight="1" x14ac:dyDescent="0.2"/>
    <row r="4211" ht="12.75" customHeight="1" x14ac:dyDescent="0.2"/>
    <row r="4212" ht="12.75" customHeight="1" x14ac:dyDescent="0.2"/>
    <row r="4213" ht="12.75" customHeight="1" x14ac:dyDescent="0.2"/>
    <row r="4214" ht="12.75" customHeight="1" x14ac:dyDescent="0.2"/>
    <row r="4215" ht="12.75" customHeight="1" x14ac:dyDescent="0.2"/>
    <row r="4216" ht="12.75" customHeight="1" x14ac:dyDescent="0.2"/>
    <row r="4217" ht="12.75" customHeight="1" x14ac:dyDescent="0.2"/>
    <row r="4218" ht="12.75" customHeight="1" x14ac:dyDescent="0.2"/>
    <row r="4219" ht="12.75" customHeight="1" x14ac:dyDescent="0.2"/>
    <row r="4220" ht="12.75" customHeight="1" x14ac:dyDescent="0.2"/>
    <row r="4221" ht="12.75" customHeight="1" x14ac:dyDescent="0.2"/>
    <row r="4222" ht="12.75" customHeight="1" x14ac:dyDescent="0.2"/>
    <row r="4223" ht="12.75" customHeight="1" x14ac:dyDescent="0.2"/>
    <row r="4224" ht="12.75" customHeight="1" x14ac:dyDescent="0.2"/>
    <row r="4225" ht="12.75" customHeight="1" x14ac:dyDescent="0.2"/>
    <row r="4226" ht="12.75" customHeight="1" x14ac:dyDescent="0.2"/>
    <row r="4227" ht="12.75" customHeight="1" x14ac:dyDescent="0.2"/>
    <row r="4228" ht="12.75" customHeight="1" x14ac:dyDescent="0.2"/>
    <row r="4229" ht="12.75" customHeight="1" x14ac:dyDescent="0.2"/>
    <row r="4230" ht="12.75" customHeight="1" x14ac:dyDescent="0.2"/>
    <row r="4231" ht="12.75" customHeight="1" x14ac:dyDescent="0.2"/>
    <row r="4232" ht="12.75" customHeight="1" x14ac:dyDescent="0.2"/>
    <row r="4233" ht="12.75" customHeight="1" x14ac:dyDescent="0.2"/>
    <row r="4234" ht="12.75" customHeight="1" x14ac:dyDescent="0.2"/>
    <row r="4235" ht="12.75" customHeight="1" x14ac:dyDescent="0.2"/>
    <row r="4236" ht="12.75" customHeight="1" x14ac:dyDescent="0.2"/>
    <row r="4237" ht="12.75" customHeight="1" x14ac:dyDescent="0.2"/>
    <row r="4238" ht="12.75" customHeight="1" x14ac:dyDescent="0.2"/>
    <row r="4239" ht="12.75" customHeight="1" x14ac:dyDescent="0.2"/>
    <row r="4240" ht="12.75" customHeight="1" x14ac:dyDescent="0.2"/>
    <row r="4241" ht="12.75" customHeight="1" x14ac:dyDescent="0.2"/>
    <row r="4242" ht="12.75" customHeight="1" x14ac:dyDescent="0.2"/>
    <row r="4243" ht="12.75" customHeight="1" x14ac:dyDescent="0.2"/>
    <row r="4244" ht="12.75" customHeight="1" x14ac:dyDescent="0.2"/>
    <row r="4245" ht="12.75" customHeight="1" x14ac:dyDescent="0.2"/>
    <row r="4246" ht="12.75" customHeight="1" x14ac:dyDescent="0.2"/>
    <row r="4247" ht="12.75" customHeight="1" x14ac:dyDescent="0.2"/>
    <row r="4248" ht="12.75" customHeight="1" x14ac:dyDescent="0.2"/>
    <row r="4249" ht="12.75" customHeight="1" x14ac:dyDescent="0.2"/>
    <row r="4250" ht="12.75" customHeight="1" x14ac:dyDescent="0.2"/>
    <row r="4251" ht="12.75" customHeight="1" x14ac:dyDescent="0.2"/>
    <row r="4252" ht="12.75" customHeight="1" x14ac:dyDescent="0.2"/>
    <row r="4253" ht="12.75" customHeight="1" x14ac:dyDescent="0.2"/>
    <row r="4254" ht="12.75" customHeight="1" x14ac:dyDescent="0.2"/>
    <row r="4255" ht="12.75" customHeight="1" x14ac:dyDescent="0.2"/>
    <row r="4256" ht="12.75" customHeight="1" x14ac:dyDescent="0.2"/>
    <row r="4257" ht="12.75" customHeight="1" x14ac:dyDescent="0.2"/>
    <row r="4258" ht="12.75" customHeight="1" x14ac:dyDescent="0.2"/>
    <row r="4259" ht="12.75" customHeight="1" x14ac:dyDescent="0.2"/>
    <row r="4260" ht="12.75" customHeight="1" x14ac:dyDescent="0.2"/>
    <row r="4261" ht="12.75" customHeight="1" x14ac:dyDescent="0.2"/>
    <row r="4262" ht="12.75" customHeight="1" x14ac:dyDescent="0.2"/>
    <row r="4263" ht="12.75" customHeight="1" x14ac:dyDescent="0.2"/>
    <row r="4264" ht="12.75" customHeight="1" x14ac:dyDescent="0.2"/>
    <row r="4265" ht="12.75" customHeight="1" x14ac:dyDescent="0.2"/>
    <row r="4266" ht="12.75" customHeight="1" x14ac:dyDescent="0.2"/>
    <row r="4267" ht="12.75" customHeight="1" x14ac:dyDescent="0.2"/>
    <row r="4268" ht="12.75" customHeight="1" x14ac:dyDescent="0.2"/>
    <row r="4269" ht="12.75" customHeight="1" x14ac:dyDescent="0.2"/>
    <row r="4270" ht="12.75" customHeight="1" x14ac:dyDescent="0.2"/>
    <row r="4271" ht="12.75" customHeight="1" x14ac:dyDescent="0.2"/>
    <row r="4272" ht="12.75" customHeight="1" x14ac:dyDescent="0.2"/>
    <row r="4273" ht="12.75" customHeight="1" x14ac:dyDescent="0.2"/>
    <row r="4274" ht="12.75" customHeight="1" x14ac:dyDescent="0.2"/>
    <row r="4275" ht="12.75" customHeight="1" x14ac:dyDescent="0.2"/>
    <row r="4276" ht="12.75" customHeight="1" x14ac:dyDescent="0.2"/>
    <row r="4277" ht="12.75" customHeight="1" x14ac:dyDescent="0.2"/>
    <row r="4278" ht="12.75" customHeight="1" x14ac:dyDescent="0.2"/>
    <row r="4279" ht="12.75" customHeight="1" x14ac:dyDescent="0.2"/>
    <row r="4280" ht="12.75" customHeight="1" x14ac:dyDescent="0.2"/>
    <row r="4281" ht="12.75" customHeight="1" x14ac:dyDescent="0.2"/>
    <row r="4282" ht="12.75" customHeight="1" x14ac:dyDescent="0.2"/>
    <row r="4283" ht="12.75" customHeight="1" x14ac:dyDescent="0.2"/>
    <row r="4284" ht="12.75" customHeight="1" x14ac:dyDescent="0.2"/>
    <row r="4285" ht="12.75" customHeight="1" x14ac:dyDescent="0.2"/>
    <row r="4286" ht="12.75" customHeight="1" x14ac:dyDescent="0.2"/>
    <row r="4287" ht="12.75" customHeight="1" x14ac:dyDescent="0.2"/>
    <row r="4288" ht="12.75" customHeight="1" x14ac:dyDescent="0.2"/>
    <row r="4289" ht="12.75" customHeight="1" x14ac:dyDescent="0.2"/>
    <row r="4290" ht="12.75" customHeight="1" x14ac:dyDescent="0.2"/>
    <row r="4291" ht="12.75" customHeight="1" x14ac:dyDescent="0.2"/>
    <row r="4292" ht="12.75" customHeight="1" x14ac:dyDescent="0.2"/>
    <row r="4293" ht="12.75" customHeight="1" x14ac:dyDescent="0.2"/>
    <row r="4294" ht="12.75" customHeight="1" x14ac:dyDescent="0.2"/>
    <row r="4295" ht="12.75" customHeight="1" x14ac:dyDescent="0.2"/>
    <row r="4296" ht="12.75" customHeight="1" x14ac:dyDescent="0.2"/>
    <row r="4297" ht="12.75" customHeight="1" x14ac:dyDescent="0.2"/>
    <row r="4298" ht="12.75" customHeight="1" x14ac:dyDescent="0.2"/>
    <row r="4299" ht="12.75" customHeight="1" x14ac:dyDescent="0.2"/>
    <row r="4300" ht="12.75" customHeight="1" x14ac:dyDescent="0.2"/>
    <row r="4301" ht="12.75" customHeight="1" x14ac:dyDescent="0.2"/>
    <row r="4302" ht="12.75" customHeight="1" x14ac:dyDescent="0.2"/>
    <row r="4303" ht="12.75" customHeight="1" x14ac:dyDescent="0.2"/>
    <row r="4304" ht="12.75" customHeight="1" x14ac:dyDescent="0.2"/>
    <row r="4305" ht="12.75" customHeight="1" x14ac:dyDescent="0.2"/>
    <row r="4306" ht="12.75" customHeight="1" x14ac:dyDescent="0.2"/>
    <row r="4307" ht="12.75" customHeight="1" x14ac:dyDescent="0.2"/>
    <row r="4308" ht="12.75" customHeight="1" x14ac:dyDescent="0.2"/>
    <row r="4309" ht="12.75" customHeight="1" x14ac:dyDescent="0.2"/>
    <row r="4310" ht="12.75" customHeight="1" x14ac:dyDescent="0.2"/>
    <row r="4311" ht="12.75" customHeight="1" x14ac:dyDescent="0.2"/>
    <row r="4312" ht="12.75" customHeight="1" x14ac:dyDescent="0.2"/>
    <row r="4313" ht="12.75" customHeight="1" x14ac:dyDescent="0.2"/>
    <row r="4314" ht="12.75" customHeight="1" x14ac:dyDescent="0.2"/>
    <row r="4315" ht="12.75" customHeight="1" x14ac:dyDescent="0.2"/>
    <row r="4316" ht="12.75" customHeight="1" x14ac:dyDescent="0.2"/>
    <row r="4317" ht="12.75" customHeight="1" x14ac:dyDescent="0.2"/>
    <row r="4318" ht="12.75" customHeight="1" x14ac:dyDescent="0.2"/>
    <row r="4319" ht="12.75" customHeight="1" x14ac:dyDescent="0.2"/>
    <row r="4320" ht="12.75" customHeight="1" x14ac:dyDescent="0.2"/>
    <row r="4321" ht="12.75" customHeight="1" x14ac:dyDescent="0.2"/>
    <row r="4322" ht="12.75" customHeight="1" x14ac:dyDescent="0.2"/>
    <row r="4323" ht="12.75" customHeight="1" x14ac:dyDescent="0.2"/>
    <row r="4324" ht="12.75" customHeight="1" x14ac:dyDescent="0.2"/>
    <row r="4325" ht="12.75" customHeight="1" x14ac:dyDescent="0.2"/>
    <row r="4326" ht="12.75" customHeight="1" x14ac:dyDescent="0.2"/>
    <row r="4327" ht="12.75" customHeight="1" x14ac:dyDescent="0.2"/>
    <row r="4328" ht="12.75" customHeight="1" x14ac:dyDescent="0.2"/>
    <row r="4329" ht="12.75" customHeight="1" x14ac:dyDescent="0.2"/>
    <row r="4330" ht="12.75" customHeight="1" x14ac:dyDescent="0.2"/>
    <row r="4331" ht="12.75" customHeight="1" x14ac:dyDescent="0.2"/>
    <row r="4332" ht="12.75" customHeight="1" x14ac:dyDescent="0.2"/>
    <row r="4333" ht="12.75" customHeight="1" x14ac:dyDescent="0.2"/>
    <row r="4334" ht="12.75" customHeight="1" x14ac:dyDescent="0.2"/>
    <row r="4335" ht="12.75" customHeight="1" x14ac:dyDescent="0.2"/>
    <row r="4336" ht="12.75" customHeight="1" x14ac:dyDescent="0.2"/>
    <row r="4337" ht="12.75" customHeight="1" x14ac:dyDescent="0.2"/>
    <row r="4338" ht="12.75" customHeight="1" x14ac:dyDescent="0.2"/>
    <row r="4339" ht="12.75" customHeight="1" x14ac:dyDescent="0.2"/>
    <row r="4340" ht="12.75" customHeight="1" x14ac:dyDescent="0.2"/>
    <row r="4341" ht="12.75" customHeight="1" x14ac:dyDescent="0.2"/>
    <row r="4342" ht="12.75" customHeight="1" x14ac:dyDescent="0.2"/>
    <row r="4343" ht="12.75" customHeight="1" x14ac:dyDescent="0.2"/>
    <row r="4344" ht="12.75" customHeight="1" x14ac:dyDescent="0.2"/>
    <row r="4345" ht="12.75" customHeight="1" x14ac:dyDescent="0.2"/>
    <row r="4346" ht="12.75" customHeight="1" x14ac:dyDescent="0.2"/>
    <row r="4347" ht="12.75" customHeight="1" x14ac:dyDescent="0.2"/>
    <row r="4348" ht="12.75" customHeight="1" x14ac:dyDescent="0.2"/>
    <row r="4349" ht="12.75" customHeight="1" x14ac:dyDescent="0.2"/>
    <row r="4350" ht="12.75" customHeight="1" x14ac:dyDescent="0.2"/>
    <row r="4351" ht="12.75" customHeight="1" x14ac:dyDescent="0.2"/>
    <row r="4352" ht="12.75" customHeight="1" x14ac:dyDescent="0.2"/>
    <row r="4353" ht="12.75" customHeight="1" x14ac:dyDescent="0.2"/>
    <row r="4354" ht="12.75" customHeight="1" x14ac:dyDescent="0.2"/>
    <row r="4355" ht="12.75" customHeight="1" x14ac:dyDescent="0.2"/>
    <row r="4356" ht="12.75" customHeight="1" x14ac:dyDescent="0.2"/>
    <row r="4357" ht="12.75" customHeight="1" x14ac:dyDescent="0.2"/>
    <row r="4358" ht="12.75" customHeight="1" x14ac:dyDescent="0.2"/>
    <row r="4359" ht="12.75" customHeight="1" x14ac:dyDescent="0.2"/>
    <row r="4360" ht="12.75" customHeight="1" x14ac:dyDescent="0.2"/>
    <row r="4361" ht="12.75" customHeight="1" x14ac:dyDescent="0.2"/>
    <row r="4362" ht="12.75" customHeight="1" x14ac:dyDescent="0.2"/>
    <row r="4363" ht="12.75" customHeight="1" x14ac:dyDescent="0.2"/>
    <row r="4364" ht="12.75" customHeight="1" x14ac:dyDescent="0.2"/>
    <row r="4365" ht="12.75" customHeight="1" x14ac:dyDescent="0.2"/>
    <row r="4366" ht="12.75" customHeight="1" x14ac:dyDescent="0.2"/>
    <row r="4367" ht="12.75" customHeight="1" x14ac:dyDescent="0.2"/>
    <row r="4368" ht="12.75" customHeight="1" x14ac:dyDescent="0.2"/>
    <row r="4369" ht="12.75" customHeight="1" x14ac:dyDescent="0.2"/>
    <row r="4370" ht="12.75" customHeight="1" x14ac:dyDescent="0.2"/>
    <row r="4371" ht="12.75" customHeight="1" x14ac:dyDescent="0.2"/>
    <row r="4372" ht="12.75" customHeight="1" x14ac:dyDescent="0.2"/>
    <row r="4373" ht="12.75" customHeight="1" x14ac:dyDescent="0.2"/>
    <row r="4374" ht="12.75" customHeight="1" x14ac:dyDescent="0.2"/>
    <row r="4375" ht="12.75" customHeight="1" x14ac:dyDescent="0.2"/>
    <row r="4376" ht="12.75" customHeight="1" x14ac:dyDescent="0.2"/>
    <row r="4377" ht="12.75" customHeight="1" x14ac:dyDescent="0.2"/>
    <row r="4378" ht="12.75" customHeight="1" x14ac:dyDescent="0.2"/>
    <row r="4379" ht="12.75" customHeight="1" x14ac:dyDescent="0.2"/>
    <row r="4380" ht="12.75" customHeight="1" x14ac:dyDescent="0.2"/>
    <row r="4381" ht="12.75" customHeight="1" x14ac:dyDescent="0.2"/>
    <row r="4382" ht="12.75" customHeight="1" x14ac:dyDescent="0.2"/>
    <row r="4383" ht="12.75" customHeight="1" x14ac:dyDescent="0.2"/>
    <row r="4384" ht="12.75" customHeight="1" x14ac:dyDescent="0.2"/>
    <row r="4385" ht="12.75" customHeight="1" x14ac:dyDescent="0.2"/>
    <row r="4386" ht="12.75" customHeight="1" x14ac:dyDescent="0.2"/>
    <row r="4387" ht="12.75" customHeight="1" x14ac:dyDescent="0.2"/>
    <row r="4388" ht="12.75" customHeight="1" x14ac:dyDescent="0.2"/>
    <row r="4389" ht="12.75" customHeight="1" x14ac:dyDescent="0.2"/>
    <row r="4390" ht="12.75" customHeight="1" x14ac:dyDescent="0.2"/>
    <row r="4391" ht="12.75" customHeight="1" x14ac:dyDescent="0.2"/>
    <row r="4392" ht="12.75" customHeight="1" x14ac:dyDescent="0.2"/>
    <row r="4393" ht="12.75" customHeight="1" x14ac:dyDescent="0.2"/>
    <row r="4394" ht="12.75" customHeight="1" x14ac:dyDescent="0.2"/>
    <row r="4395" ht="12.75" customHeight="1" x14ac:dyDescent="0.2"/>
    <row r="4396" ht="12.75" customHeight="1" x14ac:dyDescent="0.2"/>
    <row r="4397" ht="12.75" customHeight="1" x14ac:dyDescent="0.2"/>
    <row r="4398" ht="12.75" customHeight="1" x14ac:dyDescent="0.2"/>
    <row r="4399" ht="12.75" customHeight="1" x14ac:dyDescent="0.2"/>
    <row r="4400" ht="12.75" customHeight="1" x14ac:dyDescent="0.2"/>
    <row r="4401" ht="12.75" customHeight="1" x14ac:dyDescent="0.2"/>
    <row r="4402" ht="12.75" customHeight="1" x14ac:dyDescent="0.2"/>
    <row r="4403" ht="12.75" customHeight="1" x14ac:dyDescent="0.2"/>
    <row r="4404" ht="12.75" customHeight="1" x14ac:dyDescent="0.2"/>
    <row r="4405" ht="12.75" customHeight="1" x14ac:dyDescent="0.2"/>
    <row r="4406" ht="12.75" customHeight="1" x14ac:dyDescent="0.2"/>
    <row r="4407" ht="12.75" customHeight="1" x14ac:dyDescent="0.2"/>
    <row r="4408" ht="12.75" customHeight="1" x14ac:dyDescent="0.2"/>
    <row r="4409" ht="12.75" customHeight="1" x14ac:dyDescent="0.2"/>
    <row r="4410" ht="12.75" customHeight="1" x14ac:dyDescent="0.2"/>
    <row r="4411" ht="12.75" customHeight="1" x14ac:dyDescent="0.2"/>
    <row r="4412" ht="12.75" customHeight="1" x14ac:dyDescent="0.2"/>
    <row r="4413" ht="12.75" customHeight="1" x14ac:dyDescent="0.2"/>
    <row r="4414" ht="12.75" customHeight="1" x14ac:dyDescent="0.2"/>
    <row r="4415" ht="12.75" customHeight="1" x14ac:dyDescent="0.2"/>
    <row r="4416" ht="12.75" customHeight="1" x14ac:dyDescent="0.2"/>
    <row r="4417" ht="12.75" customHeight="1" x14ac:dyDescent="0.2"/>
    <row r="4418" ht="12.75" customHeight="1" x14ac:dyDescent="0.2"/>
    <row r="4419" ht="12.75" customHeight="1" x14ac:dyDescent="0.2"/>
    <row r="4420" ht="12.75" customHeight="1" x14ac:dyDescent="0.2"/>
    <row r="4421" ht="12.75" customHeight="1" x14ac:dyDescent="0.2"/>
    <row r="4422" ht="12.75" customHeight="1" x14ac:dyDescent="0.2"/>
    <row r="4423" ht="12.75" customHeight="1" x14ac:dyDescent="0.2"/>
    <row r="4424" ht="12.75" customHeight="1" x14ac:dyDescent="0.2"/>
    <row r="4425" ht="12.75" customHeight="1" x14ac:dyDescent="0.2"/>
    <row r="4426" ht="12.75" customHeight="1" x14ac:dyDescent="0.2"/>
    <row r="4427" ht="12.75" customHeight="1" x14ac:dyDescent="0.2"/>
    <row r="4428" ht="12.75" customHeight="1" x14ac:dyDescent="0.2"/>
    <row r="4429" ht="12.75" customHeight="1" x14ac:dyDescent="0.2"/>
    <row r="4430" ht="12.75" customHeight="1" x14ac:dyDescent="0.2"/>
    <row r="4431" ht="12.75" customHeight="1" x14ac:dyDescent="0.2"/>
    <row r="4432" ht="12.75" customHeight="1" x14ac:dyDescent="0.2"/>
    <row r="4433" ht="12.75" customHeight="1" x14ac:dyDescent="0.2"/>
    <row r="4434" ht="12.75" customHeight="1" x14ac:dyDescent="0.2"/>
    <row r="4435" ht="12.75" customHeight="1" x14ac:dyDescent="0.2"/>
    <row r="4436" ht="12.75" customHeight="1" x14ac:dyDescent="0.2"/>
    <row r="4437" ht="12.75" customHeight="1" x14ac:dyDescent="0.2"/>
    <row r="4438" ht="12.75" customHeight="1" x14ac:dyDescent="0.2"/>
    <row r="4439" ht="12.75" customHeight="1" x14ac:dyDescent="0.2"/>
    <row r="4440" ht="12.75" customHeight="1" x14ac:dyDescent="0.2"/>
    <row r="4441" ht="12.75" customHeight="1" x14ac:dyDescent="0.2"/>
    <row r="4442" ht="12.75" customHeight="1" x14ac:dyDescent="0.2"/>
    <row r="4443" ht="12.75" customHeight="1" x14ac:dyDescent="0.2"/>
    <row r="4444" ht="12.75" customHeight="1" x14ac:dyDescent="0.2"/>
    <row r="4445" ht="12.75" customHeight="1" x14ac:dyDescent="0.2"/>
    <row r="4446" ht="12.75" customHeight="1" x14ac:dyDescent="0.2"/>
    <row r="4447" ht="12.75" customHeight="1" x14ac:dyDescent="0.2"/>
    <row r="4448" ht="12.75" customHeight="1" x14ac:dyDescent="0.2"/>
    <row r="4449" ht="12.75" customHeight="1" x14ac:dyDescent="0.2"/>
    <row r="4450" ht="12.75" customHeight="1" x14ac:dyDescent="0.2"/>
    <row r="4451" ht="12.75" customHeight="1" x14ac:dyDescent="0.2"/>
    <row r="4452" ht="12.75" customHeight="1" x14ac:dyDescent="0.2"/>
    <row r="4453" ht="12.75" customHeight="1" x14ac:dyDescent="0.2"/>
    <row r="4454" ht="12.75" customHeight="1" x14ac:dyDescent="0.2"/>
    <row r="4455" ht="12.75" customHeight="1" x14ac:dyDescent="0.2"/>
    <row r="4456" ht="12.75" customHeight="1" x14ac:dyDescent="0.2"/>
    <row r="4457" ht="12.75" customHeight="1" x14ac:dyDescent="0.2"/>
    <row r="4458" ht="12.75" customHeight="1" x14ac:dyDescent="0.2"/>
    <row r="4459" ht="12.75" customHeight="1" x14ac:dyDescent="0.2"/>
    <row r="4460" ht="12.75" customHeight="1" x14ac:dyDescent="0.2"/>
    <row r="4461" ht="12.75" customHeight="1" x14ac:dyDescent="0.2"/>
    <row r="4462" ht="12.75" customHeight="1" x14ac:dyDescent="0.2"/>
    <row r="4463" ht="12.75" customHeight="1" x14ac:dyDescent="0.2"/>
    <row r="4464" ht="12.75" customHeight="1" x14ac:dyDescent="0.2"/>
    <row r="4465" ht="12.75" customHeight="1" x14ac:dyDescent="0.2"/>
    <row r="4466" ht="12.75" customHeight="1" x14ac:dyDescent="0.2"/>
    <row r="4467" ht="12.75" customHeight="1" x14ac:dyDescent="0.2"/>
    <row r="4468" ht="12.75" customHeight="1" x14ac:dyDescent="0.2"/>
    <row r="4469" ht="12.75" customHeight="1" x14ac:dyDescent="0.2"/>
    <row r="4470" ht="12.75" customHeight="1" x14ac:dyDescent="0.2"/>
    <row r="4471" ht="12.75" customHeight="1" x14ac:dyDescent="0.2"/>
    <row r="4472" ht="12.75" customHeight="1" x14ac:dyDescent="0.2"/>
    <row r="4473" ht="12.75" customHeight="1" x14ac:dyDescent="0.2"/>
    <row r="4474" ht="12.75" customHeight="1" x14ac:dyDescent="0.2"/>
    <row r="4475" ht="12.75" customHeight="1" x14ac:dyDescent="0.2"/>
    <row r="4476" ht="12.75" customHeight="1" x14ac:dyDescent="0.2"/>
    <row r="4477" ht="12.75" customHeight="1" x14ac:dyDescent="0.2"/>
    <row r="4478" ht="12.75" customHeight="1" x14ac:dyDescent="0.2"/>
    <row r="4479" ht="12.75" customHeight="1" x14ac:dyDescent="0.2"/>
    <row r="4480" ht="12.75" customHeight="1" x14ac:dyDescent="0.2"/>
    <row r="4481" ht="12.75" customHeight="1" x14ac:dyDescent="0.2"/>
    <row r="4482" ht="12.75" customHeight="1" x14ac:dyDescent="0.2"/>
    <row r="4483" ht="12.75" customHeight="1" x14ac:dyDescent="0.2"/>
    <row r="4484" ht="12.75" customHeight="1" x14ac:dyDescent="0.2"/>
    <row r="4485" ht="12.75" customHeight="1" x14ac:dyDescent="0.2"/>
    <row r="4486" ht="12.75" customHeight="1" x14ac:dyDescent="0.2"/>
    <row r="4487" ht="12.75" customHeight="1" x14ac:dyDescent="0.2"/>
    <row r="4488" ht="12.75" customHeight="1" x14ac:dyDescent="0.2"/>
    <row r="4489" ht="12.75" customHeight="1" x14ac:dyDescent="0.2"/>
    <row r="4490" ht="12.75" customHeight="1" x14ac:dyDescent="0.2"/>
    <row r="4491" ht="12.75" customHeight="1" x14ac:dyDescent="0.2"/>
    <row r="4492" ht="12.75" customHeight="1" x14ac:dyDescent="0.2"/>
    <row r="4493" ht="12.75" customHeight="1" x14ac:dyDescent="0.2"/>
    <row r="4494" ht="12.75" customHeight="1" x14ac:dyDescent="0.2"/>
    <row r="4495" ht="12.75" customHeight="1" x14ac:dyDescent="0.2"/>
    <row r="4496" ht="12.75" customHeight="1" x14ac:dyDescent="0.2"/>
    <row r="4497" ht="12.75" customHeight="1" x14ac:dyDescent="0.2"/>
    <row r="4498" ht="12.75" customHeight="1" x14ac:dyDescent="0.2"/>
    <row r="4499" ht="12.75" customHeight="1" x14ac:dyDescent="0.2"/>
    <row r="4500" ht="12.75" customHeight="1" x14ac:dyDescent="0.2"/>
    <row r="4501" ht="12.75" customHeight="1" x14ac:dyDescent="0.2"/>
    <row r="4502" ht="12.75" customHeight="1" x14ac:dyDescent="0.2"/>
    <row r="4503" ht="12.75" customHeight="1" x14ac:dyDescent="0.2"/>
    <row r="4504" ht="12.75" customHeight="1" x14ac:dyDescent="0.2"/>
    <row r="4505" ht="12.75" customHeight="1" x14ac:dyDescent="0.2"/>
    <row r="4506" ht="12.75" customHeight="1" x14ac:dyDescent="0.2"/>
    <row r="4507" ht="12.75" customHeight="1" x14ac:dyDescent="0.2"/>
    <row r="4508" ht="12.75" customHeight="1" x14ac:dyDescent="0.2"/>
    <row r="4509" ht="12.75" customHeight="1" x14ac:dyDescent="0.2"/>
    <row r="4510" ht="12.75" customHeight="1" x14ac:dyDescent="0.2"/>
    <row r="4511" ht="12.75" customHeight="1" x14ac:dyDescent="0.2"/>
    <row r="4512" ht="12.75" customHeight="1" x14ac:dyDescent="0.2"/>
    <row r="4513" ht="12.75" customHeight="1" x14ac:dyDescent="0.2"/>
    <row r="4514" ht="12.75" customHeight="1" x14ac:dyDescent="0.2"/>
    <row r="4515" ht="12.75" customHeight="1" x14ac:dyDescent="0.2"/>
    <row r="4516" ht="12.75" customHeight="1" x14ac:dyDescent="0.2"/>
    <row r="4517" ht="12.75" customHeight="1" x14ac:dyDescent="0.2"/>
    <row r="4518" ht="12.75" customHeight="1" x14ac:dyDescent="0.2"/>
    <row r="4519" ht="12.75" customHeight="1" x14ac:dyDescent="0.2"/>
    <row r="4520" ht="12.75" customHeight="1" x14ac:dyDescent="0.2"/>
    <row r="4521" ht="12.75" customHeight="1" x14ac:dyDescent="0.2"/>
    <row r="4522" ht="12.75" customHeight="1" x14ac:dyDescent="0.2"/>
    <row r="4523" ht="12.75" customHeight="1" x14ac:dyDescent="0.2"/>
    <row r="4524" ht="12.75" customHeight="1" x14ac:dyDescent="0.2"/>
    <row r="4525" ht="12.75" customHeight="1" x14ac:dyDescent="0.2"/>
    <row r="4526" ht="12.75" customHeight="1" x14ac:dyDescent="0.2"/>
    <row r="4527" ht="12.75" customHeight="1" x14ac:dyDescent="0.2"/>
    <row r="4528" ht="12.75" customHeight="1" x14ac:dyDescent="0.2"/>
    <row r="4529" ht="12.75" customHeight="1" x14ac:dyDescent="0.2"/>
    <row r="4530" ht="12.75" customHeight="1" x14ac:dyDescent="0.2"/>
    <row r="4531" ht="12.75" customHeight="1" x14ac:dyDescent="0.2"/>
    <row r="4532" ht="12.75" customHeight="1" x14ac:dyDescent="0.2"/>
    <row r="4533" ht="12.75" customHeight="1" x14ac:dyDescent="0.2"/>
    <row r="4534" ht="12.75" customHeight="1" x14ac:dyDescent="0.2"/>
    <row r="4535" ht="12.75" customHeight="1" x14ac:dyDescent="0.2"/>
    <row r="4536" ht="12.75" customHeight="1" x14ac:dyDescent="0.2"/>
    <row r="4537" ht="12.75" customHeight="1" x14ac:dyDescent="0.2"/>
    <row r="4538" ht="12.75" customHeight="1" x14ac:dyDescent="0.2"/>
    <row r="4539" ht="12.75" customHeight="1" x14ac:dyDescent="0.2"/>
    <row r="4540" ht="12.75" customHeight="1" x14ac:dyDescent="0.2"/>
    <row r="4541" ht="12.75" customHeight="1" x14ac:dyDescent="0.2"/>
    <row r="4542" ht="12.75" customHeight="1" x14ac:dyDescent="0.2"/>
    <row r="4543" ht="12.75" customHeight="1" x14ac:dyDescent="0.2"/>
    <row r="4544" ht="12.75" customHeight="1" x14ac:dyDescent="0.2"/>
    <row r="4545" ht="12.75" customHeight="1" x14ac:dyDescent="0.2"/>
    <row r="4546" ht="12.75" customHeight="1" x14ac:dyDescent="0.2"/>
    <row r="4547" ht="12.75" customHeight="1" x14ac:dyDescent="0.2"/>
    <row r="4548" ht="12.75" customHeight="1" x14ac:dyDescent="0.2"/>
    <row r="4549" ht="12.75" customHeight="1" x14ac:dyDescent="0.2"/>
    <row r="4550" ht="12.75" customHeight="1" x14ac:dyDescent="0.2"/>
    <row r="4551" ht="12.75" customHeight="1" x14ac:dyDescent="0.2"/>
    <row r="4552" ht="12.75" customHeight="1" x14ac:dyDescent="0.2"/>
    <row r="4553" ht="12.75" customHeight="1" x14ac:dyDescent="0.2"/>
    <row r="4554" ht="12.75" customHeight="1" x14ac:dyDescent="0.2"/>
    <row r="4555" ht="12.75" customHeight="1" x14ac:dyDescent="0.2"/>
    <row r="4556" ht="12.75" customHeight="1" x14ac:dyDescent="0.2"/>
    <row r="4557" ht="12.75" customHeight="1" x14ac:dyDescent="0.2"/>
    <row r="4558" ht="12.75" customHeight="1" x14ac:dyDescent="0.2"/>
    <row r="4559" ht="12.75" customHeight="1" x14ac:dyDescent="0.2"/>
    <row r="4560" ht="12.75" customHeight="1" x14ac:dyDescent="0.2"/>
    <row r="4561" ht="12.75" customHeight="1" x14ac:dyDescent="0.2"/>
    <row r="4562" ht="12.75" customHeight="1" x14ac:dyDescent="0.2"/>
    <row r="4563" ht="12.75" customHeight="1" x14ac:dyDescent="0.2"/>
    <row r="4564" ht="12.75" customHeight="1" x14ac:dyDescent="0.2"/>
    <row r="4565" ht="12.75" customHeight="1" x14ac:dyDescent="0.2"/>
    <row r="4566" ht="12.75" customHeight="1" x14ac:dyDescent="0.2"/>
    <row r="4567" ht="12.75" customHeight="1" x14ac:dyDescent="0.2"/>
    <row r="4568" ht="12.75" customHeight="1" x14ac:dyDescent="0.2"/>
    <row r="4569" ht="12.75" customHeight="1" x14ac:dyDescent="0.2"/>
    <row r="4570" ht="12.75" customHeight="1" x14ac:dyDescent="0.2"/>
    <row r="4571" ht="12.75" customHeight="1" x14ac:dyDescent="0.2"/>
    <row r="4572" ht="12.75" customHeight="1" x14ac:dyDescent="0.2"/>
    <row r="4573" ht="12.75" customHeight="1" x14ac:dyDescent="0.2"/>
    <row r="4574" ht="12.75" customHeight="1" x14ac:dyDescent="0.2"/>
    <row r="4575" ht="12.75" customHeight="1" x14ac:dyDescent="0.2"/>
    <row r="4576" ht="12.75" customHeight="1" x14ac:dyDescent="0.2"/>
    <row r="4577" ht="12.75" customHeight="1" x14ac:dyDescent="0.2"/>
    <row r="4578" ht="12.75" customHeight="1" x14ac:dyDescent="0.2"/>
    <row r="4579" ht="12.75" customHeight="1" x14ac:dyDescent="0.2"/>
    <row r="4580" ht="12.75" customHeight="1" x14ac:dyDescent="0.2"/>
    <row r="4581" ht="12.75" customHeight="1" x14ac:dyDescent="0.2"/>
    <row r="4582" ht="12.75" customHeight="1" x14ac:dyDescent="0.2"/>
    <row r="4583" ht="12.75" customHeight="1" x14ac:dyDescent="0.2"/>
    <row r="4584" ht="12.75" customHeight="1" x14ac:dyDescent="0.2"/>
    <row r="4585" ht="12.75" customHeight="1" x14ac:dyDescent="0.2"/>
    <row r="4586" ht="12.75" customHeight="1" x14ac:dyDescent="0.2"/>
    <row r="4587" ht="12.75" customHeight="1" x14ac:dyDescent="0.2"/>
    <row r="4588" ht="12.75" customHeight="1" x14ac:dyDescent="0.2"/>
    <row r="4589" ht="12.75" customHeight="1" x14ac:dyDescent="0.2"/>
    <row r="4590" ht="12.75" customHeight="1" x14ac:dyDescent="0.2"/>
    <row r="4591" ht="12.75" customHeight="1" x14ac:dyDescent="0.2"/>
    <row r="4592" ht="12.75" customHeight="1" x14ac:dyDescent="0.2"/>
    <row r="4593" ht="12.75" customHeight="1" x14ac:dyDescent="0.2"/>
    <row r="4594" ht="12.75" customHeight="1" x14ac:dyDescent="0.2"/>
    <row r="4595" ht="12.75" customHeight="1" x14ac:dyDescent="0.2"/>
    <row r="4596" ht="12.75" customHeight="1" x14ac:dyDescent="0.2"/>
    <row r="4597" ht="12.75" customHeight="1" x14ac:dyDescent="0.2"/>
    <row r="4598" ht="12.75" customHeight="1" x14ac:dyDescent="0.2"/>
    <row r="4599" ht="12.75" customHeight="1" x14ac:dyDescent="0.2"/>
    <row r="4600" ht="12.75" customHeight="1" x14ac:dyDescent="0.2"/>
    <row r="4601" ht="12.75" customHeight="1" x14ac:dyDescent="0.2"/>
    <row r="4602" ht="12.75" customHeight="1" x14ac:dyDescent="0.2"/>
    <row r="4603" ht="12.75" customHeight="1" x14ac:dyDescent="0.2"/>
    <row r="4604" ht="12.75" customHeight="1" x14ac:dyDescent="0.2"/>
    <row r="4605" ht="12.75" customHeight="1" x14ac:dyDescent="0.2"/>
    <row r="4606" ht="12.75" customHeight="1" x14ac:dyDescent="0.2"/>
    <row r="4607" ht="12.75" customHeight="1" x14ac:dyDescent="0.2"/>
    <row r="4608" ht="12.75" customHeight="1" x14ac:dyDescent="0.2"/>
    <row r="4609" ht="12.75" customHeight="1" x14ac:dyDescent="0.2"/>
    <row r="4610" ht="12.75" customHeight="1" x14ac:dyDescent="0.2"/>
    <row r="4611" ht="12.75" customHeight="1" x14ac:dyDescent="0.2"/>
    <row r="4612" ht="12.75" customHeight="1" x14ac:dyDescent="0.2"/>
    <row r="4613" ht="12.75" customHeight="1" x14ac:dyDescent="0.2"/>
    <row r="4614" ht="12.75" customHeight="1" x14ac:dyDescent="0.2"/>
    <row r="4615" ht="12.75" customHeight="1" x14ac:dyDescent="0.2"/>
    <row r="4616" ht="12.75" customHeight="1" x14ac:dyDescent="0.2"/>
    <row r="4617" ht="12.75" customHeight="1" x14ac:dyDescent="0.2"/>
    <row r="4618" ht="12.75" customHeight="1" x14ac:dyDescent="0.2"/>
    <row r="4619" ht="12.75" customHeight="1" x14ac:dyDescent="0.2"/>
    <row r="4620" ht="12.75" customHeight="1" x14ac:dyDescent="0.2"/>
    <row r="4621" ht="12.75" customHeight="1" x14ac:dyDescent="0.2"/>
    <row r="4622" ht="12.75" customHeight="1" x14ac:dyDescent="0.2"/>
    <row r="4623" ht="12.75" customHeight="1" x14ac:dyDescent="0.2"/>
    <row r="4624" ht="12.75" customHeight="1" x14ac:dyDescent="0.2"/>
    <row r="4625" ht="12.75" customHeight="1" x14ac:dyDescent="0.2"/>
    <row r="4626" ht="12.75" customHeight="1" x14ac:dyDescent="0.2"/>
    <row r="4627" ht="12.75" customHeight="1" x14ac:dyDescent="0.2"/>
    <row r="4628" ht="12.75" customHeight="1" x14ac:dyDescent="0.2"/>
    <row r="4629" ht="12.75" customHeight="1" x14ac:dyDescent="0.2"/>
    <row r="4630" ht="12.75" customHeight="1" x14ac:dyDescent="0.2"/>
    <row r="4631" ht="12.75" customHeight="1" x14ac:dyDescent="0.2"/>
    <row r="4632" ht="12.75" customHeight="1" x14ac:dyDescent="0.2"/>
    <row r="4633" ht="12.75" customHeight="1" x14ac:dyDescent="0.2"/>
    <row r="4634" ht="12.75" customHeight="1" x14ac:dyDescent="0.2"/>
    <row r="4635" ht="12.75" customHeight="1" x14ac:dyDescent="0.2"/>
    <row r="4636" ht="12.75" customHeight="1" x14ac:dyDescent="0.2"/>
    <row r="4637" ht="12.75" customHeight="1" x14ac:dyDescent="0.2"/>
    <row r="4638" ht="12.75" customHeight="1" x14ac:dyDescent="0.2"/>
    <row r="4639" ht="12.75" customHeight="1" x14ac:dyDescent="0.2"/>
    <row r="4640" ht="12.75" customHeight="1" x14ac:dyDescent="0.2"/>
    <row r="4641" ht="12.75" customHeight="1" x14ac:dyDescent="0.2"/>
    <row r="4642" ht="12.75" customHeight="1" x14ac:dyDescent="0.2"/>
    <row r="4643" ht="12.75" customHeight="1" x14ac:dyDescent="0.2"/>
    <row r="4644" ht="12.75" customHeight="1" x14ac:dyDescent="0.2"/>
    <row r="4645" ht="12.75" customHeight="1" x14ac:dyDescent="0.2"/>
    <row r="4646" ht="12.75" customHeight="1" x14ac:dyDescent="0.2"/>
    <row r="4647" ht="12.75" customHeight="1" x14ac:dyDescent="0.2"/>
    <row r="4648" ht="12.75" customHeight="1" x14ac:dyDescent="0.2"/>
    <row r="4649" ht="12.75" customHeight="1" x14ac:dyDescent="0.2"/>
    <row r="4650" ht="12.75" customHeight="1" x14ac:dyDescent="0.2"/>
    <row r="4651" ht="12.75" customHeight="1" x14ac:dyDescent="0.2"/>
    <row r="4652" ht="12.75" customHeight="1" x14ac:dyDescent="0.2"/>
    <row r="4653" ht="12.75" customHeight="1" x14ac:dyDescent="0.2"/>
    <row r="4654" ht="12.75" customHeight="1" x14ac:dyDescent="0.2"/>
    <row r="4655" ht="12.75" customHeight="1" x14ac:dyDescent="0.2"/>
    <row r="4656" ht="12.75" customHeight="1" x14ac:dyDescent="0.2"/>
    <row r="4657" ht="12.75" customHeight="1" x14ac:dyDescent="0.2"/>
    <row r="4658" ht="12.75" customHeight="1" x14ac:dyDescent="0.2"/>
    <row r="4659" ht="12.75" customHeight="1" x14ac:dyDescent="0.2"/>
    <row r="4660" ht="12.75" customHeight="1" x14ac:dyDescent="0.2"/>
    <row r="4661" ht="12.75" customHeight="1" x14ac:dyDescent="0.2"/>
    <row r="4662" ht="12.75" customHeight="1" x14ac:dyDescent="0.2"/>
    <row r="4663" ht="12.75" customHeight="1" x14ac:dyDescent="0.2"/>
    <row r="4664" ht="12.75" customHeight="1" x14ac:dyDescent="0.2"/>
    <row r="4665" ht="12.75" customHeight="1" x14ac:dyDescent="0.2"/>
    <row r="4666" ht="12.75" customHeight="1" x14ac:dyDescent="0.2"/>
    <row r="4667" ht="12.75" customHeight="1" x14ac:dyDescent="0.2"/>
    <row r="4668" ht="12.75" customHeight="1" x14ac:dyDescent="0.2"/>
    <row r="4669" ht="12.75" customHeight="1" x14ac:dyDescent="0.2"/>
    <row r="4670" ht="12.75" customHeight="1" x14ac:dyDescent="0.2"/>
    <row r="4671" ht="12.75" customHeight="1" x14ac:dyDescent="0.2"/>
    <row r="4672" ht="12.75" customHeight="1" x14ac:dyDescent="0.2"/>
    <row r="4673" ht="12.75" customHeight="1" x14ac:dyDescent="0.2"/>
    <row r="4674" ht="12.75" customHeight="1" x14ac:dyDescent="0.2"/>
    <row r="4675" ht="12.75" customHeight="1" x14ac:dyDescent="0.2"/>
    <row r="4676" ht="12.75" customHeight="1" x14ac:dyDescent="0.2"/>
    <row r="4677" ht="12.75" customHeight="1" x14ac:dyDescent="0.2"/>
    <row r="4678" ht="12.75" customHeight="1" x14ac:dyDescent="0.2"/>
    <row r="4679" ht="12.75" customHeight="1" x14ac:dyDescent="0.2"/>
    <row r="4680" ht="12.75" customHeight="1" x14ac:dyDescent="0.2"/>
    <row r="4681" ht="12.75" customHeight="1" x14ac:dyDescent="0.2"/>
    <row r="4682" ht="12.75" customHeight="1" x14ac:dyDescent="0.2"/>
    <row r="4683" ht="12.75" customHeight="1" x14ac:dyDescent="0.2"/>
    <row r="4684" ht="12.75" customHeight="1" x14ac:dyDescent="0.2"/>
    <row r="4685" ht="12.75" customHeight="1" x14ac:dyDescent="0.2"/>
    <row r="4686" ht="12.75" customHeight="1" x14ac:dyDescent="0.2"/>
    <row r="4687" ht="12.75" customHeight="1" x14ac:dyDescent="0.2"/>
    <row r="4688" ht="12.75" customHeight="1" x14ac:dyDescent="0.2"/>
    <row r="4689" ht="12.75" customHeight="1" x14ac:dyDescent="0.2"/>
    <row r="4690" ht="12.75" customHeight="1" x14ac:dyDescent="0.2"/>
    <row r="4691" ht="12.75" customHeight="1" x14ac:dyDescent="0.2"/>
    <row r="4692" ht="12.75" customHeight="1" x14ac:dyDescent="0.2"/>
    <row r="4693" ht="12.75" customHeight="1" x14ac:dyDescent="0.2"/>
    <row r="4694" ht="12.75" customHeight="1" x14ac:dyDescent="0.2"/>
    <row r="4695" ht="12.75" customHeight="1" x14ac:dyDescent="0.2"/>
    <row r="4696" ht="12.75" customHeight="1" x14ac:dyDescent="0.2"/>
    <row r="4697" ht="12.75" customHeight="1" x14ac:dyDescent="0.2"/>
    <row r="4698" ht="12.75" customHeight="1" x14ac:dyDescent="0.2"/>
    <row r="4699" ht="12.75" customHeight="1" x14ac:dyDescent="0.2"/>
    <row r="4700" ht="12.75" customHeight="1" x14ac:dyDescent="0.2"/>
    <row r="4701" ht="12.75" customHeight="1" x14ac:dyDescent="0.2"/>
    <row r="4702" ht="12.75" customHeight="1" x14ac:dyDescent="0.2"/>
    <row r="4703" ht="12.75" customHeight="1" x14ac:dyDescent="0.2"/>
    <row r="4704" ht="12.75" customHeight="1" x14ac:dyDescent="0.2"/>
    <row r="4705" ht="12.75" customHeight="1" x14ac:dyDescent="0.2"/>
    <row r="4706" ht="12.75" customHeight="1" x14ac:dyDescent="0.2"/>
    <row r="4707" ht="12.75" customHeight="1" x14ac:dyDescent="0.2"/>
    <row r="4708" ht="12.75" customHeight="1" x14ac:dyDescent="0.2"/>
    <row r="4709" ht="12.75" customHeight="1" x14ac:dyDescent="0.2"/>
    <row r="4710" ht="12.75" customHeight="1" x14ac:dyDescent="0.2"/>
    <row r="4711" ht="12.75" customHeight="1" x14ac:dyDescent="0.2"/>
    <row r="4712" ht="12.75" customHeight="1" x14ac:dyDescent="0.2"/>
    <row r="4713" ht="12.75" customHeight="1" x14ac:dyDescent="0.2"/>
    <row r="4714" ht="12.75" customHeight="1" x14ac:dyDescent="0.2"/>
    <row r="4715" ht="12.75" customHeight="1" x14ac:dyDescent="0.2"/>
    <row r="4716" ht="12.75" customHeight="1" x14ac:dyDescent="0.2"/>
    <row r="4717" ht="12.75" customHeight="1" x14ac:dyDescent="0.2"/>
    <row r="4718" ht="12.75" customHeight="1" x14ac:dyDescent="0.2"/>
    <row r="4719" ht="12.75" customHeight="1" x14ac:dyDescent="0.2"/>
    <row r="4720" ht="12.75" customHeight="1" x14ac:dyDescent="0.2"/>
    <row r="4721" ht="12.75" customHeight="1" x14ac:dyDescent="0.2"/>
    <row r="4722" ht="12.75" customHeight="1" x14ac:dyDescent="0.2"/>
    <row r="4723" ht="12.75" customHeight="1" x14ac:dyDescent="0.2"/>
    <row r="4724" ht="12.75" customHeight="1" x14ac:dyDescent="0.2"/>
    <row r="4725" ht="12.75" customHeight="1" x14ac:dyDescent="0.2"/>
    <row r="4726" ht="12.75" customHeight="1" x14ac:dyDescent="0.2"/>
    <row r="4727" ht="12.75" customHeight="1" x14ac:dyDescent="0.2"/>
    <row r="4728" ht="12.75" customHeight="1" x14ac:dyDescent="0.2"/>
    <row r="4729" ht="12.75" customHeight="1" x14ac:dyDescent="0.2"/>
    <row r="4730" ht="12.75" customHeight="1" x14ac:dyDescent="0.2"/>
    <row r="4731" ht="12.75" customHeight="1" x14ac:dyDescent="0.2"/>
    <row r="4732" ht="12.75" customHeight="1" x14ac:dyDescent="0.2"/>
    <row r="4733" ht="12.75" customHeight="1" x14ac:dyDescent="0.2"/>
    <row r="4734" ht="12.75" customHeight="1" x14ac:dyDescent="0.2"/>
    <row r="4735" ht="12.75" customHeight="1" x14ac:dyDescent="0.2"/>
    <row r="4736" ht="12.75" customHeight="1" x14ac:dyDescent="0.2"/>
    <row r="4737" ht="12.75" customHeight="1" x14ac:dyDescent="0.2"/>
    <row r="4738" ht="12.75" customHeight="1" x14ac:dyDescent="0.2"/>
    <row r="4739" ht="12.75" customHeight="1" x14ac:dyDescent="0.2"/>
    <row r="4740" ht="12.75" customHeight="1" x14ac:dyDescent="0.2"/>
    <row r="4741" ht="12.75" customHeight="1" x14ac:dyDescent="0.2"/>
    <row r="4742" ht="12.75" customHeight="1" x14ac:dyDescent="0.2"/>
    <row r="4743" ht="12.75" customHeight="1" x14ac:dyDescent="0.2"/>
    <row r="4744" ht="12.75" customHeight="1" x14ac:dyDescent="0.2"/>
    <row r="4745" ht="12.75" customHeight="1" x14ac:dyDescent="0.2"/>
    <row r="4746" ht="12.75" customHeight="1" x14ac:dyDescent="0.2"/>
    <row r="4747" ht="12.75" customHeight="1" x14ac:dyDescent="0.2"/>
    <row r="4748" ht="12.75" customHeight="1" x14ac:dyDescent="0.2"/>
    <row r="4749" ht="12.75" customHeight="1" x14ac:dyDescent="0.2"/>
    <row r="4750" ht="12.75" customHeight="1" x14ac:dyDescent="0.2"/>
    <row r="4751" ht="12.75" customHeight="1" x14ac:dyDescent="0.2"/>
    <row r="4752" ht="12.75" customHeight="1" x14ac:dyDescent="0.2"/>
    <row r="4753" ht="12.75" customHeight="1" x14ac:dyDescent="0.2"/>
    <row r="4754" ht="12.75" customHeight="1" x14ac:dyDescent="0.2"/>
    <row r="4755" ht="12.75" customHeight="1" x14ac:dyDescent="0.2"/>
    <row r="4756" ht="12.75" customHeight="1" x14ac:dyDescent="0.2"/>
    <row r="4757" ht="12.75" customHeight="1" x14ac:dyDescent="0.2"/>
    <row r="4758" ht="12.75" customHeight="1" x14ac:dyDescent="0.2"/>
    <row r="4759" ht="12.75" customHeight="1" x14ac:dyDescent="0.2"/>
    <row r="4760" ht="12.75" customHeight="1" x14ac:dyDescent="0.2"/>
    <row r="4761" ht="12.75" customHeight="1" x14ac:dyDescent="0.2"/>
    <row r="4762" ht="12.75" customHeight="1" x14ac:dyDescent="0.2"/>
    <row r="4763" ht="12.75" customHeight="1" x14ac:dyDescent="0.2"/>
    <row r="4764" ht="12.75" customHeight="1" x14ac:dyDescent="0.2"/>
    <row r="4765" ht="12.75" customHeight="1" x14ac:dyDescent="0.2"/>
    <row r="4766" ht="12.75" customHeight="1" x14ac:dyDescent="0.2"/>
    <row r="4767" ht="12.75" customHeight="1" x14ac:dyDescent="0.2"/>
    <row r="4768" ht="12.75" customHeight="1" x14ac:dyDescent="0.2"/>
    <row r="4769" ht="12.75" customHeight="1" x14ac:dyDescent="0.2"/>
    <row r="4770" ht="12.75" customHeight="1" x14ac:dyDescent="0.2"/>
    <row r="4771" ht="12.75" customHeight="1" x14ac:dyDescent="0.2"/>
    <row r="4772" ht="12.75" customHeight="1" x14ac:dyDescent="0.2"/>
    <row r="4773" ht="12.75" customHeight="1" x14ac:dyDescent="0.2"/>
    <row r="4774" ht="12.75" customHeight="1" x14ac:dyDescent="0.2"/>
    <row r="4775" ht="12.75" customHeight="1" x14ac:dyDescent="0.2"/>
    <row r="4776" ht="12.75" customHeight="1" x14ac:dyDescent="0.2"/>
    <row r="4777" ht="12.75" customHeight="1" x14ac:dyDescent="0.2"/>
    <row r="4778" ht="12.75" customHeight="1" x14ac:dyDescent="0.2"/>
    <row r="4779" ht="12.75" customHeight="1" x14ac:dyDescent="0.2"/>
    <row r="4780" ht="12.75" customHeight="1" x14ac:dyDescent="0.2"/>
    <row r="4781" ht="12.75" customHeight="1" x14ac:dyDescent="0.2"/>
    <row r="4782" ht="12.75" customHeight="1" x14ac:dyDescent="0.2"/>
    <row r="4783" ht="12.75" customHeight="1" x14ac:dyDescent="0.2"/>
    <row r="4784" ht="12.75" customHeight="1" x14ac:dyDescent="0.2"/>
    <row r="4785" ht="12.75" customHeight="1" x14ac:dyDescent="0.2"/>
    <row r="4786" ht="12.75" customHeight="1" x14ac:dyDescent="0.2"/>
    <row r="4787" ht="12.75" customHeight="1" x14ac:dyDescent="0.2"/>
    <row r="4788" ht="12.75" customHeight="1" x14ac:dyDescent="0.2"/>
    <row r="4789" ht="12.75" customHeight="1" x14ac:dyDescent="0.2"/>
    <row r="4790" ht="12.75" customHeight="1" x14ac:dyDescent="0.2"/>
    <row r="4791" ht="12.75" customHeight="1" x14ac:dyDescent="0.2"/>
    <row r="4792" ht="12.75" customHeight="1" x14ac:dyDescent="0.2"/>
    <row r="4793" ht="12.75" customHeight="1" x14ac:dyDescent="0.2"/>
    <row r="4794" ht="12.75" customHeight="1" x14ac:dyDescent="0.2"/>
    <row r="4795" ht="12.75" customHeight="1" x14ac:dyDescent="0.2"/>
    <row r="4796" ht="12.75" customHeight="1" x14ac:dyDescent="0.2"/>
    <row r="4797" ht="12.75" customHeight="1" x14ac:dyDescent="0.2"/>
    <row r="4798" ht="12.75" customHeight="1" x14ac:dyDescent="0.2"/>
    <row r="4799" ht="12.75" customHeight="1" x14ac:dyDescent="0.2"/>
    <row r="4800" ht="12.75" customHeight="1" x14ac:dyDescent="0.2"/>
    <row r="4801" ht="12.75" customHeight="1" x14ac:dyDescent="0.2"/>
    <row r="4802" ht="12.75" customHeight="1" x14ac:dyDescent="0.2"/>
    <row r="4803" ht="12.75" customHeight="1" x14ac:dyDescent="0.2"/>
    <row r="4804" ht="12.75" customHeight="1" x14ac:dyDescent="0.2"/>
    <row r="4805" ht="12.75" customHeight="1" x14ac:dyDescent="0.2"/>
    <row r="4806" ht="12.75" customHeight="1" x14ac:dyDescent="0.2"/>
    <row r="4807" ht="12.75" customHeight="1" x14ac:dyDescent="0.2"/>
    <row r="4808" ht="12.75" customHeight="1" x14ac:dyDescent="0.2"/>
    <row r="4809" ht="12.75" customHeight="1" x14ac:dyDescent="0.2"/>
    <row r="4810" ht="12.75" customHeight="1" x14ac:dyDescent="0.2"/>
    <row r="4811" ht="12.75" customHeight="1" x14ac:dyDescent="0.2"/>
    <row r="4812" ht="12.75" customHeight="1" x14ac:dyDescent="0.2"/>
    <row r="4813" ht="12.75" customHeight="1" x14ac:dyDescent="0.2"/>
    <row r="4814" ht="12.75" customHeight="1" x14ac:dyDescent="0.2"/>
    <row r="4815" ht="12.75" customHeight="1" x14ac:dyDescent="0.2"/>
    <row r="4816" ht="12.75" customHeight="1" x14ac:dyDescent="0.2"/>
    <row r="4817" ht="12.75" customHeight="1" x14ac:dyDescent="0.2"/>
    <row r="4818" ht="12.75" customHeight="1" x14ac:dyDescent="0.2"/>
    <row r="4819" ht="12.75" customHeight="1" x14ac:dyDescent="0.2"/>
    <row r="4820" ht="12.75" customHeight="1" x14ac:dyDescent="0.2"/>
    <row r="4821" ht="12.75" customHeight="1" x14ac:dyDescent="0.2"/>
    <row r="4822" ht="12.75" customHeight="1" x14ac:dyDescent="0.2"/>
    <row r="4823" ht="12.75" customHeight="1" x14ac:dyDescent="0.2"/>
    <row r="4824" ht="12.75" customHeight="1" x14ac:dyDescent="0.2"/>
    <row r="4825" ht="12.75" customHeight="1" x14ac:dyDescent="0.2"/>
    <row r="4826" ht="12.75" customHeight="1" x14ac:dyDescent="0.2"/>
    <row r="4827" ht="12.75" customHeight="1" x14ac:dyDescent="0.2"/>
    <row r="4828" ht="12.75" customHeight="1" x14ac:dyDescent="0.2"/>
    <row r="4829" ht="12.75" customHeight="1" x14ac:dyDescent="0.2"/>
    <row r="4830" ht="12.75" customHeight="1" x14ac:dyDescent="0.2"/>
    <row r="4831" ht="12.75" customHeight="1" x14ac:dyDescent="0.2"/>
    <row r="4832" ht="12.75" customHeight="1" x14ac:dyDescent="0.2"/>
    <row r="4833" ht="12.75" customHeight="1" x14ac:dyDescent="0.2"/>
    <row r="4834" ht="12.75" customHeight="1" x14ac:dyDescent="0.2"/>
    <row r="4835" ht="12.75" customHeight="1" x14ac:dyDescent="0.2"/>
    <row r="4836" ht="12.75" customHeight="1" x14ac:dyDescent="0.2"/>
    <row r="4837" ht="12.75" customHeight="1" x14ac:dyDescent="0.2"/>
    <row r="4838" ht="12.75" customHeight="1" x14ac:dyDescent="0.2"/>
    <row r="4839" ht="12.75" customHeight="1" x14ac:dyDescent="0.2"/>
    <row r="4840" ht="12.75" customHeight="1" x14ac:dyDescent="0.2"/>
    <row r="4841" ht="12.75" customHeight="1" x14ac:dyDescent="0.2"/>
    <row r="4842" ht="12.75" customHeight="1" x14ac:dyDescent="0.2"/>
    <row r="4843" ht="12.75" customHeight="1" x14ac:dyDescent="0.2"/>
    <row r="4844" ht="12.75" customHeight="1" x14ac:dyDescent="0.2"/>
    <row r="4845" ht="12.75" customHeight="1" x14ac:dyDescent="0.2"/>
    <row r="4846" ht="12.75" customHeight="1" x14ac:dyDescent="0.2"/>
    <row r="4847" ht="12.75" customHeight="1" x14ac:dyDescent="0.2"/>
    <row r="4848" ht="12.75" customHeight="1" x14ac:dyDescent="0.2"/>
    <row r="4849" ht="12.75" customHeight="1" x14ac:dyDescent="0.2"/>
    <row r="4850" ht="12.75" customHeight="1" x14ac:dyDescent="0.2"/>
    <row r="4851" ht="12.75" customHeight="1" x14ac:dyDescent="0.2"/>
    <row r="4852" ht="12.75" customHeight="1" x14ac:dyDescent="0.2"/>
    <row r="4853" ht="12.75" customHeight="1" x14ac:dyDescent="0.2"/>
    <row r="4854" ht="12.75" customHeight="1" x14ac:dyDescent="0.2"/>
    <row r="4855" ht="12.75" customHeight="1" x14ac:dyDescent="0.2"/>
    <row r="4856" ht="12.75" customHeight="1" x14ac:dyDescent="0.2"/>
    <row r="4857" ht="12.75" customHeight="1" x14ac:dyDescent="0.2"/>
    <row r="4858" ht="12.75" customHeight="1" x14ac:dyDescent="0.2"/>
    <row r="4859" ht="12.75" customHeight="1" x14ac:dyDescent="0.2"/>
    <row r="4860" ht="12.75" customHeight="1" x14ac:dyDescent="0.2"/>
    <row r="4861" ht="12.75" customHeight="1" x14ac:dyDescent="0.2"/>
    <row r="4862" ht="12.75" customHeight="1" x14ac:dyDescent="0.2"/>
    <row r="4863" ht="12.75" customHeight="1" x14ac:dyDescent="0.2"/>
    <row r="4864" ht="12.75" customHeight="1" x14ac:dyDescent="0.2"/>
    <row r="4865" ht="12.75" customHeight="1" x14ac:dyDescent="0.2"/>
    <row r="4866" ht="12.75" customHeight="1" x14ac:dyDescent="0.2"/>
    <row r="4867" ht="12.75" customHeight="1" x14ac:dyDescent="0.2"/>
    <row r="4868" ht="12.75" customHeight="1" x14ac:dyDescent="0.2"/>
    <row r="4869" ht="12.75" customHeight="1" x14ac:dyDescent="0.2"/>
    <row r="4870" ht="12.75" customHeight="1" x14ac:dyDescent="0.2"/>
    <row r="4871" ht="12.75" customHeight="1" x14ac:dyDescent="0.2"/>
    <row r="4872" ht="12.75" customHeight="1" x14ac:dyDescent="0.2"/>
    <row r="4873" ht="12.75" customHeight="1" x14ac:dyDescent="0.2"/>
    <row r="4874" ht="12.75" customHeight="1" x14ac:dyDescent="0.2"/>
    <row r="4875" ht="12.75" customHeight="1" x14ac:dyDescent="0.2"/>
    <row r="4876" ht="12.75" customHeight="1" x14ac:dyDescent="0.2"/>
    <row r="4877" ht="12.75" customHeight="1" x14ac:dyDescent="0.2"/>
    <row r="4878" ht="12.75" customHeight="1" x14ac:dyDescent="0.2"/>
    <row r="4879" ht="12.75" customHeight="1" x14ac:dyDescent="0.2"/>
    <row r="4880" ht="12.75" customHeight="1" x14ac:dyDescent="0.2"/>
    <row r="4881" ht="12.75" customHeight="1" x14ac:dyDescent="0.2"/>
    <row r="4882" ht="12.75" customHeight="1" x14ac:dyDescent="0.2"/>
    <row r="4883" ht="12.75" customHeight="1" x14ac:dyDescent="0.2"/>
    <row r="4884" ht="12.75" customHeight="1" x14ac:dyDescent="0.2"/>
    <row r="4885" ht="12.75" customHeight="1" x14ac:dyDescent="0.2"/>
    <row r="4886" ht="12.75" customHeight="1" x14ac:dyDescent="0.2"/>
    <row r="4887" ht="12.75" customHeight="1" x14ac:dyDescent="0.2"/>
    <row r="4888" ht="12.75" customHeight="1" x14ac:dyDescent="0.2"/>
    <row r="4889" ht="12.75" customHeight="1" x14ac:dyDescent="0.2"/>
    <row r="4890" ht="12.75" customHeight="1" x14ac:dyDescent="0.2"/>
    <row r="4891" ht="12.75" customHeight="1" x14ac:dyDescent="0.2"/>
    <row r="4892" ht="12.75" customHeight="1" x14ac:dyDescent="0.2"/>
    <row r="4893" ht="12.75" customHeight="1" x14ac:dyDescent="0.2"/>
    <row r="4894" ht="12.75" customHeight="1" x14ac:dyDescent="0.2"/>
    <row r="4895" ht="12.75" customHeight="1" x14ac:dyDescent="0.2"/>
    <row r="4896" ht="12.75" customHeight="1" x14ac:dyDescent="0.2"/>
    <row r="4897" ht="12.75" customHeight="1" x14ac:dyDescent="0.2"/>
    <row r="4898" ht="12.75" customHeight="1" x14ac:dyDescent="0.2"/>
    <row r="4899" ht="12.75" customHeight="1" x14ac:dyDescent="0.2"/>
    <row r="4900" ht="12.75" customHeight="1" x14ac:dyDescent="0.2"/>
    <row r="4901" ht="12.75" customHeight="1" x14ac:dyDescent="0.2"/>
    <row r="4902" ht="12.75" customHeight="1" x14ac:dyDescent="0.2"/>
    <row r="4903" ht="12.75" customHeight="1" x14ac:dyDescent="0.2"/>
    <row r="4904" ht="12.75" customHeight="1" x14ac:dyDescent="0.2"/>
    <row r="4905" ht="12.75" customHeight="1" x14ac:dyDescent="0.2"/>
    <row r="4906" ht="12.75" customHeight="1" x14ac:dyDescent="0.2"/>
    <row r="4907" ht="12.75" customHeight="1" x14ac:dyDescent="0.2"/>
    <row r="4908" ht="12.75" customHeight="1" x14ac:dyDescent="0.2"/>
    <row r="4909" ht="12.75" customHeight="1" x14ac:dyDescent="0.2"/>
    <row r="4910" ht="12.75" customHeight="1" x14ac:dyDescent="0.2"/>
    <row r="4911" ht="12.75" customHeight="1" x14ac:dyDescent="0.2"/>
    <row r="4912" ht="12.75" customHeight="1" x14ac:dyDescent="0.2"/>
    <row r="4913" ht="12.75" customHeight="1" x14ac:dyDescent="0.2"/>
    <row r="4914" ht="12.75" customHeight="1" x14ac:dyDescent="0.2"/>
    <row r="4915" ht="12.75" customHeight="1" x14ac:dyDescent="0.2"/>
    <row r="4916" ht="12.75" customHeight="1" x14ac:dyDescent="0.2"/>
    <row r="4917" ht="12.75" customHeight="1" x14ac:dyDescent="0.2"/>
    <row r="4918" ht="12.75" customHeight="1" x14ac:dyDescent="0.2"/>
    <row r="4919" ht="12.75" customHeight="1" x14ac:dyDescent="0.2"/>
    <row r="4920" ht="12.75" customHeight="1" x14ac:dyDescent="0.2"/>
    <row r="4921" ht="12.75" customHeight="1" x14ac:dyDescent="0.2"/>
    <row r="4922" ht="12.75" customHeight="1" x14ac:dyDescent="0.2"/>
    <row r="4923" ht="12.75" customHeight="1" x14ac:dyDescent="0.2"/>
    <row r="4924" ht="12.75" customHeight="1" x14ac:dyDescent="0.2"/>
    <row r="4925" ht="12.75" customHeight="1" x14ac:dyDescent="0.2"/>
    <row r="4926" ht="12.75" customHeight="1" x14ac:dyDescent="0.2"/>
    <row r="4927" ht="12.75" customHeight="1" x14ac:dyDescent="0.2"/>
    <row r="4928" ht="12.75" customHeight="1" x14ac:dyDescent="0.2"/>
    <row r="4929" ht="12.75" customHeight="1" x14ac:dyDescent="0.2"/>
    <row r="4930" ht="12.75" customHeight="1" x14ac:dyDescent="0.2"/>
    <row r="4931" ht="12.75" customHeight="1" x14ac:dyDescent="0.2"/>
    <row r="4932" ht="12.75" customHeight="1" x14ac:dyDescent="0.2"/>
    <row r="4933" ht="12.75" customHeight="1" x14ac:dyDescent="0.2"/>
    <row r="4934" ht="12.75" customHeight="1" x14ac:dyDescent="0.2"/>
    <row r="4935" ht="12.75" customHeight="1" x14ac:dyDescent="0.2"/>
    <row r="4936" ht="12.75" customHeight="1" x14ac:dyDescent="0.2"/>
    <row r="4937" ht="12.75" customHeight="1" x14ac:dyDescent="0.2"/>
    <row r="4938" ht="12.75" customHeight="1" x14ac:dyDescent="0.2"/>
    <row r="4939" ht="12.75" customHeight="1" x14ac:dyDescent="0.2"/>
    <row r="4940" ht="12.75" customHeight="1" x14ac:dyDescent="0.2"/>
    <row r="4941" ht="12.75" customHeight="1" x14ac:dyDescent="0.2"/>
    <row r="4942" ht="12.75" customHeight="1" x14ac:dyDescent="0.2"/>
    <row r="4943" ht="12.75" customHeight="1" x14ac:dyDescent="0.2"/>
    <row r="4944" ht="12.75" customHeight="1" x14ac:dyDescent="0.2"/>
    <row r="4945" ht="12.75" customHeight="1" x14ac:dyDescent="0.2"/>
    <row r="4946" ht="12.75" customHeight="1" x14ac:dyDescent="0.2"/>
    <row r="4947" ht="12.75" customHeight="1" x14ac:dyDescent="0.2"/>
    <row r="4948" ht="12.75" customHeight="1" x14ac:dyDescent="0.2"/>
    <row r="4949" ht="12.75" customHeight="1" x14ac:dyDescent="0.2"/>
    <row r="4950" ht="12.75" customHeight="1" x14ac:dyDescent="0.2"/>
    <row r="4951" ht="12.75" customHeight="1" x14ac:dyDescent="0.2"/>
    <row r="4952" ht="12.75" customHeight="1" x14ac:dyDescent="0.2"/>
    <row r="4953" ht="12.75" customHeight="1" x14ac:dyDescent="0.2"/>
    <row r="4954" ht="12.75" customHeight="1" x14ac:dyDescent="0.2"/>
    <row r="4955" ht="12.75" customHeight="1" x14ac:dyDescent="0.2"/>
    <row r="4956" ht="12.75" customHeight="1" x14ac:dyDescent="0.2"/>
    <row r="4957" ht="12.75" customHeight="1" x14ac:dyDescent="0.2"/>
    <row r="4958" ht="12.75" customHeight="1" x14ac:dyDescent="0.2"/>
    <row r="4959" ht="12.75" customHeight="1" x14ac:dyDescent="0.2"/>
    <row r="4960" ht="12.75" customHeight="1" x14ac:dyDescent="0.2"/>
    <row r="4961" ht="12.75" customHeight="1" x14ac:dyDescent="0.2"/>
    <row r="4962" ht="12.75" customHeight="1" x14ac:dyDescent="0.2"/>
    <row r="4963" ht="12.75" customHeight="1" x14ac:dyDescent="0.2"/>
    <row r="4964" ht="12.75" customHeight="1" x14ac:dyDescent="0.2"/>
    <row r="4965" ht="12.75" customHeight="1" x14ac:dyDescent="0.2"/>
    <row r="4966" ht="12.75" customHeight="1" x14ac:dyDescent="0.2"/>
    <row r="4967" ht="12.75" customHeight="1" x14ac:dyDescent="0.2"/>
    <row r="4968" ht="12.75" customHeight="1" x14ac:dyDescent="0.2"/>
    <row r="4969" ht="12.75" customHeight="1" x14ac:dyDescent="0.2"/>
    <row r="4970" ht="12.75" customHeight="1" x14ac:dyDescent="0.2"/>
    <row r="4971" ht="12.75" customHeight="1" x14ac:dyDescent="0.2"/>
    <row r="4972" ht="12.75" customHeight="1" x14ac:dyDescent="0.2"/>
    <row r="4973" ht="12.75" customHeight="1" x14ac:dyDescent="0.2"/>
    <row r="4974" ht="12.75" customHeight="1" x14ac:dyDescent="0.2"/>
    <row r="4975" ht="12.75" customHeight="1" x14ac:dyDescent="0.2"/>
    <row r="4976" ht="12.75" customHeight="1" x14ac:dyDescent="0.2"/>
    <row r="4977" ht="12.75" customHeight="1" x14ac:dyDescent="0.2"/>
    <row r="4978" ht="12.75" customHeight="1" x14ac:dyDescent="0.2"/>
    <row r="4979" ht="12.75" customHeight="1" x14ac:dyDescent="0.2"/>
    <row r="4980" ht="12.75" customHeight="1" x14ac:dyDescent="0.2"/>
    <row r="4981" ht="12.75" customHeight="1" x14ac:dyDescent="0.2"/>
    <row r="4982" ht="12.75" customHeight="1" x14ac:dyDescent="0.2"/>
    <row r="4983" ht="12.75" customHeight="1" x14ac:dyDescent="0.2"/>
    <row r="4984" ht="12.75" customHeight="1" x14ac:dyDescent="0.2"/>
    <row r="4985" ht="12.75" customHeight="1" x14ac:dyDescent="0.2"/>
    <row r="4986" ht="12.75" customHeight="1" x14ac:dyDescent="0.2"/>
    <row r="4987" ht="12.75" customHeight="1" x14ac:dyDescent="0.2"/>
    <row r="4988" ht="12.75" customHeight="1" x14ac:dyDescent="0.2"/>
    <row r="4989" ht="12.75" customHeight="1" x14ac:dyDescent="0.2"/>
    <row r="4990" ht="12.75" customHeight="1" x14ac:dyDescent="0.2"/>
    <row r="4991" ht="12.75" customHeight="1" x14ac:dyDescent="0.2"/>
    <row r="4992" ht="12.75" customHeight="1" x14ac:dyDescent="0.2"/>
    <row r="4993" ht="12.75" customHeight="1" x14ac:dyDescent="0.2"/>
    <row r="4994" ht="12.75" customHeight="1" x14ac:dyDescent="0.2"/>
    <row r="4995" ht="12.75" customHeight="1" x14ac:dyDescent="0.2"/>
    <row r="4996" ht="12.75" customHeight="1" x14ac:dyDescent="0.2"/>
    <row r="4997" ht="12.75" customHeight="1" x14ac:dyDescent="0.2"/>
    <row r="4998" ht="12.75" customHeight="1" x14ac:dyDescent="0.2"/>
    <row r="4999" ht="12.75" customHeight="1" x14ac:dyDescent="0.2"/>
    <row r="5000" ht="12.75" customHeight="1" x14ac:dyDescent="0.2"/>
    <row r="5001" ht="12.75" customHeight="1" x14ac:dyDescent="0.2"/>
    <row r="5002" ht="12.75" customHeight="1" x14ac:dyDescent="0.2"/>
    <row r="5003" ht="12.75" customHeight="1" x14ac:dyDescent="0.2"/>
    <row r="5004" ht="12.75" customHeight="1" x14ac:dyDescent="0.2"/>
    <row r="5005" ht="12.75" customHeight="1" x14ac:dyDescent="0.2"/>
    <row r="5006" ht="12.75" customHeight="1" x14ac:dyDescent="0.2"/>
    <row r="5007" ht="12.75" customHeight="1" x14ac:dyDescent="0.2"/>
    <row r="5008" ht="12.75" customHeight="1" x14ac:dyDescent="0.2"/>
    <row r="5009" ht="12.75" customHeight="1" x14ac:dyDescent="0.2"/>
    <row r="5010" ht="12.75" customHeight="1" x14ac:dyDescent="0.2"/>
    <row r="5011" ht="12.75" customHeight="1" x14ac:dyDescent="0.2"/>
    <row r="5012" ht="12.75" customHeight="1" x14ac:dyDescent="0.2"/>
    <row r="5013" ht="12.75" customHeight="1" x14ac:dyDescent="0.2"/>
    <row r="5014" ht="12.75" customHeight="1" x14ac:dyDescent="0.2"/>
    <row r="5015" ht="12.75" customHeight="1" x14ac:dyDescent="0.2"/>
    <row r="5016" ht="12.75" customHeight="1" x14ac:dyDescent="0.2"/>
    <row r="5017" ht="12.75" customHeight="1" x14ac:dyDescent="0.2"/>
    <row r="5018" ht="12.75" customHeight="1" x14ac:dyDescent="0.2"/>
    <row r="5019" ht="12.75" customHeight="1" x14ac:dyDescent="0.2"/>
    <row r="5020" ht="12.75" customHeight="1" x14ac:dyDescent="0.2"/>
    <row r="5021" ht="12.75" customHeight="1" x14ac:dyDescent="0.2"/>
    <row r="5022" ht="12.75" customHeight="1" x14ac:dyDescent="0.2"/>
    <row r="5023" ht="12.75" customHeight="1" x14ac:dyDescent="0.2"/>
    <row r="5024" ht="12.75" customHeight="1" x14ac:dyDescent="0.2"/>
    <row r="5025" ht="12.75" customHeight="1" x14ac:dyDescent="0.2"/>
    <row r="5026" ht="12.75" customHeight="1" x14ac:dyDescent="0.2"/>
    <row r="5027" ht="12.75" customHeight="1" x14ac:dyDescent="0.2"/>
    <row r="5028" ht="12.75" customHeight="1" x14ac:dyDescent="0.2"/>
    <row r="5029" ht="12.75" customHeight="1" x14ac:dyDescent="0.2"/>
    <row r="5030" ht="12.75" customHeight="1" x14ac:dyDescent="0.2"/>
    <row r="5031" ht="12.75" customHeight="1" x14ac:dyDescent="0.2"/>
    <row r="5032" ht="12.75" customHeight="1" x14ac:dyDescent="0.2"/>
    <row r="5033" ht="12.75" customHeight="1" x14ac:dyDescent="0.2"/>
    <row r="5034" ht="12.75" customHeight="1" x14ac:dyDescent="0.2"/>
    <row r="5035" ht="12.75" customHeight="1" x14ac:dyDescent="0.2"/>
    <row r="5036" ht="12.75" customHeight="1" x14ac:dyDescent="0.2"/>
    <row r="5037" ht="12.75" customHeight="1" x14ac:dyDescent="0.2"/>
    <row r="5038" ht="12.75" customHeight="1" x14ac:dyDescent="0.2"/>
    <row r="5039" ht="12.75" customHeight="1" x14ac:dyDescent="0.2"/>
    <row r="5040" ht="12.75" customHeight="1" x14ac:dyDescent="0.2"/>
    <row r="5041" ht="12.75" customHeight="1" x14ac:dyDescent="0.2"/>
    <row r="5042" ht="12.75" customHeight="1" x14ac:dyDescent="0.2"/>
    <row r="5043" ht="12.75" customHeight="1" x14ac:dyDescent="0.2"/>
    <row r="5044" ht="12.75" customHeight="1" x14ac:dyDescent="0.2"/>
    <row r="5045" ht="12.75" customHeight="1" x14ac:dyDescent="0.2"/>
    <row r="5046" ht="12.75" customHeight="1" x14ac:dyDescent="0.2"/>
    <row r="5047" ht="12.75" customHeight="1" x14ac:dyDescent="0.2"/>
    <row r="5048" ht="12.75" customHeight="1" x14ac:dyDescent="0.2"/>
    <row r="5049" ht="12.75" customHeight="1" x14ac:dyDescent="0.2"/>
    <row r="5050" ht="12.75" customHeight="1" x14ac:dyDescent="0.2"/>
    <row r="5051" ht="12.75" customHeight="1" x14ac:dyDescent="0.2"/>
    <row r="5052" ht="12.75" customHeight="1" x14ac:dyDescent="0.2"/>
    <row r="5053" ht="12.75" customHeight="1" x14ac:dyDescent="0.2"/>
    <row r="5054" ht="12.75" customHeight="1" x14ac:dyDescent="0.2"/>
    <row r="5055" ht="12.75" customHeight="1" x14ac:dyDescent="0.2"/>
    <row r="5056" ht="12.75" customHeight="1" x14ac:dyDescent="0.2"/>
    <row r="5057" ht="12.75" customHeight="1" x14ac:dyDescent="0.2"/>
    <row r="5058" ht="12.75" customHeight="1" x14ac:dyDescent="0.2"/>
    <row r="5059" ht="12.75" customHeight="1" x14ac:dyDescent="0.2"/>
    <row r="5060" ht="12.75" customHeight="1" x14ac:dyDescent="0.2"/>
    <row r="5061" ht="12.75" customHeight="1" x14ac:dyDescent="0.2"/>
    <row r="5062" ht="12.75" customHeight="1" x14ac:dyDescent="0.2"/>
    <row r="5063" ht="12.75" customHeight="1" x14ac:dyDescent="0.2"/>
    <row r="5064" ht="12.75" customHeight="1" x14ac:dyDescent="0.2"/>
    <row r="5065" ht="12.75" customHeight="1" x14ac:dyDescent="0.2"/>
    <row r="5066" ht="12.75" customHeight="1" x14ac:dyDescent="0.2"/>
    <row r="5067" ht="12.75" customHeight="1" x14ac:dyDescent="0.2"/>
    <row r="5068" ht="12.75" customHeight="1" x14ac:dyDescent="0.2"/>
    <row r="5069" ht="12.75" customHeight="1" x14ac:dyDescent="0.2"/>
    <row r="5070" ht="12.75" customHeight="1" x14ac:dyDescent="0.2"/>
    <row r="5071" ht="12.75" customHeight="1" x14ac:dyDescent="0.2"/>
    <row r="5072" ht="12.75" customHeight="1" x14ac:dyDescent="0.2"/>
    <row r="5073" ht="12.75" customHeight="1" x14ac:dyDescent="0.2"/>
    <row r="5074" ht="12.75" customHeight="1" x14ac:dyDescent="0.2"/>
    <row r="5075" ht="12.75" customHeight="1" x14ac:dyDescent="0.2"/>
    <row r="5076" ht="12.75" customHeight="1" x14ac:dyDescent="0.2"/>
    <row r="5077" ht="12.75" customHeight="1" x14ac:dyDescent="0.2"/>
    <row r="5078" ht="12.75" customHeight="1" x14ac:dyDescent="0.2"/>
    <row r="5079" ht="12.75" customHeight="1" x14ac:dyDescent="0.2"/>
    <row r="5080" ht="12.75" customHeight="1" x14ac:dyDescent="0.2"/>
    <row r="5081" ht="12.75" customHeight="1" x14ac:dyDescent="0.2"/>
    <row r="5082" ht="12.75" customHeight="1" x14ac:dyDescent="0.2"/>
    <row r="5083" ht="12.75" customHeight="1" x14ac:dyDescent="0.2"/>
    <row r="5084" ht="12.75" customHeight="1" x14ac:dyDescent="0.2"/>
    <row r="5085" ht="12.75" customHeight="1" x14ac:dyDescent="0.2"/>
    <row r="5086" ht="12.75" customHeight="1" x14ac:dyDescent="0.2"/>
    <row r="5087" ht="12.75" customHeight="1" x14ac:dyDescent="0.2"/>
    <row r="5088" ht="12.75" customHeight="1" x14ac:dyDescent="0.2"/>
    <row r="5089" ht="12.75" customHeight="1" x14ac:dyDescent="0.2"/>
    <row r="5090" ht="12.75" customHeight="1" x14ac:dyDescent="0.2"/>
    <row r="5091" ht="12.75" customHeight="1" x14ac:dyDescent="0.2"/>
    <row r="5092" ht="12.75" customHeight="1" x14ac:dyDescent="0.2"/>
    <row r="5093" ht="12.75" customHeight="1" x14ac:dyDescent="0.2"/>
    <row r="5094" ht="12.75" customHeight="1" x14ac:dyDescent="0.2"/>
    <row r="5095" ht="12.75" customHeight="1" x14ac:dyDescent="0.2"/>
    <row r="5096" ht="12.75" customHeight="1" x14ac:dyDescent="0.2"/>
    <row r="5097" ht="12.75" customHeight="1" x14ac:dyDescent="0.2"/>
    <row r="5098" ht="12.75" customHeight="1" x14ac:dyDescent="0.2"/>
    <row r="5099" ht="12.75" customHeight="1" x14ac:dyDescent="0.2"/>
    <row r="5100" ht="12.75" customHeight="1" x14ac:dyDescent="0.2"/>
    <row r="5101" ht="12.75" customHeight="1" x14ac:dyDescent="0.2"/>
    <row r="5102" ht="12.75" customHeight="1" x14ac:dyDescent="0.2"/>
    <row r="5103" ht="12.75" customHeight="1" x14ac:dyDescent="0.2"/>
    <row r="5104" ht="12.75" customHeight="1" x14ac:dyDescent="0.2"/>
    <row r="5105" ht="12.75" customHeight="1" x14ac:dyDescent="0.2"/>
    <row r="5106" ht="12.75" customHeight="1" x14ac:dyDescent="0.2"/>
    <row r="5107" ht="12.75" customHeight="1" x14ac:dyDescent="0.2"/>
    <row r="5108" ht="12.75" customHeight="1" x14ac:dyDescent="0.2"/>
    <row r="5109" ht="12.75" customHeight="1" x14ac:dyDescent="0.2"/>
    <row r="5110" ht="12.75" customHeight="1" x14ac:dyDescent="0.2"/>
    <row r="5111" ht="12.75" customHeight="1" x14ac:dyDescent="0.2"/>
    <row r="5112" ht="12.75" customHeight="1" x14ac:dyDescent="0.2"/>
    <row r="5113" ht="12.75" customHeight="1" x14ac:dyDescent="0.2"/>
    <row r="5114" ht="12.75" customHeight="1" x14ac:dyDescent="0.2"/>
    <row r="5115" ht="12.75" customHeight="1" x14ac:dyDescent="0.2"/>
    <row r="5116" ht="12.75" customHeight="1" x14ac:dyDescent="0.2"/>
    <row r="5117" ht="12.75" customHeight="1" x14ac:dyDescent="0.2"/>
    <row r="5118" ht="12.75" customHeight="1" x14ac:dyDescent="0.2"/>
    <row r="5119" ht="12.75" customHeight="1" x14ac:dyDescent="0.2"/>
    <row r="5120" ht="12.75" customHeight="1" x14ac:dyDescent="0.2"/>
    <row r="5121" ht="12.75" customHeight="1" x14ac:dyDescent="0.2"/>
    <row r="5122" ht="12.75" customHeight="1" x14ac:dyDescent="0.2"/>
    <row r="5123" ht="12.75" customHeight="1" x14ac:dyDescent="0.2"/>
    <row r="5124" ht="12.75" customHeight="1" x14ac:dyDescent="0.2"/>
    <row r="5125" ht="12.75" customHeight="1" x14ac:dyDescent="0.2"/>
    <row r="5126" ht="12.75" customHeight="1" x14ac:dyDescent="0.2"/>
    <row r="5127" ht="12.75" customHeight="1" x14ac:dyDescent="0.2"/>
    <row r="5128" ht="12.75" customHeight="1" x14ac:dyDescent="0.2"/>
    <row r="5129" ht="12.75" customHeight="1" x14ac:dyDescent="0.2"/>
    <row r="5130" ht="12.75" customHeight="1" x14ac:dyDescent="0.2"/>
    <row r="5131" ht="12.75" customHeight="1" x14ac:dyDescent="0.2"/>
    <row r="5132" ht="12.75" customHeight="1" x14ac:dyDescent="0.2"/>
    <row r="5133" ht="12.75" customHeight="1" x14ac:dyDescent="0.2"/>
    <row r="5134" ht="12.75" customHeight="1" x14ac:dyDescent="0.2"/>
    <row r="5135" ht="12.75" customHeight="1" x14ac:dyDescent="0.2"/>
    <row r="5136" ht="12.75" customHeight="1" x14ac:dyDescent="0.2"/>
    <row r="5137" ht="12.75" customHeight="1" x14ac:dyDescent="0.2"/>
    <row r="5138" ht="12.75" customHeight="1" x14ac:dyDescent="0.2"/>
    <row r="5139" ht="12.75" customHeight="1" x14ac:dyDescent="0.2"/>
    <row r="5140" ht="12.75" customHeight="1" x14ac:dyDescent="0.2"/>
    <row r="5141" ht="12.75" customHeight="1" x14ac:dyDescent="0.2"/>
    <row r="5142" ht="12.75" customHeight="1" x14ac:dyDescent="0.2"/>
    <row r="5143" ht="12.75" customHeight="1" x14ac:dyDescent="0.2"/>
    <row r="5144" ht="12.75" customHeight="1" x14ac:dyDescent="0.2"/>
    <row r="5145" ht="12.75" customHeight="1" x14ac:dyDescent="0.2"/>
    <row r="5146" ht="12.75" customHeight="1" x14ac:dyDescent="0.2"/>
    <row r="5147" ht="12.75" customHeight="1" x14ac:dyDescent="0.2"/>
    <row r="5148" ht="12.75" customHeight="1" x14ac:dyDescent="0.2"/>
    <row r="5149" ht="12.75" customHeight="1" x14ac:dyDescent="0.2"/>
    <row r="5150" ht="12.75" customHeight="1" x14ac:dyDescent="0.2"/>
    <row r="5151" ht="12.75" customHeight="1" x14ac:dyDescent="0.2"/>
    <row r="5152" ht="12.75" customHeight="1" x14ac:dyDescent="0.2"/>
    <row r="5153" ht="12.75" customHeight="1" x14ac:dyDescent="0.2"/>
    <row r="5154" ht="12.75" customHeight="1" x14ac:dyDescent="0.2"/>
    <row r="5155" ht="12.75" customHeight="1" x14ac:dyDescent="0.2"/>
    <row r="5156" ht="12.75" customHeight="1" x14ac:dyDescent="0.2"/>
    <row r="5157" ht="12.75" customHeight="1" x14ac:dyDescent="0.2"/>
    <row r="5158" ht="12.75" customHeight="1" x14ac:dyDescent="0.2"/>
    <row r="5159" ht="12.75" customHeight="1" x14ac:dyDescent="0.2"/>
    <row r="5160" ht="12.75" customHeight="1" x14ac:dyDescent="0.2"/>
    <row r="5161" ht="12.75" customHeight="1" x14ac:dyDescent="0.2"/>
    <row r="5162" ht="12.75" customHeight="1" x14ac:dyDescent="0.2"/>
    <row r="5163" ht="12.75" customHeight="1" x14ac:dyDescent="0.2"/>
    <row r="5164" ht="12.75" customHeight="1" x14ac:dyDescent="0.2"/>
    <row r="5165" ht="12.75" customHeight="1" x14ac:dyDescent="0.2"/>
    <row r="5166" ht="12.75" customHeight="1" x14ac:dyDescent="0.2"/>
    <row r="5167" ht="12.75" customHeight="1" x14ac:dyDescent="0.2"/>
    <row r="5168" ht="12.75" customHeight="1" x14ac:dyDescent="0.2"/>
    <row r="5169" ht="12.75" customHeight="1" x14ac:dyDescent="0.2"/>
    <row r="5170" ht="12.75" customHeight="1" x14ac:dyDescent="0.2"/>
    <row r="5171" ht="12.75" customHeight="1" x14ac:dyDescent="0.2"/>
    <row r="5172" ht="12.75" customHeight="1" x14ac:dyDescent="0.2"/>
    <row r="5173" ht="12.75" customHeight="1" x14ac:dyDescent="0.2"/>
    <row r="5174" ht="12.75" customHeight="1" x14ac:dyDescent="0.2"/>
    <row r="5175" ht="12.75" customHeight="1" x14ac:dyDescent="0.2"/>
    <row r="5176" ht="12.75" customHeight="1" x14ac:dyDescent="0.2"/>
    <row r="5177" ht="12.75" customHeight="1" x14ac:dyDescent="0.2"/>
    <row r="5178" ht="12.75" customHeight="1" x14ac:dyDescent="0.2"/>
    <row r="5179" ht="12.75" customHeight="1" x14ac:dyDescent="0.2"/>
    <row r="5180" ht="12.75" customHeight="1" x14ac:dyDescent="0.2"/>
    <row r="5181" ht="12.75" customHeight="1" x14ac:dyDescent="0.2"/>
    <row r="5182" ht="12.75" customHeight="1" x14ac:dyDescent="0.2"/>
    <row r="5183" ht="12.75" customHeight="1" x14ac:dyDescent="0.2"/>
    <row r="5184" ht="12.75" customHeight="1" x14ac:dyDescent="0.2"/>
    <row r="5185" ht="12.75" customHeight="1" x14ac:dyDescent="0.2"/>
    <row r="5186" ht="12.75" customHeight="1" x14ac:dyDescent="0.2"/>
    <row r="5187" ht="12.75" customHeight="1" x14ac:dyDescent="0.2"/>
    <row r="5188" ht="12.75" customHeight="1" x14ac:dyDescent="0.2"/>
    <row r="5189" ht="12.75" customHeight="1" x14ac:dyDescent="0.2"/>
    <row r="5190" ht="12.75" customHeight="1" x14ac:dyDescent="0.2"/>
    <row r="5191" ht="12.75" customHeight="1" x14ac:dyDescent="0.2"/>
    <row r="5192" ht="12.75" customHeight="1" x14ac:dyDescent="0.2"/>
    <row r="5193" ht="12.75" customHeight="1" x14ac:dyDescent="0.2"/>
    <row r="5194" ht="12.75" customHeight="1" x14ac:dyDescent="0.2"/>
    <row r="5195" ht="12.75" customHeight="1" x14ac:dyDescent="0.2"/>
    <row r="5196" ht="12.75" customHeight="1" x14ac:dyDescent="0.2"/>
    <row r="5197" ht="12.75" customHeight="1" x14ac:dyDescent="0.2"/>
    <row r="5198" ht="12.75" customHeight="1" x14ac:dyDescent="0.2"/>
    <row r="5199" ht="12.75" customHeight="1" x14ac:dyDescent="0.2"/>
    <row r="5200" ht="12.75" customHeight="1" x14ac:dyDescent="0.2"/>
    <row r="5201" ht="12.75" customHeight="1" x14ac:dyDescent="0.2"/>
    <row r="5202" ht="12.75" customHeight="1" x14ac:dyDescent="0.2"/>
    <row r="5203" ht="12.75" customHeight="1" x14ac:dyDescent="0.2"/>
    <row r="5204" ht="12.75" customHeight="1" x14ac:dyDescent="0.2"/>
    <row r="5205" ht="12.75" customHeight="1" x14ac:dyDescent="0.2"/>
    <row r="5206" ht="12.75" customHeight="1" x14ac:dyDescent="0.2"/>
    <row r="5207" ht="12.75" customHeight="1" x14ac:dyDescent="0.2"/>
    <row r="5208" ht="12.75" customHeight="1" x14ac:dyDescent="0.2"/>
    <row r="5209" ht="12.75" customHeight="1" x14ac:dyDescent="0.2"/>
    <row r="5210" ht="12.75" customHeight="1" x14ac:dyDescent="0.2"/>
    <row r="5211" ht="12.75" customHeight="1" x14ac:dyDescent="0.2"/>
    <row r="5212" ht="12.75" customHeight="1" x14ac:dyDescent="0.2"/>
    <row r="5213" ht="12.75" customHeight="1" x14ac:dyDescent="0.2"/>
    <row r="5214" ht="12.75" customHeight="1" x14ac:dyDescent="0.2"/>
    <row r="5215" ht="12.75" customHeight="1" x14ac:dyDescent="0.2"/>
    <row r="5216" ht="12.75" customHeight="1" x14ac:dyDescent="0.2"/>
    <row r="5217" ht="12.75" customHeight="1" x14ac:dyDescent="0.2"/>
    <row r="5218" ht="12.75" customHeight="1" x14ac:dyDescent="0.2"/>
    <row r="5219" ht="12.75" customHeight="1" x14ac:dyDescent="0.2"/>
    <row r="5220" ht="12.75" customHeight="1" x14ac:dyDescent="0.2"/>
    <row r="5221" ht="12.75" customHeight="1" x14ac:dyDescent="0.2"/>
    <row r="5222" ht="12.75" customHeight="1" x14ac:dyDescent="0.2"/>
    <row r="5223" ht="12.75" customHeight="1" x14ac:dyDescent="0.2"/>
    <row r="5224" ht="12.75" customHeight="1" x14ac:dyDescent="0.2"/>
    <row r="5225" ht="12.75" customHeight="1" x14ac:dyDescent="0.2"/>
    <row r="5226" ht="12.75" customHeight="1" x14ac:dyDescent="0.2"/>
    <row r="5227" ht="12.75" customHeight="1" x14ac:dyDescent="0.2"/>
    <row r="5228" ht="12.75" customHeight="1" x14ac:dyDescent="0.2"/>
    <row r="5229" ht="12.75" customHeight="1" x14ac:dyDescent="0.2"/>
    <row r="5230" ht="12.75" customHeight="1" x14ac:dyDescent="0.2"/>
    <row r="5231" ht="12.75" customHeight="1" x14ac:dyDescent="0.2"/>
    <row r="5232" ht="12.75" customHeight="1" x14ac:dyDescent="0.2"/>
    <row r="5233" ht="12.75" customHeight="1" x14ac:dyDescent="0.2"/>
    <row r="5234" ht="12.75" customHeight="1" x14ac:dyDescent="0.2"/>
    <row r="5235" ht="12.75" customHeight="1" x14ac:dyDescent="0.2"/>
    <row r="5236" ht="12.75" customHeight="1" x14ac:dyDescent="0.2"/>
    <row r="5237" ht="12.75" customHeight="1" x14ac:dyDescent="0.2"/>
    <row r="5238" ht="12.75" customHeight="1" x14ac:dyDescent="0.2"/>
    <row r="5239" ht="12.75" customHeight="1" x14ac:dyDescent="0.2"/>
    <row r="5240" ht="12.75" customHeight="1" x14ac:dyDescent="0.2"/>
    <row r="5241" ht="12.75" customHeight="1" x14ac:dyDescent="0.2"/>
    <row r="5242" ht="12.75" customHeight="1" x14ac:dyDescent="0.2"/>
    <row r="5243" ht="12.75" customHeight="1" x14ac:dyDescent="0.2"/>
    <row r="5244" ht="12.75" customHeight="1" x14ac:dyDescent="0.2"/>
    <row r="5245" ht="12.75" customHeight="1" x14ac:dyDescent="0.2"/>
    <row r="5246" ht="12.75" customHeight="1" x14ac:dyDescent="0.2"/>
    <row r="5247" ht="12.75" customHeight="1" x14ac:dyDescent="0.2"/>
    <row r="5248" ht="12.75" customHeight="1" x14ac:dyDescent="0.2"/>
    <row r="5249" ht="12.75" customHeight="1" x14ac:dyDescent="0.2"/>
    <row r="5250" ht="12.75" customHeight="1" x14ac:dyDescent="0.2"/>
    <row r="5251" ht="12.75" customHeight="1" x14ac:dyDescent="0.2"/>
    <row r="5252" ht="12.75" customHeight="1" x14ac:dyDescent="0.2"/>
    <row r="5253" ht="12.75" customHeight="1" x14ac:dyDescent="0.2"/>
    <row r="5254" ht="12.75" customHeight="1" x14ac:dyDescent="0.2"/>
    <row r="5255" ht="12.75" customHeight="1" x14ac:dyDescent="0.2"/>
    <row r="5256" ht="12.75" customHeight="1" x14ac:dyDescent="0.2"/>
    <row r="5257" ht="12.75" customHeight="1" x14ac:dyDescent="0.2"/>
    <row r="5258" ht="12.75" customHeight="1" x14ac:dyDescent="0.2"/>
    <row r="5259" ht="12.75" customHeight="1" x14ac:dyDescent="0.2"/>
    <row r="5260" ht="12.75" customHeight="1" x14ac:dyDescent="0.2"/>
    <row r="5261" ht="12.75" customHeight="1" x14ac:dyDescent="0.2"/>
    <row r="5262" ht="12.75" customHeight="1" x14ac:dyDescent="0.2"/>
    <row r="5263" ht="12.75" customHeight="1" x14ac:dyDescent="0.2"/>
    <row r="5264" ht="12.75" customHeight="1" x14ac:dyDescent="0.2"/>
    <row r="5265" ht="12.75" customHeight="1" x14ac:dyDescent="0.2"/>
    <row r="5266" ht="12.75" customHeight="1" x14ac:dyDescent="0.2"/>
    <row r="5267" ht="12.75" customHeight="1" x14ac:dyDescent="0.2"/>
    <row r="5268" ht="12.75" customHeight="1" x14ac:dyDescent="0.2"/>
    <row r="5269" ht="12.75" customHeight="1" x14ac:dyDescent="0.2"/>
    <row r="5270" ht="12.75" customHeight="1" x14ac:dyDescent="0.2"/>
    <row r="5271" ht="12.75" customHeight="1" x14ac:dyDescent="0.2"/>
    <row r="5272" ht="12.75" customHeight="1" x14ac:dyDescent="0.2"/>
    <row r="5273" ht="12.75" customHeight="1" x14ac:dyDescent="0.2"/>
    <row r="5274" ht="12.75" customHeight="1" x14ac:dyDescent="0.2"/>
    <row r="5275" ht="12.75" customHeight="1" x14ac:dyDescent="0.2"/>
    <row r="5276" ht="12.75" customHeight="1" x14ac:dyDescent="0.2"/>
    <row r="5277" ht="12.75" customHeight="1" x14ac:dyDescent="0.2"/>
    <row r="5278" ht="12.75" customHeight="1" x14ac:dyDescent="0.2"/>
    <row r="5279" ht="12.75" customHeight="1" x14ac:dyDescent="0.2"/>
    <row r="5280" ht="12.75" customHeight="1" x14ac:dyDescent="0.2"/>
    <row r="5281" ht="12.75" customHeight="1" x14ac:dyDescent="0.2"/>
    <row r="5282" ht="12.75" customHeight="1" x14ac:dyDescent="0.2"/>
    <row r="5283" ht="12.75" customHeight="1" x14ac:dyDescent="0.2"/>
    <row r="5284" ht="12.75" customHeight="1" x14ac:dyDescent="0.2"/>
    <row r="5285" ht="12.75" customHeight="1" x14ac:dyDescent="0.2"/>
    <row r="5286" ht="12.75" customHeight="1" x14ac:dyDescent="0.2"/>
    <row r="5287" ht="12.75" customHeight="1" x14ac:dyDescent="0.2"/>
    <row r="5288" ht="12.75" customHeight="1" x14ac:dyDescent="0.2"/>
    <row r="5289" ht="12.75" customHeight="1" x14ac:dyDescent="0.2"/>
    <row r="5290" ht="12.75" customHeight="1" x14ac:dyDescent="0.2"/>
    <row r="5291" ht="12.75" customHeight="1" x14ac:dyDescent="0.2"/>
    <row r="5292" ht="12.75" customHeight="1" x14ac:dyDescent="0.2"/>
    <row r="5293" ht="12.75" customHeight="1" x14ac:dyDescent="0.2"/>
    <row r="5294" ht="12.75" customHeight="1" x14ac:dyDescent="0.2"/>
    <row r="5295" ht="12.75" customHeight="1" x14ac:dyDescent="0.2"/>
    <row r="5296" ht="12.75" customHeight="1" x14ac:dyDescent="0.2"/>
    <row r="5297" ht="12.75" customHeight="1" x14ac:dyDescent="0.2"/>
    <row r="5298" ht="12.75" customHeight="1" x14ac:dyDescent="0.2"/>
    <row r="5299" ht="12.75" customHeight="1" x14ac:dyDescent="0.2"/>
    <row r="5300" ht="12.75" customHeight="1" x14ac:dyDescent="0.2"/>
    <row r="5301" ht="12.75" customHeight="1" x14ac:dyDescent="0.2"/>
    <row r="5302" ht="12.75" customHeight="1" x14ac:dyDescent="0.2"/>
    <row r="5303" ht="12.75" customHeight="1" x14ac:dyDescent="0.2"/>
    <row r="5304" ht="12.75" customHeight="1" x14ac:dyDescent="0.2"/>
    <row r="5305" ht="12.75" customHeight="1" x14ac:dyDescent="0.2"/>
    <row r="5306" ht="12.75" customHeight="1" x14ac:dyDescent="0.2"/>
    <row r="5307" ht="12.75" customHeight="1" x14ac:dyDescent="0.2"/>
    <row r="5308" ht="12.75" customHeight="1" x14ac:dyDescent="0.2"/>
    <row r="5309" ht="12.75" customHeight="1" x14ac:dyDescent="0.2"/>
    <row r="5310" ht="12.75" customHeight="1" x14ac:dyDescent="0.2"/>
    <row r="5311" ht="12.75" customHeight="1" x14ac:dyDescent="0.2"/>
    <row r="5312" ht="12.75" customHeight="1" x14ac:dyDescent="0.2"/>
    <row r="5313" ht="12.75" customHeight="1" x14ac:dyDescent="0.2"/>
    <row r="5314" ht="12.75" customHeight="1" x14ac:dyDescent="0.2"/>
    <row r="5315" ht="12.75" customHeight="1" x14ac:dyDescent="0.2"/>
    <row r="5316" ht="12.75" customHeight="1" x14ac:dyDescent="0.2"/>
    <row r="5317" ht="12.75" customHeight="1" x14ac:dyDescent="0.2"/>
    <row r="5318" ht="12.75" customHeight="1" x14ac:dyDescent="0.2"/>
    <row r="5319" ht="12.75" customHeight="1" x14ac:dyDescent="0.2"/>
    <row r="5320" ht="12.75" customHeight="1" x14ac:dyDescent="0.2"/>
    <row r="5321" ht="12.75" customHeight="1" x14ac:dyDescent="0.2"/>
    <row r="5322" ht="12.75" customHeight="1" x14ac:dyDescent="0.2"/>
    <row r="5323" ht="12.75" customHeight="1" x14ac:dyDescent="0.2"/>
    <row r="5324" ht="12.75" customHeight="1" x14ac:dyDescent="0.2"/>
    <row r="5325" ht="12.75" customHeight="1" x14ac:dyDescent="0.2"/>
    <row r="5326" ht="12.75" customHeight="1" x14ac:dyDescent="0.2"/>
    <row r="5327" ht="12.75" customHeight="1" x14ac:dyDescent="0.2"/>
    <row r="5328" ht="12.75" customHeight="1" x14ac:dyDescent="0.2"/>
    <row r="5329" ht="12.75" customHeight="1" x14ac:dyDescent="0.2"/>
    <row r="5330" ht="12.75" customHeight="1" x14ac:dyDescent="0.2"/>
    <row r="5331" ht="12.75" customHeight="1" x14ac:dyDescent="0.2"/>
    <row r="5332" ht="12.75" customHeight="1" x14ac:dyDescent="0.2"/>
    <row r="5333" ht="12.75" customHeight="1" x14ac:dyDescent="0.2"/>
    <row r="5334" ht="12.75" customHeight="1" x14ac:dyDescent="0.2"/>
    <row r="5335" ht="12.75" customHeight="1" x14ac:dyDescent="0.2"/>
    <row r="5336" ht="12.75" customHeight="1" x14ac:dyDescent="0.2"/>
    <row r="5337" ht="12.75" customHeight="1" x14ac:dyDescent="0.2"/>
    <row r="5338" ht="12.75" customHeight="1" x14ac:dyDescent="0.2"/>
    <row r="5339" ht="12.75" customHeight="1" x14ac:dyDescent="0.2"/>
    <row r="5340" ht="12.75" customHeight="1" x14ac:dyDescent="0.2"/>
    <row r="5341" ht="12.75" customHeight="1" x14ac:dyDescent="0.2"/>
    <row r="5342" ht="12.75" customHeight="1" x14ac:dyDescent="0.2"/>
    <row r="5343" ht="12.75" customHeight="1" x14ac:dyDescent="0.2"/>
    <row r="5344" ht="12.75" customHeight="1" x14ac:dyDescent="0.2"/>
    <row r="5345" ht="12.75" customHeight="1" x14ac:dyDescent="0.2"/>
    <row r="5346" ht="12.75" customHeight="1" x14ac:dyDescent="0.2"/>
    <row r="5347" ht="12.75" customHeight="1" x14ac:dyDescent="0.2"/>
    <row r="5348" ht="12.75" customHeight="1" x14ac:dyDescent="0.2"/>
    <row r="5349" ht="12.75" customHeight="1" x14ac:dyDescent="0.2"/>
    <row r="5350" ht="12.75" customHeight="1" x14ac:dyDescent="0.2"/>
    <row r="5351" ht="12.75" customHeight="1" x14ac:dyDescent="0.2"/>
    <row r="5352" ht="12.75" customHeight="1" x14ac:dyDescent="0.2"/>
    <row r="5353" ht="12.75" customHeight="1" x14ac:dyDescent="0.2"/>
    <row r="5354" ht="12.75" customHeight="1" x14ac:dyDescent="0.2"/>
    <row r="5355" ht="12.75" customHeight="1" x14ac:dyDescent="0.2"/>
    <row r="5356" ht="12.75" customHeight="1" x14ac:dyDescent="0.2"/>
    <row r="5357" ht="12.75" customHeight="1" x14ac:dyDescent="0.2"/>
    <row r="5358" ht="12.75" customHeight="1" x14ac:dyDescent="0.2"/>
    <row r="5359" ht="12.75" customHeight="1" x14ac:dyDescent="0.2"/>
    <row r="5360" ht="12.75" customHeight="1" x14ac:dyDescent="0.2"/>
    <row r="5361" ht="12.75" customHeight="1" x14ac:dyDescent="0.2"/>
    <row r="5362" ht="12.75" customHeight="1" x14ac:dyDescent="0.2"/>
    <row r="5363" ht="12.75" customHeight="1" x14ac:dyDescent="0.2"/>
    <row r="5364" ht="12.75" customHeight="1" x14ac:dyDescent="0.2"/>
    <row r="5365" ht="12.75" customHeight="1" x14ac:dyDescent="0.2"/>
    <row r="5366" ht="12.75" customHeight="1" x14ac:dyDescent="0.2"/>
    <row r="5367" ht="12.75" customHeight="1" x14ac:dyDescent="0.2"/>
    <row r="5368" ht="12.75" customHeight="1" x14ac:dyDescent="0.2"/>
    <row r="5369" ht="12.75" customHeight="1" x14ac:dyDescent="0.2"/>
    <row r="5370" ht="12.75" customHeight="1" x14ac:dyDescent="0.2"/>
    <row r="5371" ht="12.75" customHeight="1" x14ac:dyDescent="0.2"/>
    <row r="5372" ht="12.75" customHeight="1" x14ac:dyDescent="0.2"/>
    <row r="5373" ht="12.75" customHeight="1" x14ac:dyDescent="0.2"/>
    <row r="5374" ht="12.75" customHeight="1" x14ac:dyDescent="0.2"/>
    <row r="5375" ht="12.75" customHeight="1" x14ac:dyDescent="0.2"/>
    <row r="5376" ht="12.75" customHeight="1" x14ac:dyDescent="0.2"/>
    <row r="5377" ht="12.75" customHeight="1" x14ac:dyDescent="0.2"/>
    <row r="5378" ht="12.75" customHeight="1" x14ac:dyDescent="0.2"/>
    <row r="5379" ht="12.75" customHeight="1" x14ac:dyDescent="0.2"/>
    <row r="5380" ht="12.75" customHeight="1" x14ac:dyDescent="0.2"/>
    <row r="5381" ht="12.75" customHeight="1" x14ac:dyDescent="0.2"/>
    <row r="5382" ht="12.75" customHeight="1" x14ac:dyDescent="0.2"/>
    <row r="5383" ht="12.75" customHeight="1" x14ac:dyDescent="0.2"/>
    <row r="5384" ht="12.75" customHeight="1" x14ac:dyDescent="0.2"/>
    <row r="5385" ht="12.75" customHeight="1" x14ac:dyDescent="0.2"/>
    <row r="5386" ht="12.75" customHeight="1" x14ac:dyDescent="0.2"/>
    <row r="5387" ht="12.75" customHeight="1" x14ac:dyDescent="0.2"/>
    <row r="5388" ht="12.75" customHeight="1" x14ac:dyDescent="0.2"/>
    <row r="5389" ht="12.75" customHeight="1" x14ac:dyDescent="0.2"/>
    <row r="5390" ht="12.75" customHeight="1" x14ac:dyDescent="0.2"/>
    <row r="5391" ht="12.75" customHeight="1" x14ac:dyDescent="0.2"/>
    <row r="5392" ht="12.75" customHeight="1" x14ac:dyDescent="0.2"/>
    <row r="5393" ht="12.75" customHeight="1" x14ac:dyDescent="0.2"/>
    <row r="5394" ht="12.75" customHeight="1" x14ac:dyDescent="0.2"/>
    <row r="5395" ht="12.75" customHeight="1" x14ac:dyDescent="0.2"/>
    <row r="5396" ht="12.75" customHeight="1" x14ac:dyDescent="0.2"/>
    <row r="5397" ht="12.75" customHeight="1" x14ac:dyDescent="0.2"/>
    <row r="5398" ht="12.75" customHeight="1" x14ac:dyDescent="0.2"/>
    <row r="5399" ht="12.75" customHeight="1" x14ac:dyDescent="0.2"/>
    <row r="5400" ht="12.75" customHeight="1" x14ac:dyDescent="0.2"/>
    <row r="5401" ht="12.75" customHeight="1" x14ac:dyDescent="0.2"/>
    <row r="5402" ht="12.75" customHeight="1" x14ac:dyDescent="0.2"/>
    <row r="5403" ht="12.75" customHeight="1" x14ac:dyDescent="0.2"/>
    <row r="5404" ht="12.75" customHeight="1" x14ac:dyDescent="0.2"/>
    <row r="5405" ht="12.75" customHeight="1" x14ac:dyDescent="0.2"/>
    <row r="5406" ht="12.75" customHeight="1" x14ac:dyDescent="0.2"/>
    <row r="5407" ht="12.75" customHeight="1" x14ac:dyDescent="0.2"/>
    <row r="5408" ht="12.75" customHeight="1" x14ac:dyDescent="0.2"/>
    <row r="5409" ht="12.75" customHeight="1" x14ac:dyDescent="0.2"/>
    <row r="5410" ht="12.75" customHeight="1" x14ac:dyDescent="0.2"/>
    <row r="5411" ht="12.75" customHeight="1" x14ac:dyDescent="0.2"/>
    <row r="5412" ht="12.75" customHeight="1" x14ac:dyDescent="0.2"/>
    <row r="5413" ht="12.75" customHeight="1" x14ac:dyDescent="0.2"/>
    <row r="5414" ht="12.75" customHeight="1" x14ac:dyDescent="0.2"/>
    <row r="5415" ht="12.75" customHeight="1" x14ac:dyDescent="0.2"/>
    <row r="5416" ht="12.75" customHeight="1" x14ac:dyDescent="0.2"/>
    <row r="5417" ht="12.75" customHeight="1" x14ac:dyDescent="0.2"/>
    <row r="5418" ht="12.75" customHeight="1" x14ac:dyDescent="0.2"/>
    <row r="5419" ht="12.75" customHeight="1" x14ac:dyDescent="0.2"/>
    <row r="5420" ht="12.75" customHeight="1" x14ac:dyDescent="0.2"/>
    <row r="5421" ht="12.75" customHeight="1" x14ac:dyDescent="0.2"/>
    <row r="5422" ht="12.75" customHeight="1" x14ac:dyDescent="0.2"/>
    <row r="5423" ht="12.75" customHeight="1" x14ac:dyDescent="0.2"/>
    <row r="5424" ht="12.75" customHeight="1" x14ac:dyDescent="0.2"/>
    <row r="5425" ht="12.75" customHeight="1" x14ac:dyDescent="0.2"/>
    <row r="5426" ht="12.75" customHeight="1" x14ac:dyDescent="0.2"/>
    <row r="5427" ht="12.75" customHeight="1" x14ac:dyDescent="0.2"/>
    <row r="5428" ht="12.75" customHeight="1" x14ac:dyDescent="0.2"/>
    <row r="5429" ht="12.75" customHeight="1" x14ac:dyDescent="0.2"/>
    <row r="5430" ht="12.75" customHeight="1" x14ac:dyDescent="0.2"/>
    <row r="5431" ht="12.75" customHeight="1" x14ac:dyDescent="0.2"/>
    <row r="5432" ht="12.75" customHeight="1" x14ac:dyDescent="0.2"/>
    <row r="5433" ht="12.75" customHeight="1" x14ac:dyDescent="0.2"/>
    <row r="5434" ht="12.75" customHeight="1" x14ac:dyDescent="0.2"/>
    <row r="5435" ht="12.75" customHeight="1" x14ac:dyDescent="0.2"/>
    <row r="5436" ht="12.75" customHeight="1" x14ac:dyDescent="0.2"/>
    <row r="5437" ht="12.75" customHeight="1" x14ac:dyDescent="0.2"/>
    <row r="5438" ht="12.75" customHeight="1" x14ac:dyDescent="0.2"/>
    <row r="5439" ht="12.75" customHeight="1" x14ac:dyDescent="0.2"/>
    <row r="5440" ht="12.75" customHeight="1" x14ac:dyDescent="0.2"/>
    <row r="5441" ht="12.75" customHeight="1" x14ac:dyDescent="0.2"/>
    <row r="5442" ht="12.75" customHeight="1" x14ac:dyDescent="0.2"/>
    <row r="5443" ht="12.75" customHeight="1" x14ac:dyDescent="0.2"/>
    <row r="5444" ht="12.75" customHeight="1" x14ac:dyDescent="0.2"/>
    <row r="5445" ht="12.75" customHeight="1" x14ac:dyDescent="0.2"/>
    <row r="5446" ht="12.75" customHeight="1" x14ac:dyDescent="0.2"/>
    <row r="5447" ht="12.75" customHeight="1" x14ac:dyDescent="0.2"/>
    <row r="5448" ht="12.75" customHeight="1" x14ac:dyDescent="0.2"/>
    <row r="5449" ht="12.75" customHeight="1" x14ac:dyDescent="0.2"/>
    <row r="5450" ht="12.75" customHeight="1" x14ac:dyDescent="0.2"/>
    <row r="5451" ht="12.75" customHeight="1" x14ac:dyDescent="0.2"/>
    <row r="5452" ht="12.75" customHeight="1" x14ac:dyDescent="0.2"/>
    <row r="5453" ht="12.75" customHeight="1" x14ac:dyDescent="0.2"/>
    <row r="5454" ht="12.75" customHeight="1" x14ac:dyDescent="0.2"/>
    <row r="5455" ht="12.75" customHeight="1" x14ac:dyDescent="0.2"/>
    <row r="5456" ht="12.75" customHeight="1" x14ac:dyDescent="0.2"/>
    <row r="5457" ht="12.75" customHeight="1" x14ac:dyDescent="0.2"/>
    <row r="5458" ht="12.75" customHeight="1" x14ac:dyDescent="0.2"/>
    <row r="5459" ht="12.75" customHeight="1" x14ac:dyDescent="0.2"/>
    <row r="5460" ht="12.75" customHeight="1" x14ac:dyDescent="0.2"/>
    <row r="5461" ht="12.75" customHeight="1" x14ac:dyDescent="0.2"/>
    <row r="5462" ht="12.75" customHeight="1" x14ac:dyDescent="0.2"/>
    <row r="5463" ht="12.75" customHeight="1" x14ac:dyDescent="0.2"/>
    <row r="5464" ht="12.75" customHeight="1" x14ac:dyDescent="0.2"/>
    <row r="5465" ht="12.75" customHeight="1" x14ac:dyDescent="0.2"/>
    <row r="5466" ht="12.75" customHeight="1" x14ac:dyDescent="0.2"/>
    <row r="5467" ht="12.75" customHeight="1" x14ac:dyDescent="0.2"/>
    <row r="5468" ht="12.75" customHeight="1" x14ac:dyDescent="0.2"/>
    <row r="5469" ht="12.75" customHeight="1" x14ac:dyDescent="0.2"/>
    <row r="5470" ht="12.75" customHeight="1" x14ac:dyDescent="0.2"/>
    <row r="5471" ht="12.75" customHeight="1" x14ac:dyDescent="0.2"/>
    <row r="5472" ht="12.75" customHeight="1" x14ac:dyDescent="0.2"/>
    <row r="5473" ht="12.75" customHeight="1" x14ac:dyDescent="0.2"/>
    <row r="5474" ht="12.75" customHeight="1" x14ac:dyDescent="0.2"/>
    <row r="5475" ht="12.75" customHeight="1" x14ac:dyDescent="0.2"/>
    <row r="5476" ht="12.75" customHeight="1" x14ac:dyDescent="0.2"/>
    <row r="5477" ht="12.75" customHeight="1" x14ac:dyDescent="0.2"/>
    <row r="5478" ht="12.75" customHeight="1" x14ac:dyDescent="0.2"/>
    <row r="5479" ht="12.75" customHeight="1" x14ac:dyDescent="0.2"/>
    <row r="5480" ht="12.75" customHeight="1" x14ac:dyDescent="0.2"/>
    <row r="5481" ht="12.75" customHeight="1" x14ac:dyDescent="0.2"/>
    <row r="5482" ht="12.75" customHeight="1" x14ac:dyDescent="0.2"/>
    <row r="5483" ht="12.75" customHeight="1" x14ac:dyDescent="0.2"/>
    <row r="5484" ht="12.75" customHeight="1" x14ac:dyDescent="0.2"/>
    <row r="5485" ht="12.75" customHeight="1" x14ac:dyDescent="0.2"/>
    <row r="5486" ht="12.75" customHeight="1" x14ac:dyDescent="0.2"/>
    <row r="5487" ht="12.75" customHeight="1" x14ac:dyDescent="0.2"/>
    <row r="5488" ht="12.75" customHeight="1" x14ac:dyDescent="0.2"/>
    <row r="5489" ht="12.75" customHeight="1" x14ac:dyDescent="0.2"/>
    <row r="5490" ht="12.75" customHeight="1" x14ac:dyDescent="0.2"/>
    <row r="5491" ht="12.75" customHeight="1" x14ac:dyDescent="0.2"/>
    <row r="5492" ht="12.75" customHeight="1" x14ac:dyDescent="0.2"/>
    <row r="5493" ht="12.75" customHeight="1" x14ac:dyDescent="0.2"/>
    <row r="5494" ht="12.75" customHeight="1" x14ac:dyDescent="0.2"/>
    <row r="5495" ht="12.75" customHeight="1" x14ac:dyDescent="0.2"/>
    <row r="5496" ht="12.75" customHeight="1" x14ac:dyDescent="0.2"/>
    <row r="5497" ht="12.75" customHeight="1" x14ac:dyDescent="0.2"/>
    <row r="5498" ht="12.75" customHeight="1" x14ac:dyDescent="0.2"/>
    <row r="5499" ht="12.75" customHeight="1" x14ac:dyDescent="0.2"/>
    <row r="5500" ht="12.75" customHeight="1" x14ac:dyDescent="0.2"/>
    <row r="5501" ht="12.75" customHeight="1" x14ac:dyDescent="0.2"/>
    <row r="5502" ht="12.75" customHeight="1" x14ac:dyDescent="0.2"/>
    <row r="5503" ht="12.75" customHeight="1" x14ac:dyDescent="0.2"/>
    <row r="5504" ht="12.75" customHeight="1" x14ac:dyDescent="0.2"/>
    <row r="5505" ht="12.75" customHeight="1" x14ac:dyDescent="0.2"/>
    <row r="5506" ht="12.75" customHeight="1" x14ac:dyDescent="0.2"/>
    <row r="5507" ht="12.75" customHeight="1" x14ac:dyDescent="0.2"/>
    <row r="5508" ht="12.75" customHeight="1" x14ac:dyDescent="0.2"/>
    <row r="5509" ht="12.75" customHeight="1" x14ac:dyDescent="0.2"/>
    <row r="5510" ht="12.75" customHeight="1" x14ac:dyDescent="0.2"/>
    <row r="5511" ht="12.75" customHeight="1" x14ac:dyDescent="0.2"/>
    <row r="5512" ht="12.75" customHeight="1" x14ac:dyDescent="0.2"/>
    <row r="5513" ht="12.75" customHeight="1" x14ac:dyDescent="0.2"/>
    <row r="5514" ht="12.75" customHeight="1" x14ac:dyDescent="0.2"/>
    <row r="5515" ht="12.75" customHeight="1" x14ac:dyDescent="0.2"/>
    <row r="5516" ht="12.75" customHeight="1" x14ac:dyDescent="0.2"/>
    <row r="5517" ht="12.75" customHeight="1" x14ac:dyDescent="0.2"/>
    <row r="5518" ht="12.75" customHeight="1" x14ac:dyDescent="0.2"/>
    <row r="5519" ht="12.75" customHeight="1" x14ac:dyDescent="0.2"/>
    <row r="5520" ht="12.75" customHeight="1" x14ac:dyDescent="0.2"/>
    <row r="5521" ht="12.75" customHeight="1" x14ac:dyDescent="0.2"/>
    <row r="5522" ht="12.75" customHeight="1" x14ac:dyDescent="0.2"/>
    <row r="5523" ht="12.75" customHeight="1" x14ac:dyDescent="0.2"/>
    <row r="5524" ht="12.75" customHeight="1" x14ac:dyDescent="0.2"/>
    <row r="5525" ht="12.75" customHeight="1" x14ac:dyDescent="0.2"/>
    <row r="5526" ht="12.75" customHeight="1" x14ac:dyDescent="0.2"/>
    <row r="5527" ht="12.75" customHeight="1" x14ac:dyDescent="0.2"/>
    <row r="5528" ht="12.75" customHeight="1" x14ac:dyDescent="0.2"/>
    <row r="5529" ht="12.75" customHeight="1" x14ac:dyDescent="0.2"/>
    <row r="5530" ht="12.75" customHeight="1" x14ac:dyDescent="0.2"/>
    <row r="5531" ht="12.75" customHeight="1" x14ac:dyDescent="0.2"/>
    <row r="5532" ht="12.75" customHeight="1" x14ac:dyDescent="0.2"/>
    <row r="5533" ht="12.75" customHeight="1" x14ac:dyDescent="0.2"/>
    <row r="5534" ht="12.75" customHeight="1" x14ac:dyDescent="0.2"/>
    <row r="5535" ht="12.75" customHeight="1" x14ac:dyDescent="0.2"/>
    <row r="5536" ht="12.75" customHeight="1" x14ac:dyDescent="0.2"/>
    <row r="5537" ht="12.75" customHeight="1" x14ac:dyDescent="0.2"/>
    <row r="5538" ht="12.75" customHeight="1" x14ac:dyDescent="0.2"/>
    <row r="5539" ht="12.75" customHeight="1" x14ac:dyDescent="0.2"/>
    <row r="5540" ht="12.75" customHeight="1" x14ac:dyDescent="0.2"/>
    <row r="5541" ht="12.75" customHeight="1" x14ac:dyDescent="0.2"/>
    <row r="5542" ht="12.75" customHeight="1" x14ac:dyDescent="0.2"/>
    <row r="5543" ht="12.75" customHeight="1" x14ac:dyDescent="0.2"/>
    <row r="5544" ht="12.75" customHeight="1" x14ac:dyDescent="0.2"/>
    <row r="5545" ht="12.75" customHeight="1" x14ac:dyDescent="0.2"/>
    <row r="5546" ht="12.75" customHeight="1" x14ac:dyDescent="0.2"/>
    <row r="5547" ht="12.75" customHeight="1" x14ac:dyDescent="0.2"/>
    <row r="5548" ht="12.75" customHeight="1" x14ac:dyDescent="0.2"/>
    <row r="5549" ht="12.75" customHeight="1" x14ac:dyDescent="0.2"/>
    <row r="5550" ht="12.75" customHeight="1" x14ac:dyDescent="0.2"/>
    <row r="5551" ht="12.75" customHeight="1" x14ac:dyDescent="0.2"/>
    <row r="5552" ht="12.75" customHeight="1" x14ac:dyDescent="0.2"/>
    <row r="5553" ht="12.75" customHeight="1" x14ac:dyDescent="0.2"/>
    <row r="5554" ht="12.75" customHeight="1" x14ac:dyDescent="0.2"/>
    <row r="5555" ht="12.75" customHeight="1" x14ac:dyDescent="0.2"/>
    <row r="5556" ht="12.75" customHeight="1" x14ac:dyDescent="0.2"/>
    <row r="5557" ht="12.75" customHeight="1" x14ac:dyDescent="0.2"/>
    <row r="5558" ht="12.75" customHeight="1" x14ac:dyDescent="0.2"/>
    <row r="5559" ht="12.75" customHeight="1" x14ac:dyDescent="0.2"/>
    <row r="5560" ht="12.75" customHeight="1" x14ac:dyDescent="0.2"/>
    <row r="5561" ht="12.75" customHeight="1" x14ac:dyDescent="0.2"/>
    <row r="5562" ht="12.75" customHeight="1" x14ac:dyDescent="0.2"/>
    <row r="5563" ht="12.75" customHeight="1" x14ac:dyDescent="0.2"/>
    <row r="5564" ht="12.75" customHeight="1" x14ac:dyDescent="0.2"/>
    <row r="5565" ht="12.75" customHeight="1" x14ac:dyDescent="0.2"/>
    <row r="5566" ht="12.75" customHeight="1" x14ac:dyDescent="0.2"/>
    <row r="5567" ht="12.75" customHeight="1" x14ac:dyDescent="0.2"/>
    <row r="5568" ht="12.75" customHeight="1" x14ac:dyDescent="0.2"/>
    <row r="5569" ht="12.75" customHeight="1" x14ac:dyDescent="0.2"/>
    <row r="5570" ht="12.75" customHeight="1" x14ac:dyDescent="0.2"/>
    <row r="5571" ht="12.75" customHeight="1" x14ac:dyDescent="0.2"/>
    <row r="5572" ht="12.75" customHeight="1" x14ac:dyDescent="0.2"/>
    <row r="5573" ht="12.75" customHeight="1" x14ac:dyDescent="0.2"/>
    <row r="5574" ht="12.75" customHeight="1" x14ac:dyDescent="0.2"/>
    <row r="5575" ht="12.75" customHeight="1" x14ac:dyDescent="0.2"/>
    <row r="5576" ht="12.75" customHeight="1" x14ac:dyDescent="0.2"/>
    <row r="5577" ht="12.75" customHeight="1" x14ac:dyDescent="0.2"/>
    <row r="5578" ht="12.75" customHeight="1" x14ac:dyDescent="0.2"/>
    <row r="5579" ht="12.75" customHeight="1" x14ac:dyDescent="0.2"/>
    <row r="5580" ht="12.75" customHeight="1" x14ac:dyDescent="0.2"/>
    <row r="5581" ht="12.75" customHeight="1" x14ac:dyDescent="0.2"/>
    <row r="5582" ht="12.75" customHeight="1" x14ac:dyDescent="0.2"/>
    <row r="5583" ht="12.75" customHeight="1" x14ac:dyDescent="0.2"/>
    <row r="5584" ht="12.75" customHeight="1" x14ac:dyDescent="0.2"/>
    <row r="5585" ht="12.75" customHeight="1" x14ac:dyDescent="0.2"/>
    <row r="5586" ht="12.75" customHeight="1" x14ac:dyDescent="0.2"/>
    <row r="5587" ht="12.75" customHeight="1" x14ac:dyDescent="0.2"/>
    <row r="5588" ht="12.75" customHeight="1" x14ac:dyDescent="0.2"/>
    <row r="5589" ht="12.75" customHeight="1" x14ac:dyDescent="0.2"/>
    <row r="5590" ht="12.75" customHeight="1" x14ac:dyDescent="0.2"/>
    <row r="5591" ht="12.75" customHeight="1" x14ac:dyDescent="0.2"/>
    <row r="5592" ht="12.75" customHeight="1" x14ac:dyDescent="0.2"/>
    <row r="5593" ht="12.75" customHeight="1" x14ac:dyDescent="0.2"/>
    <row r="5594" ht="12.75" customHeight="1" x14ac:dyDescent="0.2"/>
    <row r="5595" ht="12.75" customHeight="1" x14ac:dyDescent="0.2"/>
    <row r="5596" ht="12.75" customHeight="1" x14ac:dyDescent="0.2"/>
    <row r="5597" ht="12.75" customHeight="1" x14ac:dyDescent="0.2"/>
    <row r="5598" ht="12.75" customHeight="1" x14ac:dyDescent="0.2"/>
    <row r="5599" ht="12.75" customHeight="1" x14ac:dyDescent="0.2"/>
    <row r="5600" ht="12.75" customHeight="1" x14ac:dyDescent="0.2"/>
    <row r="5601" ht="12.75" customHeight="1" x14ac:dyDescent="0.2"/>
    <row r="5602" ht="12.75" customHeight="1" x14ac:dyDescent="0.2"/>
    <row r="5603" ht="12.75" customHeight="1" x14ac:dyDescent="0.2"/>
    <row r="5604" ht="12.75" customHeight="1" x14ac:dyDescent="0.2"/>
    <row r="5605" ht="12.75" customHeight="1" x14ac:dyDescent="0.2"/>
    <row r="5606" ht="12.75" customHeight="1" x14ac:dyDescent="0.2"/>
    <row r="5607" ht="12.75" customHeight="1" x14ac:dyDescent="0.2"/>
    <row r="5608" ht="12.75" customHeight="1" x14ac:dyDescent="0.2"/>
    <row r="5609" ht="12.75" customHeight="1" x14ac:dyDescent="0.2"/>
    <row r="5610" ht="12.75" customHeight="1" x14ac:dyDescent="0.2"/>
    <row r="5611" ht="12.75" customHeight="1" x14ac:dyDescent="0.2"/>
    <row r="5612" ht="12.75" customHeight="1" x14ac:dyDescent="0.2"/>
    <row r="5613" ht="12.75" customHeight="1" x14ac:dyDescent="0.2"/>
    <row r="5614" ht="12.75" customHeight="1" x14ac:dyDescent="0.2"/>
    <row r="5615" ht="12.75" customHeight="1" x14ac:dyDescent="0.2"/>
    <row r="5616" ht="12.75" customHeight="1" x14ac:dyDescent="0.2"/>
    <row r="5617" ht="12.75" customHeight="1" x14ac:dyDescent="0.2"/>
    <row r="5618" ht="12.75" customHeight="1" x14ac:dyDescent="0.2"/>
    <row r="5619" ht="12.75" customHeight="1" x14ac:dyDescent="0.2"/>
    <row r="5620" ht="12.75" customHeight="1" x14ac:dyDescent="0.2"/>
    <row r="5621" ht="12.75" customHeight="1" x14ac:dyDescent="0.2"/>
    <row r="5622" ht="12.75" customHeight="1" x14ac:dyDescent="0.2"/>
    <row r="5623" ht="12.75" customHeight="1" x14ac:dyDescent="0.2"/>
    <row r="5624" ht="12.75" customHeight="1" x14ac:dyDescent="0.2"/>
    <row r="5625" ht="12.75" customHeight="1" x14ac:dyDescent="0.2"/>
    <row r="5626" ht="12.75" customHeight="1" x14ac:dyDescent="0.2"/>
    <row r="5627" ht="12.75" customHeight="1" x14ac:dyDescent="0.2"/>
    <row r="5628" ht="12.75" customHeight="1" x14ac:dyDescent="0.2"/>
    <row r="5629" ht="12.75" customHeight="1" x14ac:dyDescent="0.2"/>
    <row r="5630" ht="12.75" customHeight="1" x14ac:dyDescent="0.2"/>
    <row r="5631" ht="12.75" customHeight="1" x14ac:dyDescent="0.2"/>
    <row r="5632" ht="12.75" customHeight="1" x14ac:dyDescent="0.2"/>
    <row r="5633" ht="12.75" customHeight="1" x14ac:dyDescent="0.2"/>
    <row r="5634" ht="12.75" customHeight="1" x14ac:dyDescent="0.2"/>
    <row r="5635" ht="12.75" customHeight="1" x14ac:dyDescent="0.2"/>
    <row r="5636" ht="12.75" customHeight="1" x14ac:dyDescent="0.2"/>
    <row r="5637" ht="12.75" customHeight="1" x14ac:dyDescent="0.2"/>
    <row r="5638" ht="12.75" customHeight="1" x14ac:dyDescent="0.2"/>
    <row r="5639" ht="12.75" customHeight="1" x14ac:dyDescent="0.2"/>
    <row r="5640" ht="12.75" customHeight="1" x14ac:dyDescent="0.2"/>
    <row r="5641" ht="12.75" customHeight="1" x14ac:dyDescent="0.2"/>
    <row r="5642" ht="12.75" customHeight="1" x14ac:dyDescent="0.2"/>
    <row r="5643" ht="12.75" customHeight="1" x14ac:dyDescent="0.2"/>
    <row r="5644" ht="12.75" customHeight="1" x14ac:dyDescent="0.2"/>
    <row r="5645" ht="12.75" customHeight="1" x14ac:dyDescent="0.2"/>
    <row r="5646" ht="12.75" customHeight="1" x14ac:dyDescent="0.2"/>
    <row r="5647" ht="12.75" customHeight="1" x14ac:dyDescent="0.2"/>
    <row r="5648" ht="12.75" customHeight="1" x14ac:dyDescent="0.2"/>
    <row r="5649" ht="12.75" customHeight="1" x14ac:dyDescent="0.2"/>
    <row r="5650" ht="12.75" customHeight="1" x14ac:dyDescent="0.2"/>
    <row r="5651" ht="12.75" customHeight="1" x14ac:dyDescent="0.2"/>
    <row r="5652" ht="12.75" customHeight="1" x14ac:dyDescent="0.2"/>
    <row r="5653" ht="12.75" customHeight="1" x14ac:dyDescent="0.2"/>
    <row r="5654" ht="12.75" customHeight="1" x14ac:dyDescent="0.2"/>
    <row r="5655" ht="12.75" customHeight="1" x14ac:dyDescent="0.2"/>
    <row r="5656" ht="12.75" customHeight="1" x14ac:dyDescent="0.2"/>
    <row r="5657" ht="12.75" customHeight="1" x14ac:dyDescent="0.2"/>
    <row r="5658" ht="12.75" customHeight="1" x14ac:dyDescent="0.2"/>
    <row r="5659" ht="12.75" customHeight="1" x14ac:dyDescent="0.2"/>
    <row r="5660" ht="12.75" customHeight="1" x14ac:dyDescent="0.2"/>
    <row r="5661" ht="12.75" customHeight="1" x14ac:dyDescent="0.2"/>
    <row r="5662" ht="12.75" customHeight="1" x14ac:dyDescent="0.2"/>
    <row r="5663" ht="12.75" customHeight="1" x14ac:dyDescent="0.2"/>
    <row r="5664" ht="12.75" customHeight="1" x14ac:dyDescent="0.2"/>
    <row r="5665" ht="12.75" customHeight="1" x14ac:dyDescent="0.2"/>
    <row r="5666" ht="12.75" customHeight="1" x14ac:dyDescent="0.2"/>
    <row r="5667" ht="12.75" customHeight="1" x14ac:dyDescent="0.2"/>
    <row r="5668" ht="12.75" customHeight="1" x14ac:dyDescent="0.2"/>
    <row r="5669" ht="12.75" customHeight="1" x14ac:dyDescent="0.2"/>
    <row r="5670" ht="12.75" customHeight="1" x14ac:dyDescent="0.2"/>
    <row r="5671" ht="12.75" customHeight="1" x14ac:dyDescent="0.2"/>
    <row r="5672" ht="12.75" customHeight="1" x14ac:dyDescent="0.2"/>
    <row r="5673" ht="12.75" customHeight="1" x14ac:dyDescent="0.2"/>
    <row r="5674" ht="12.75" customHeight="1" x14ac:dyDescent="0.2"/>
    <row r="5675" ht="12.75" customHeight="1" x14ac:dyDescent="0.2"/>
    <row r="5676" ht="12.75" customHeight="1" x14ac:dyDescent="0.2"/>
    <row r="5677" ht="12.75" customHeight="1" x14ac:dyDescent="0.2"/>
    <row r="5678" ht="12.75" customHeight="1" x14ac:dyDescent="0.2"/>
    <row r="5679" ht="12.75" customHeight="1" x14ac:dyDescent="0.2"/>
    <row r="5680" ht="12.75" customHeight="1" x14ac:dyDescent="0.2"/>
    <row r="5681" ht="12.75" customHeight="1" x14ac:dyDescent="0.2"/>
    <row r="5682" ht="12.75" customHeight="1" x14ac:dyDescent="0.2"/>
    <row r="5683" ht="12.75" customHeight="1" x14ac:dyDescent="0.2"/>
    <row r="5684" ht="12.75" customHeight="1" x14ac:dyDescent="0.2"/>
    <row r="5685" ht="12.75" customHeight="1" x14ac:dyDescent="0.2"/>
    <row r="5686" ht="12.75" customHeight="1" x14ac:dyDescent="0.2"/>
    <row r="5687" ht="12.75" customHeight="1" x14ac:dyDescent="0.2"/>
    <row r="5688" ht="12.75" customHeight="1" x14ac:dyDescent="0.2"/>
    <row r="5689" ht="12.75" customHeight="1" x14ac:dyDescent="0.2"/>
    <row r="5690" ht="12.75" customHeight="1" x14ac:dyDescent="0.2"/>
    <row r="5691" ht="12.75" customHeight="1" x14ac:dyDescent="0.2"/>
    <row r="5692" ht="12.75" customHeight="1" x14ac:dyDescent="0.2"/>
    <row r="5693" ht="12.75" customHeight="1" x14ac:dyDescent="0.2"/>
    <row r="5694" ht="12.75" customHeight="1" x14ac:dyDescent="0.2"/>
    <row r="5695" ht="12.75" customHeight="1" x14ac:dyDescent="0.2"/>
    <row r="5696" ht="12.75" customHeight="1" x14ac:dyDescent="0.2"/>
    <row r="5697" ht="12.75" customHeight="1" x14ac:dyDescent="0.2"/>
    <row r="5698" ht="12.75" customHeight="1" x14ac:dyDescent="0.2"/>
    <row r="5699" ht="12.75" customHeight="1" x14ac:dyDescent="0.2"/>
    <row r="5700" ht="12.75" customHeight="1" x14ac:dyDescent="0.2"/>
    <row r="5701" ht="12.75" customHeight="1" x14ac:dyDescent="0.2"/>
    <row r="5702" ht="12.75" customHeight="1" x14ac:dyDescent="0.2"/>
    <row r="5703" ht="12.75" customHeight="1" x14ac:dyDescent="0.2"/>
    <row r="5704" ht="12.75" customHeight="1" x14ac:dyDescent="0.2"/>
    <row r="5705" ht="12.75" customHeight="1" x14ac:dyDescent="0.2"/>
    <row r="5706" ht="12.75" customHeight="1" x14ac:dyDescent="0.2"/>
    <row r="5707" ht="12.75" customHeight="1" x14ac:dyDescent="0.2"/>
    <row r="5708" ht="12.75" customHeight="1" x14ac:dyDescent="0.2"/>
    <row r="5709" ht="12.75" customHeight="1" x14ac:dyDescent="0.2"/>
    <row r="5710" ht="12.75" customHeight="1" x14ac:dyDescent="0.2"/>
    <row r="5711" ht="12.75" customHeight="1" x14ac:dyDescent="0.2"/>
    <row r="5712" ht="12.75" customHeight="1" x14ac:dyDescent="0.2"/>
    <row r="5713" ht="12.75" customHeight="1" x14ac:dyDescent="0.2"/>
    <row r="5714" ht="12.75" customHeight="1" x14ac:dyDescent="0.2"/>
    <row r="5715" ht="12.75" customHeight="1" x14ac:dyDescent="0.2"/>
    <row r="5716" ht="12.75" customHeight="1" x14ac:dyDescent="0.2"/>
    <row r="5717" ht="12.75" customHeight="1" x14ac:dyDescent="0.2"/>
    <row r="5718" ht="12.75" customHeight="1" x14ac:dyDescent="0.2"/>
    <row r="5719" ht="12.75" customHeight="1" x14ac:dyDescent="0.2"/>
    <row r="5720" ht="12.75" customHeight="1" x14ac:dyDescent="0.2"/>
    <row r="5721" ht="12.75" customHeight="1" x14ac:dyDescent="0.2"/>
    <row r="5722" ht="12.75" customHeight="1" x14ac:dyDescent="0.2"/>
    <row r="5723" ht="12.75" customHeight="1" x14ac:dyDescent="0.2"/>
    <row r="5724" ht="12.75" customHeight="1" x14ac:dyDescent="0.2"/>
    <row r="5725" ht="12.75" customHeight="1" x14ac:dyDescent="0.2"/>
    <row r="5726" ht="12.75" customHeight="1" x14ac:dyDescent="0.2"/>
    <row r="5727" ht="12.75" customHeight="1" x14ac:dyDescent="0.2"/>
    <row r="5728" ht="12.75" customHeight="1" x14ac:dyDescent="0.2"/>
    <row r="5729" ht="12.75" customHeight="1" x14ac:dyDescent="0.2"/>
    <row r="5730" ht="12.75" customHeight="1" x14ac:dyDescent="0.2"/>
    <row r="5731" ht="12.75" customHeight="1" x14ac:dyDescent="0.2"/>
    <row r="5732" ht="12.75" customHeight="1" x14ac:dyDescent="0.2"/>
    <row r="5733" ht="12.75" customHeight="1" x14ac:dyDescent="0.2"/>
    <row r="5734" ht="12.75" customHeight="1" x14ac:dyDescent="0.2"/>
    <row r="5735" ht="12.75" customHeight="1" x14ac:dyDescent="0.2"/>
    <row r="5736" ht="12.75" customHeight="1" x14ac:dyDescent="0.2"/>
    <row r="5737" ht="12.75" customHeight="1" x14ac:dyDescent="0.2"/>
    <row r="5738" ht="12.75" customHeight="1" x14ac:dyDescent="0.2"/>
    <row r="5739" ht="12.75" customHeight="1" x14ac:dyDescent="0.2"/>
    <row r="5740" ht="12.75" customHeight="1" x14ac:dyDescent="0.2"/>
    <row r="5741" ht="12.75" customHeight="1" x14ac:dyDescent="0.2"/>
    <row r="5742" ht="12.75" customHeight="1" x14ac:dyDescent="0.2"/>
    <row r="5743" ht="12.75" customHeight="1" x14ac:dyDescent="0.2"/>
    <row r="5744" ht="12.75" customHeight="1" x14ac:dyDescent="0.2"/>
    <row r="5745" ht="12.75" customHeight="1" x14ac:dyDescent="0.2"/>
    <row r="5746" ht="12.75" customHeight="1" x14ac:dyDescent="0.2"/>
    <row r="5747" ht="12.75" customHeight="1" x14ac:dyDescent="0.2"/>
    <row r="5748" ht="12.75" customHeight="1" x14ac:dyDescent="0.2"/>
    <row r="5749" ht="12.75" customHeight="1" x14ac:dyDescent="0.2"/>
    <row r="5750" ht="12.75" customHeight="1" x14ac:dyDescent="0.2"/>
    <row r="5751" ht="12.75" customHeight="1" x14ac:dyDescent="0.2"/>
    <row r="5752" ht="12.75" customHeight="1" x14ac:dyDescent="0.2"/>
    <row r="5753" ht="12.75" customHeight="1" x14ac:dyDescent="0.2"/>
    <row r="5754" ht="12.75" customHeight="1" x14ac:dyDescent="0.2"/>
    <row r="5755" ht="12.75" customHeight="1" x14ac:dyDescent="0.2"/>
    <row r="5756" ht="12.75" customHeight="1" x14ac:dyDescent="0.2"/>
    <row r="5757" ht="12.75" customHeight="1" x14ac:dyDescent="0.2"/>
    <row r="5758" ht="12.75" customHeight="1" x14ac:dyDescent="0.2"/>
    <row r="5759" ht="12.75" customHeight="1" x14ac:dyDescent="0.2"/>
    <row r="5760" ht="12.75" customHeight="1" x14ac:dyDescent="0.2"/>
    <row r="5761" ht="12.75" customHeight="1" x14ac:dyDescent="0.2"/>
    <row r="5762" ht="12.75" customHeight="1" x14ac:dyDescent="0.2"/>
    <row r="5763" ht="12.75" customHeight="1" x14ac:dyDescent="0.2"/>
    <row r="5764" ht="12.75" customHeight="1" x14ac:dyDescent="0.2"/>
    <row r="5765" ht="12.75" customHeight="1" x14ac:dyDescent="0.2"/>
    <row r="5766" ht="12.75" customHeight="1" x14ac:dyDescent="0.2"/>
    <row r="5767" ht="12.75" customHeight="1" x14ac:dyDescent="0.2"/>
    <row r="5768" ht="12.75" customHeight="1" x14ac:dyDescent="0.2"/>
    <row r="5769" ht="12.75" customHeight="1" x14ac:dyDescent="0.2"/>
    <row r="5770" ht="12.75" customHeight="1" x14ac:dyDescent="0.2"/>
    <row r="5771" ht="12.75" customHeight="1" x14ac:dyDescent="0.2"/>
    <row r="5772" ht="12.75" customHeight="1" x14ac:dyDescent="0.2"/>
    <row r="5773" ht="12.75" customHeight="1" x14ac:dyDescent="0.2"/>
    <row r="5774" ht="12.75" customHeight="1" x14ac:dyDescent="0.2"/>
    <row r="5775" ht="12.75" customHeight="1" x14ac:dyDescent="0.2"/>
    <row r="5776" ht="12.75" customHeight="1" x14ac:dyDescent="0.2"/>
    <row r="5777" ht="12.75" customHeight="1" x14ac:dyDescent="0.2"/>
    <row r="5778" ht="12.75" customHeight="1" x14ac:dyDescent="0.2"/>
    <row r="5779" ht="12.75" customHeight="1" x14ac:dyDescent="0.2"/>
    <row r="5780" ht="12.75" customHeight="1" x14ac:dyDescent="0.2"/>
    <row r="5781" ht="12.75" customHeight="1" x14ac:dyDescent="0.2"/>
    <row r="5782" ht="12.75" customHeight="1" x14ac:dyDescent="0.2"/>
    <row r="5783" ht="12.75" customHeight="1" x14ac:dyDescent="0.2"/>
    <row r="5784" ht="12.75" customHeight="1" x14ac:dyDescent="0.2"/>
    <row r="5785" ht="12.75" customHeight="1" x14ac:dyDescent="0.2"/>
    <row r="5786" ht="12.75" customHeight="1" x14ac:dyDescent="0.2"/>
    <row r="5787" ht="12.75" customHeight="1" x14ac:dyDescent="0.2"/>
    <row r="5788" ht="12.75" customHeight="1" x14ac:dyDescent="0.2"/>
    <row r="5789" ht="12.75" customHeight="1" x14ac:dyDescent="0.2"/>
    <row r="5790" ht="12.75" customHeight="1" x14ac:dyDescent="0.2"/>
    <row r="5791" ht="12.75" customHeight="1" x14ac:dyDescent="0.2"/>
    <row r="5792" ht="12.75" customHeight="1" x14ac:dyDescent="0.2"/>
    <row r="5793" ht="12.75" customHeight="1" x14ac:dyDescent="0.2"/>
    <row r="5794" ht="12.75" customHeight="1" x14ac:dyDescent="0.2"/>
    <row r="5795" ht="12.75" customHeight="1" x14ac:dyDescent="0.2"/>
    <row r="5796" ht="12.75" customHeight="1" x14ac:dyDescent="0.2"/>
    <row r="5797" ht="12.75" customHeight="1" x14ac:dyDescent="0.2"/>
    <row r="5798" ht="12.75" customHeight="1" x14ac:dyDescent="0.2"/>
    <row r="5799" ht="12.75" customHeight="1" x14ac:dyDescent="0.2"/>
    <row r="5800" ht="12.75" customHeight="1" x14ac:dyDescent="0.2"/>
    <row r="5801" ht="12.75" customHeight="1" x14ac:dyDescent="0.2"/>
    <row r="5802" ht="12.75" customHeight="1" x14ac:dyDescent="0.2"/>
    <row r="5803" ht="12.75" customHeight="1" x14ac:dyDescent="0.2"/>
    <row r="5804" ht="12.75" customHeight="1" x14ac:dyDescent="0.2"/>
    <row r="5805" ht="12.75" customHeight="1" x14ac:dyDescent="0.2"/>
    <row r="5806" ht="12.75" customHeight="1" x14ac:dyDescent="0.2"/>
    <row r="5807" ht="12.75" customHeight="1" x14ac:dyDescent="0.2"/>
    <row r="5808" ht="12.75" customHeight="1" x14ac:dyDescent="0.2"/>
    <row r="5809" ht="12.75" customHeight="1" x14ac:dyDescent="0.2"/>
    <row r="5810" ht="12.75" customHeight="1" x14ac:dyDescent="0.2"/>
    <row r="5811" ht="12.75" customHeight="1" x14ac:dyDescent="0.2"/>
    <row r="5812" ht="12.75" customHeight="1" x14ac:dyDescent="0.2"/>
    <row r="5813" ht="12.75" customHeight="1" x14ac:dyDescent="0.2"/>
    <row r="5814" ht="12.75" customHeight="1" x14ac:dyDescent="0.2"/>
    <row r="5815" ht="12.75" customHeight="1" x14ac:dyDescent="0.2"/>
    <row r="5816" ht="12.75" customHeight="1" x14ac:dyDescent="0.2"/>
    <row r="5817" ht="12.75" customHeight="1" x14ac:dyDescent="0.2"/>
    <row r="5818" ht="12.75" customHeight="1" x14ac:dyDescent="0.2"/>
    <row r="5819" ht="12.75" customHeight="1" x14ac:dyDescent="0.2"/>
    <row r="5820" ht="12.75" customHeight="1" x14ac:dyDescent="0.2"/>
    <row r="5821" ht="12.75" customHeight="1" x14ac:dyDescent="0.2"/>
    <row r="5822" ht="12.75" customHeight="1" x14ac:dyDescent="0.2"/>
    <row r="5823" ht="12.75" customHeight="1" x14ac:dyDescent="0.2"/>
    <row r="5824" ht="12.75" customHeight="1" x14ac:dyDescent="0.2"/>
    <row r="5825" ht="12.75" customHeight="1" x14ac:dyDescent="0.2"/>
    <row r="5826" ht="12.75" customHeight="1" x14ac:dyDescent="0.2"/>
    <row r="5827" ht="12.75" customHeight="1" x14ac:dyDescent="0.2"/>
    <row r="5828" ht="12.75" customHeight="1" x14ac:dyDescent="0.2"/>
    <row r="5829" ht="12.75" customHeight="1" x14ac:dyDescent="0.2"/>
    <row r="5830" ht="12.75" customHeight="1" x14ac:dyDescent="0.2"/>
    <row r="5831" ht="12.75" customHeight="1" x14ac:dyDescent="0.2"/>
    <row r="5832" ht="12.75" customHeight="1" x14ac:dyDescent="0.2"/>
    <row r="5833" ht="12.75" customHeight="1" x14ac:dyDescent="0.2"/>
    <row r="5834" ht="12.75" customHeight="1" x14ac:dyDescent="0.2"/>
    <row r="5835" ht="12.75" customHeight="1" x14ac:dyDescent="0.2"/>
    <row r="5836" ht="12.75" customHeight="1" x14ac:dyDescent="0.2"/>
    <row r="5837" ht="12.75" customHeight="1" x14ac:dyDescent="0.2"/>
    <row r="5838" ht="12.75" customHeight="1" x14ac:dyDescent="0.2"/>
    <row r="5839" ht="12.75" customHeight="1" x14ac:dyDescent="0.2"/>
    <row r="5840" ht="12.75" customHeight="1" x14ac:dyDescent="0.2"/>
    <row r="5841" ht="12.75" customHeight="1" x14ac:dyDescent="0.2"/>
    <row r="5842" ht="12.75" customHeight="1" x14ac:dyDescent="0.2"/>
    <row r="5843" ht="12.75" customHeight="1" x14ac:dyDescent="0.2"/>
    <row r="5844" ht="12.75" customHeight="1" x14ac:dyDescent="0.2"/>
    <row r="5845" ht="12.75" customHeight="1" x14ac:dyDescent="0.2"/>
    <row r="5846" ht="12.75" customHeight="1" x14ac:dyDescent="0.2"/>
    <row r="5847" ht="12.75" customHeight="1" x14ac:dyDescent="0.2"/>
    <row r="5848" ht="12.75" customHeight="1" x14ac:dyDescent="0.2"/>
    <row r="5849" ht="12.75" customHeight="1" x14ac:dyDescent="0.2"/>
    <row r="5850" ht="12.75" customHeight="1" x14ac:dyDescent="0.2"/>
    <row r="5851" ht="12.75" customHeight="1" x14ac:dyDescent="0.2"/>
    <row r="5852" ht="12.75" customHeight="1" x14ac:dyDescent="0.2"/>
    <row r="5853" ht="12.75" customHeight="1" x14ac:dyDescent="0.2"/>
    <row r="5854" ht="12.75" customHeight="1" x14ac:dyDescent="0.2"/>
    <row r="5855" ht="12.75" customHeight="1" x14ac:dyDescent="0.2"/>
    <row r="5856" ht="12.75" customHeight="1" x14ac:dyDescent="0.2"/>
    <row r="5857" ht="12.75" customHeight="1" x14ac:dyDescent="0.2"/>
    <row r="5858" ht="12.75" customHeight="1" x14ac:dyDescent="0.2"/>
    <row r="5859" ht="12.75" customHeight="1" x14ac:dyDescent="0.2"/>
    <row r="5860" ht="12.75" customHeight="1" x14ac:dyDescent="0.2"/>
    <row r="5861" ht="12.75" customHeight="1" x14ac:dyDescent="0.2"/>
    <row r="5862" ht="12.75" customHeight="1" x14ac:dyDescent="0.2"/>
    <row r="5863" ht="12.75" customHeight="1" x14ac:dyDescent="0.2"/>
    <row r="5864" ht="12.75" customHeight="1" x14ac:dyDescent="0.2"/>
    <row r="5865" ht="12.75" customHeight="1" x14ac:dyDescent="0.2"/>
    <row r="5866" ht="12.75" customHeight="1" x14ac:dyDescent="0.2"/>
    <row r="5867" ht="12.75" customHeight="1" x14ac:dyDescent="0.2"/>
    <row r="5868" ht="12.75" customHeight="1" x14ac:dyDescent="0.2"/>
    <row r="5869" ht="12.75" customHeight="1" x14ac:dyDescent="0.2"/>
    <row r="5870" ht="12.75" customHeight="1" x14ac:dyDescent="0.2"/>
    <row r="5871" ht="12.75" customHeight="1" x14ac:dyDescent="0.2"/>
    <row r="5872" ht="12.75" customHeight="1" x14ac:dyDescent="0.2"/>
    <row r="5873" ht="12.75" customHeight="1" x14ac:dyDescent="0.2"/>
    <row r="5874" ht="12.75" customHeight="1" x14ac:dyDescent="0.2"/>
    <row r="5875" ht="12.75" customHeight="1" x14ac:dyDescent="0.2"/>
    <row r="5876" ht="12.75" customHeight="1" x14ac:dyDescent="0.2"/>
    <row r="5877" ht="12.75" customHeight="1" x14ac:dyDescent="0.2"/>
    <row r="5878" ht="12.75" customHeight="1" x14ac:dyDescent="0.2"/>
    <row r="5879" ht="12.75" customHeight="1" x14ac:dyDescent="0.2"/>
    <row r="5880" ht="12.75" customHeight="1" x14ac:dyDescent="0.2"/>
    <row r="5881" ht="12.75" customHeight="1" x14ac:dyDescent="0.2"/>
    <row r="5882" ht="12.75" customHeight="1" x14ac:dyDescent="0.2"/>
    <row r="5883" ht="12.75" customHeight="1" x14ac:dyDescent="0.2"/>
    <row r="5884" ht="12.75" customHeight="1" x14ac:dyDescent="0.2"/>
    <row r="5885" ht="12.75" customHeight="1" x14ac:dyDescent="0.2"/>
    <row r="5886" ht="12.75" customHeight="1" x14ac:dyDescent="0.2"/>
    <row r="5887" ht="12.75" customHeight="1" x14ac:dyDescent="0.2"/>
    <row r="5888" ht="12.75" customHeight="1" x14ac:dyDescent="0.2"/>
    <row r="5889" ht="12.75" customHeight="1" x14ac:dyDescent="0.2"/>
    <row r="5890" ht="12.75" customHeight="1" x14ac:dyDescent="0.2"/>
    <row r="5891" ht="12.75" customHeight="1" x14ac:dyDescent="0.2"/>
    <row r="5892" ht="12.75" customHeight="1" x14ac:dyDescent="0.2"/>
    <row r="5893" ht="12.75" customHeight="1" x14ac:dyDescent="0.2"/>
    <row r="5894" ht="12.75" customHeight="1" x14ac:dyDescent="0.2"/>
    <row r="5895" ht="12.75" customHeight="1" x14ac:dyDescent="0.2"/>
    <row r="5896" ht="12.75" customHeight="1" x14ac:dyDescent="0.2"/>
    <row r="5897" ht="12.75" customHeight="1" x14ac:dyDescent="0.2"/>
    <row r="5898" ht="12.75" customHeight="1" x14ac:dyDescent="0.2"/>
    <row r="5899" ht="12.75" customHeight="1" x14ac:dyDescent="0.2"/>
    <row r="5900" ht="12.75" customHeight="1" x14ac:dyDescent="0.2"/>
    <row r="5901" ht="12.75" customHeight="1" x14ac:dyDescent="0.2"/>
    <row r="5902" ht="12.75" customHeight="1" x14ac:dyDescent="0.2"/>
    <row r="5903" ht="12.75" customHeight="1" x14ac:dyDescent="0.2"/>
    <row r="5904" ht="12.75" customHeight="1" x14ac:dyDescent="0.2"/>
    <row r="5905" ht="12.75" customHeight="1" x14ac:dyDescent="0.2"/>
    <row r="5906" ht="12.75" customHeight="1" x14ac:dyDescent="0.2"/>
    <row r="5907" ht="12.75" customHeight="1" x14ac:dyDescent="0.2"/>
    <row r="5908" ht="12.75" customHeight="1" x14ac:dyDescent="0.2"/>
    <row r="5909" ht="12.75" customHeight="1" x14ac:dyDescent="0.2"/>
    <row r="5910" ht="12.75" customHeight="1" x14ac:dyDescent="0.2"/>
    <row r="5911" ht="12.75" customHeight="1" x14ac:dyDescent="0.2"/>
    <row r="5912" ht="12.75" customHeight="1" x14ac:dyDescent="0.2"/>
    <row r="5913" ht="12.75" customHeight="1" x14ac:dyDescent="0.2"/>
    <row r="5914" ht="12.75" customHeight="1" x14ac:dyDescent="0.2"/>
    <row r="5915" ht="12.75" customHeight="1" x14ac:dyDescent="0.2"/>
    <row r="5916" ht="12.75" customHeight="1" x14ac:dyDescent="0.2"/>
    <row r="5917" ht="12.75" customHeight="1" x14ac:dyDescent="0.2"/>
    <row r="5918" ht="12.75" customHeight="1" x14ac:dyDescent="0.2"/>
    <row r="5919" ht="12.75" customHeight="1" x14ac:dyDescent="0.2"/>
    <row r="5920" ht="12.75" customHeight="1" x14ac:dyDescent="0.2"/>
    <row r="5921" ht="12.75" customHeight="1" x14ac:dyDescent="0.2"/>
    <row r="5922" ht="12.75" customHeight="1" x14ac:dyDescent="0.2"/>
    <row r="5923" ht="12.75" customHeight="1" x14ac:dyDescent="0.2"/>
    <row r="5924" ht="12.75" customHeight="1" x14ac:dyDescent="0.2"/>
    <row r="5925" ht="12.75" customHeight="1" x14ac:dyDescent="0.2"/>
    <row r="5926" ht="12.75" customHeight="1" x14ac:dyDescent="0.2"/>
    <row r="5927" ht="12.75" customHeight="1" x14ac:dyDescent="0.2"/>
    <row r="5928" ht="12.75" customHeight="1" x14ac:dyDescent="0.2"/>
    <row r="5929" ht="12.75" customHeight="1" x14ac:dyDescent="0.2"/>
    <row r="5930" ht="12.75" customHeight="1" x14ac:dyDescent="0.2"/>
    <row r="5931" ht="12.75" customHeight="1" x14ac:dyDescent="0.2"/>
    <row r="5932" ht="12.75" customHeight="1" x14ac:dyDescent="0.2"/>
    <row r="5933" ht="12.75" customHeight="1" x14ac:dyDescent="0.2"/>
    <row r="5934" ht="12.75" customHeight="1" x14ac:dyDescent="0.2"/>
    <row r="5935" ht="12.75" customHeight="1" x14ac:dyDescent="0.2"/>
    <row r="5936" ht="12.75" customHeight="1" x14ac:dyDescent="0.2"/>
    <row r="5937" ht="12.75" customHeight="1" x14ac:dyDescent="0.2"/>
    <row r="5938" ht="12.75" customHeight="1" x14ac:dyDescent="0.2"/>
    <row r="5939" ht="12.75" customHeight="1" x14ac:dyDescent="0.2"/>
    <row r="5940" ht="12.75" customHeight="1" x14ac:dyDescent="0.2"/>
    <row r="5941" ht="12.75" customHeight="1" x14ac:dyDescent="0.2"/>
    <row r="5942" ht="12.75" customHeight="1" x14ac:dyDescent="0.2"/>
    <row r="5943" ht="12.75" customHeight="1" x14ac:dyDescent="0.2"/>
    <row r="5944" ht="12.75" customHeight="1" x14ac:dyDescent="0.2"/>
    <row r="5945" ht="12.75" customHeight="1" x14ac:dyDescent="0.2"/>
    <row r="5946" ht="12.75" customHeight="1" x14ac:dyDescent="0.2"/>
    <row r="5947" ht="12.75" customHeight="1" x14ac:dyDescent="0.2"/>
    <row r="5948" ht="12.75" customHeight="1" x14ac:dyDescent="0.2"/>
    <row r="5949" ht="12.75" customHeight="1" x14ac:dyDescent="0.2"/>
    <row r="5950" ht="12.75" customHeight="1" x14ac:dyDescent="0.2"/>
    <row r="5951" ht="12.75" customHeight="1" x14ac:dyDescent="0.2"/>
    <row r="5952" ht="12.75" customHeight="1" x14ac:dyDescent="0.2"/>
    <row r="5953" ht="12.75" customHeight="1" x14ac:dyDescent="0.2"/>
    <row r="5954" ht="12.75" customHeight="1" x14ac:dyDescent="0.2"/>
    <row r="5955" ht="12.75" customHeight="1" x14ac:dyDescent="0.2"/>
    <row r="5956" ht="12.75" customHeight="1" x14ac:dyDescent="0.2"/>
    <row r="5957" ht="12.75" customHeight="1" x14ac:dyDescent="0.2"/>
    <row r="5958" ht="12.75" customHeight="1" x14ac:dyDescent="0.2"/>
    <row r="5959" ht="12.75" customHeight="1" x14ac:dyDescent="0.2"/>
    <row r="5960" ht="12.75" customHeight="1" x14ac:dyDescent="0.2"/>
    <row r="5961" ht="12.75" customHeight="1" x14ac:dyDescent="0.2"/>
    <row r="5962" ht="12.75" customHeight="1" x14ac:dyDescent="0.2"/>
    <row r="5963" ht="12.75" customHeight="1" x14ac:dyDescent="0.2"/>
    <row r="5964" ht="12.75" customHeight="1" x14ac:dyDescent="0.2"/>
    <row r="5965" ht="12.75" customHeight="1" x14ac:dyDescent="0.2"/>
    <row r="5966" ht="12.75" customHeight="1" x14ac:dyDescent="0.2"/>
    <row r="5967" ht="12.75" customHeight="1" x14ac:dyDescent="0.2"/>
    <row r="5968" ht="12.75" customHeight="1" x14ac:dyDescent="0.2"/>
    <row r="5969" ht="12.75" customHeight="1" x14ac:dyDescent="0.2"/>
    <row r="5970" ht="12.75" customHeight="1" x14ac:dyDescent="0.2"/>
    <row r="5971" ht="12.75" customHeight="1" x14ac:dyDescent="0.2"/>
    <row r="5972" ht="12.75" customHeight="1" x14ac:dyDescent="0.2"/>
    <row r="5973" ht="12.75" customHeight="1" x14ac:dyDescent="0.2"/>
    <row r="5974" ht="12.75" customHeight="1" x14ac:dyDescent="0.2"/>
    <row r="5975" ht="12.75" customHeight="1" x14ac:dyDescent="0.2"/>
    <row r="5976" ht="12.75" customHeight="1" x14ac:dyDescent="0.2"/>
    <row r="5977" ht="12.75" customHeight="1" x14ac:dyDescent="0.2"/>
    <row r="5978" ht="12.75" customHeight="1" x14ac:dyDescent="0.2"/>
    <row r="5979" ht="12.75" customHeight="1" x14ac:dyDescent="0.2"/>
    <row r="5980" ht="12.75" customHeight="1" x14ac:dyDescent="0.2"/>
    <row r="5981" ht="12.75" customHeight="1" x14ac:dyDescent="0.2"/>
    <row r="5982" ht="12.75" customHeight="1" x14ac:dyDescent="0.2"/>
    <row r="5983" ht="12.75" customHeight="1" x14ac:dyDescent="0.2"/>
    <row r="5984" ht="12.75" customHeight="1" x14ac:dyDescent="0.2"/>
    <row r="5985" ht="12.75" customHeight="1" x14ac:dyDescent="0.2"/>
    <row r="5986" ht="12.75" customHeight="1" x14ac:dyDescent="0.2"/>
    <row r="5987" ht="12.75" customHeight="1" x14ac:dyDescent="0.2"/>
    <row r="5988" ht="12.75" customHeight="1" x14ac:dyDescent="0.2"/>
    <row r="5989" ht="12.75" customHeight="1" x14ac:dyDescent="0.2"/>
    <row r="5990" ht="12.75" customHeight="1" x14ac:dyDescent="0.2"/>
    <row r="5991" ht="12.75" customHeight="1" x14ac:dyDescent="0.2"/>
    <row r="5992" ht="12.75" customHeight="1" x14ac:dyDescent="0.2"/>
    <row r="5993" ht="12.75" customHeight="1" x14ac:dyDescent="0.2"/>
    <row r="5994" ht="12.75" customHeight="1" x14ac:dyDescent="0.2"/>
    <row r="5995" ht="12.75" customHeight="1" x14ac:dyDescent="0.2"/>
    <row r="5996" ht="12.75" customHeight="1" x14ac:dyDescent="0.2"/>
    <row r="5997" ht="12.75" customHeight="1" x14ac:dyDescent="0.2"/>
    <row r="5998" ht="12.75" customHeight="1" x14ac:dyDescent="0.2"/>
    <row r="5999" ht="12.75" customHeight="1" x14ac:dyDescent="0.2"/>
    <row r="6000" ht="12.75" customHeight="1" x14ac:dyDescent="0.2"/>
    <row r="6001" ht="12.75" customHeight="1" x14ac:dyDescent="0.2"/>
    <row r="6002" ht="12.75" customHeight="1" x14ac:dyDescent="0.2"/>
    <row r="6003" ht="12.75" customHeight="1" x14ac:dyDescent="0.2"/>
    <row r="6004" ht="12.75" customHeight="1" x14ac:dyDescent="0.2"/>
    <row r="6005" ht="12.75" customHeight="1" x14ac:dyDescent="0.2"/>
    <row r="6006" ht="12.75" customHeight="1" x14ac:dyDescent="0.2"/>
    <row r="6007" ht="12.75" customHeight="1" x14ac:dyDescent="0.2"/>
    <row r="6008" ht="12.75" customHeight="1" x14ac:dyDescent="0.2"/>
    <row r="6009" ht="12.75" customHeight="1" x14ac:dyDescent="0.2"/>
    <row r="6010" ht="12.75" customHeight="1" x14ac:dyDescent="0.2"/>
    <row r="6011" ht="12.75" customHeight="1" x14ac:dyDescent="0.2"/>
    <row r="6012" ht="12.75" customHeight="1" x14ac:dyDescent="0.2"/>
    <row r="6013" ht="12.75" customHeight="1" x14ac:dyDescent="0.2"/>
    <row r="6014" ht="12.75" customHeight="1" x14ac:dyDescent="0.2"/>
    <row r="6015" ht="12.75" customHeight="1" x14ac:dyDescent="0.2"/>
    <row r="6016" ht="12.75" customHeight="1" x14ac:dyDescent="0.2"/>
    <row r="6017" ht="12.75" customHeight="1" x14ac:dyDescent="0.2"/>
    <row r="6018" ht="12.75" customHeight="1" x14ac:dyDescent="0.2"/>
    <row r="6019" ht="12.75" customHeight="1" x14ac:dyDescent="0.2"/>
    <row r="6020" ht="12.75" customHeight="1" x14ac:dyDescent="0.2"/>
    <row r="6021" ht="12.75" customHeight="1" x14ac:dyDescent="0.2"/>
    <row r="6022" ht="12.75" customHeight="1" x14ac:dyDescent="0.2"/>
    <row r="6023" ht="12.75" customHeight="1" x14ac:dyDescent="0.2"/>
    <row r="6024" ht="12.75" customHeight="1" x14ac:dyDescent="0.2"/>
    <row r="6025" ht="12.75" customHeight="1" x14ac:dyDescent="0.2"/>
    <row r="6026" ht="12.75" customHeight="1" x14ac:dyDescent="0.2"/>
    <row r="6027" ht="12.75" customHeight="1" x14ac:dyDescent="0.2"/>
    <row r="6028" ht="12.75" customHeight="1" x14ac:dyDescent="0.2"/>
    <row r="6029" ht="12.75" customHeight="1" x14ac:dyDescent="0.2"/>
    <row r="6030" ht="12.75" customHeight="1" x14ac:dyDescent="0.2"/>
    <row r="6031" ht="12.75" customHeight="1" x14ac:dyDescent="0.2"/>
    <row r="6032" ht="12.75" customHeight="1" x14ac:dyDescent="0.2"/>
    <row r="6033" ht="12.75" customHeight="1" x14ac:dyDescent="0.2"/>
    <row r="6034" ht="12.75" customHeight="1" x14ac:dyDescent="0.2"/>
    <row r="6035" ht="12.75" customHeight="1" x14ac:dyDescent="0.2"/>
    <row r="6036" ht="12.75" customHeight="1" x14ac:dyDescent="0.2"/>
    <row r="6037" ht="12.75" customHeight="1" x14ac:dyDescent="0.2"/>
    <row r="6038" ht="12.75" customHeight="1" x14ac:dyDescent="0.2"/>
    <row r="6039" ht="12.75" customHeight="1" x14ac:dyDescent="0.2"/>
    <row r="6040" ht="12.75" customHeight="1" x14ac:dyDescent="0.2"/>
    <row r="6041" ht="12.75" customHeight="1" x14ac:dyDescent="0.2"/>
    <row r="6042" ht="12.75" customHeight="1" x14ac:dyDescent="0.2"/>
    <row r="6043" ht="12.75" customHeight="1" x14ac:dyDescent="0.2"/>
    <row r="6044" ht="12.75" customHeight="1" x14ac:dyDescent="0.2"/>
    <row r="6045" ht="12.75" customHeight="1" x14ac:dyDescent="0.2"/>
    <row r="6046" ht="12.75" customHeight="1" x14ac:dyDescent="0.2"/>
    <row r="6047" ht="12.75" customHeight="1" x14ac:dyDescent="0.2"/>
    <row r="6048" ht="12.75" customHeight="1" x14ac:dyDescent="0.2"/>
    <row r="6049" ht="12.75" customHeight="1" x14ac:dyDescent="0.2"/>
    <row r="6050" ht="12.75" customHeight="1" x14ac:dyDescent="0.2"/>
    <row r="6051" ht="12.75" customHeight="1" x14ac:dyDescent="0.2"/>
    <row r="6052" ht="12.75" customHeight="1" x14ac:dyDescent="0.2"/>
    <row r="6053" ht="12.75" customHeight="1" x14ac:dyDescent="0.2"/>
    <row r="6054" ht="12.75" customHeight="1" x14ac:dyDescent="0.2"/>
    <row r="6055" ht="12.75" customHeight="1" x14ac:dyDescent="0.2"/>
    <row r="6056" ht="12.75" customHeight="1" x14ac:dyDescent="0.2"/>
    <row r="6057" ht="12.75" customHeight="1" x14ac:dyDescent="0.2"/>
    <row r="6058" ht="12.75" customHeight="1" x14ac:dyDescent="0.2"/>
    <row r="6059" ht="12.75" customHeight="1" x14ac:dyDescent="0.2"/>
    <row r="6060" ht="12.75" customHeight="1" x14ac:dyDescent="0.2"/>
    <row r="6061" ht="12.75" customHeight="1" x14ac:dyDescent="0.2"/>
    <row r="6062" ht="12.75" customHeight="1" x14ac:dyDescent="0.2"/>
    <row r="6063" ht="12.75" customHeight="1" x14ac:dyDescent="0.2"/>
    <row r="6064" ht="12.75" customHeight="1" x14ac:dyDescent="0.2"/>
    <row r="6065" ht="12.75" customHeight="1" x14ac:dyDescent="0.2"/>
    <row r="6066" ht="12.75" customHeight="1" x14ac:dyDescent="0.2"/>
    <row r="6067" ht="12.75" customHeight="1" x14ac:dyDescent="0.2"/>
    <row r="6068" ht="12.75" customHeight="1" x14ac:dyDescent="0.2"/>
    <row r="6069" ht="12.75" customHeight="1" x14ac:dyDescent="0.2"/>
    <row r="6070" ht="12.75" customHeight="1" x14ac:dyDescent="0.2"/>
    <row r="6071" ht="12.75" customHeight="1" x14ac:dyDescent="0.2"/>
    <row r="6072" ht="12.75" customHeight="1" x14ac:dyDescent="0.2"/>
    <row r="6073" ht="12.75" customHeight="1" x14ac:dyDescent="0.2"/>
    <row r="6074" ht="12.75" customHeight="1" x14ac:dyDescent="0.2"/>
    <row r="6075" ht="12.75" customHeight="1" x14ac:dyDescent="0.2"/>
    <row r="6076" ht="12.75" customHeight="1" x14ac:dyDescent="0.2"/>
    <row r="6077" ht="12.75" customHeight="1" x14ac:dyDescent="0.2"/>
    <row r="6078" ht="12.75" customHeight="1" x14ac:dyDescent="0.2"/>
    <row r="6079" ht="12.75" customHeight="1" x14ac:dyDescent="0.2"/>
    <row r="6080" ht="12.75" customHeight="1" x14ac:dyDescent="0.2"/>
    <row r="6081" ht="12.75" customHeight="1" x14ac:dyDescent="0.2"/>
    <row r="6082" ht="12.75" customHeight="1" x14ac:dyDescent="0.2"/>
    <row r="6083" ht="12.75" customHeight="1" x14ac:dyDescent="0.2"/>
    <row r="6084" ht="12.75" customHeight="1" x14ac:dyDescent="0.2"/>
    <row r="6085" ht="12.75" customHeight="1" x14ac:dyDescent="0.2"/>
    <row r="6086" ht="12.75" customHeight="1" x14ac:dyDescent="0.2"/>
    <row r="6087" ht="12.75" customHeight="1" x14ac:dyDescent="0.2"/>
    <row r="6088" ht="12.75" customHeight="1" x14ac:dyDescent="0.2"/>
    <row r="6089" ht="12.75" customHeight="1" x14ac:dyDescent="0.2"/>
    <row r="6090" ht="12.75" customHeight="1" x14ac:dyDescent="0.2"/>
    <row r="6091" ht="12.75" customHeight="1" x14ac:dyDescent="0.2"/>
    <row r="6092" ht="12.75" customHeight="1" x14ac:dyDescent="0.2"/>
    <row r="6093" ht="12.75" customHeight="1" x14ac:dyDescent="0.2"/>
    <row r="6094" ht="12.75" customHeight="1" x14ac:dyDescent="0.2"/>
    <row r="6095" ht="12.75" customHeight="1" x14ac:dyDescent="0.2"/>
    <row r="6096" ht="12.75" customHeight="1" x14ac:dyDescent="0.2"/>
    <row r="6097" ht="12.75" customHeight="1" x14ac:dyDescent="0.2"/>
    <row r="6098" ht="12.75" customHeight="1" x14ac:dyDescent="0.2"/>
    <row r="6099" ht="12.75" customHeight="1" x14ac:dyDescent="0.2"/>
    <row r="6100" ht="12.75" customHeight="1" x14ac:dyDescent="0.2"/>
    <row r="6101" ht="12.75" customHeight="1" x14ac:dyDescent="0.2"/>
    <row r="6102" ht="12.75" customHeight="1" x14ac:dyDescent="0.2"/>
    <row r="6103" ht="12.75" customHeight="1" x14ac:dyDescent="0.2"/>
    <row r="6104" ht="12.75" customHeight="1" x14ac:dyDescent="0.2"/>
    <row r="6105" ht="12.75" customHeight="1" x14ac:dyDescent="0.2"/>
    <row r="6106" ht="12.75" customHeight="1" x14ac:dyDescent="0.2"/>
    <row r="6107" ht="12.75" customHeight="1" x14ac:dyDescent="0.2"/>
    <row r="6108" ht="12.75" customHeight="1" x14ac:dyDescent="0.2"/>
    <row r="6109" ht="12.75" customHeight="1" x14ac:dyDescent="0.2"/>
    <row r="6110" ht="12.75" customHeight="1" x14ac:dyDescent="0.2"/>
    <row r="6111" ht="12.75" customHeight="1" x14ac:dyDescent="0.2"/>
    <row r="6112" ht="12.75" customHeight="1" x14ac:dyDescent="0.2"/>
    <row r="6113" ht="12.75" customHeight="1" x14ac:dyDescent="0.2"/>
    <row r="6114" ht="12.75" customHeight="1" x14ac:dyDescent="0.2"/>
    <row r="6115" ht="12.75" customHeight="1" x14ac:dyDescent="0.2"/>
    <row r="6116" ht="12.75" customHeight="1" x14ac:dyDescent="0.2"/>
    <row r="6117" ht="12.75" customHeight="1" x14ac:dyDescent="0.2"/>
    <row r="6118" ht="12.75" customHeight="1" x14ac:dyDescent="0.2"/>
    <row r="6119" ht="12.75" customHeight="1" x14ac:dyDescent="0.2"/>
    <row r="6120" ht="12.75" customHeight="1" x14ac:dyDescent="0.2"/>
    <row r="6121" ht="12.75" customHeight="1" x14ac:dyDescent="0.2"/>
    <row r="6122" ht="12.75" customHeight="1" x14ac:dyDescent="0.2"/>
    <row r="6123" ht="12.75" customHeight="1" x14ac:dyDescent="0.2"/>
    <row r="6124" ht="12.75" customHeight="1" x14ac:dyDescent="0.2"/>
    <row r="6125" ht="12.75" customHeight="1" x14ac:dyDescent="0.2"/>
    <row r="6126" ht="12.75" customHeight="1" x14ac:dyDescent="0.2"/>
    <row r="6127" ht="12.75" customHeight="1" x14ac:dyDescent="0.2"/>
    <row r="6128" ht="12.75" customHeight="1" x14ac:dyDescent="0.2"/>
    <row r="6129" ht="12.75" customHeight="1" x14ac:dyDescent="0.2"/>
    <row r="6130" ht="12.75" customHeight="1" x14ac:dyDescent="0.2"/>
    <row r="6131" ht="12.75" customHeight="1" x14ac:dyDescent="0.2"/>
    <row r="6132" ht="12.75" customHeight="1" x14ac:dyDescent="0.2"/>
    <row r="6133" ht="12.75" customHeight="1" x14ac:dyDescent="0.2"/>
    <row r="6134" ht="12.75" customHeight="1" x14ac:dyDescent="0.2"/>
    <row r="6135" ht="12.75" customHeight="1" x14ac:dyDescent="0.2"/>
    <row r="6136" ht="12.75" customHeight="1" x14ac:dyDescent="0.2"/>
    <row r="6137" ht="12.75" customHeight="1" x14ac:dyDescent="0.2"/>
    <row r="6138" ht="12.75" customHeight="1" x14ac:dyDescent="0.2"/>
    <row r="6139" ht="12.75" customHeight="1" x14ac:dyDescent="0.2"/>
    <row r="6140" ht="12.75" customHeight="1" x14ac:dyDescent="0.2"/>
    <row r="6141" ht="12.75" customHeight="1" x14ac:dyDescent="0.2"/>
    <row r="6142" ht="12.75" customHeight="1" x14ac:dyDescent="0.2"/>
    <row r="6143" ht="12.75" customHeight="1" x14ac:dyDescent="0.2"/>
    <row r="6144" ht="12.75" customHeight="1" x14ac:dyDescent="0.2"/>
    <row r="6145" ht="12.75" customHeight="1" x14ac:dyDescent="0.2"/>
    <row r="6146" ht="12.75" customHeight="1" x14ac:dyDescent="0.2"/>
    <row r="6147" ht="12.75" customHeight="1" x14ac:dyDescent="0.2"/>
    <row r="6148" ht="12.75" customHeight="1" x14ac:dyDescent="0.2"/>
    <row r="6149" ht="12.75" customHeight="1" x14ac:dyDescent="0.2"/>
    <row r="6150" ht="12.75" customHeight="1" x14ac:dyDescent="0.2"/>
    <row r="6151" ht="12.75" customHeight="1" x14ac:dyDescent="0.2"/>
    <row r="6152" ht="12.75" customHeight="1" x14ac:dyDescent="0.2"/>
    <row r="6153" ht="12.75" customHeight="1" x14ac:dyDescent="0.2"/>
    <row r="6154" ht="12.75" customHeight="1" x14ac:dyDescent="0.2"/>
    <row r="6155" ht="12.75" customHeight="1" x14ac:dyDescent="0.2"/>
    <row r="6156" ht="12.75" customHeight="1" x14ac:dyDescent="0.2"/>
    <row r="6157" ht="12.75" customHeight="1" x14ac:dyDescent="0.2"/>
    <row r="6158" ht="12.75" customHeight="1" x14ac:dyDescent="0.2"/>
    <row r="6159" ht="12.75" customHeight="1" x14ac:dyDescent="0.2"/>
    <row r="6160" ht="12.75" customHeight="1" x14ac:dyDescent="0.2"/>
    <row r="6161" ht="12.75" customHeight="1" x14ac:dyDescent="0.2"/>
    <row r="6162" ht="12.75" customHeight="1" x14ac:dyDescent="0.2"/>
    <row r="6163" ht="12.75" customHeight="1" x14ac:dyDescent="0.2"/>
    <row r="6164" ht="12.75" customHeight="1" x14ac:dyDescent="0.2"/>
    <row r="6165" ht="12.75" customHeight="1" x14ac:dyDescent="0.2"/>
    <row r="6166" ht="12.75" customHeight="1" x14ac:dyDescent="0.2"/>
    <row r="6167" ht="12.75" customHeight="1" x14ac:dyDescent="0.2"/>
    <row r="6168" ht="12.75" customHeight="1" x14ac:dyDescent="0.2"/>
    <row r="6169" ht="12.75" customHeight="1" x14ac:dyDescent="0.2"/>
    <row r="6170" ht="12.75" customHeight="1" x14ac:dyDescent="0.2"/>
    <row r="6171" ht="12.75" customHeight="1" x14ac:dyDescent="0.2"/>
    <row r="6172" ht="12.75" customHeight="1" x14ac:dyDescent="0.2"/>
    <row r="6173" ht="12.75" customHeight="1" x14ac:dyDescent="0.2"/>
    <row r="6174" ht="12.75" customHeight="1" x14ac:dyDescent="0.2"/>
    <row r="6175" ht="12.75" customHeight="1" x14ac:dyDescent="0.2"/>
    <row r="6176" ht="12.75" customHeight="1" x14ac:dyDescent="0.2"/>
    <row r="6177" ht="12.75" customHeight="1" x14ac:dyDescent="0.2"/>
    <row r="6178" ht="12.75" customHeight="1" x14ac:dyDescent="0.2"/>
    <row r="6179" ht="12.75" customHeight="1" x14ac:dyDescent="0.2"/>
    <row r="6180" ht="12.75" customHeight="1" x14ac:dyDescent="0.2"/>
    <row r="6181" ht="12.75" customHeight="1" x14ac:dyDescent="0.2"/>
    <row r="6182" ht="12.75" customHeight="1" x14ac:dyDescent="0.2"/>
    <row r="6183" ht="12.75" customHeight="1" x14ac:dyDescent="0.2"/>
    <row r="6184" ht="12.75" customHeight="1" x14ac:dyDescent="0.2"/>
    <row r="6185" ht="12.75" customHeight="1" x14ac:dyDescent="0.2"/>
    <row r="6186" ht="12.75" customHeight="1" x14ac:dyDescent="0.2"/>
    <row r="6187" ht="12.75" customHeight="1" x14ac:dyDescent="0.2"/>
    <row r="6188" ht="12.75" customHeight="1" x14ac:dyDescent="0.2"/>
    <row r="6189" ht="12.75" customHeight="1" x14ac:dyDescent="0.2"/>
    <row r="6190" ht="12.75" customHeight="1" x14ac:dyDescent="0.2"/>
    <row r="6191" ht="12.75" customHeight="1" x14ac:dyDescent="0.2"/>
    <row r="6192" ht="12.75" customHeight="1" x14ac:dyDescent="0.2"/>
    <row r="6193" ht="12.75" customHeight="1" x14ac:dyDescent="0.2"/>
    <row r="6194" ht="12.75" customHeight="1" x14ac:dyDescent="0.2"/>
    <row r="6195" ht="12.75" customHeight="1" x14ac:dyDescent="0.2"/>
    <row r="6196" ht="12.75" customHeight="1" x14ac:dyDescent="0.2"/>
    <row r="6197" ht="12.75" customHeight="1" x14ac:dyDescent="0.2"/>
    <row r="6198" ht="12.75" customHeight="1" x14ac:dyDescent="0.2"/>
    <row r="6199" ht="12.75" customHeight="1" x14ac:dyDescent="0.2"/>
    <row r="6200" ht="12.75" customHeight="1" x14ac:dyDescent="0.2"/>
    <row r="6201" ht="12.75" customHeight="1" x14ac:dyDescent="0.2"/>
    <row r="6202" ht="12.75" customHeight="1" x14ac:dyDescent="0.2"/>
    <row r="6203" ht="12.75" customHeight="1" x14ac:dyDescent="0.2"/>
    <row r="6204" ht="12.75" customHeight="1" x14ac:dyDescent="0.2"/>
    <row r="6205" ht="12.75" customHeight="1" x14ac:dyDescent="0.2"/>
    <row r="6206" ht="12.75" customHeight="1" x14ac:dyDescent="0.2"/>
    <row r="6207" ht="12.75" customHeight="1" x14ac:dyDescent="0.2"/>
    <row r="6208" ht="12.75" customHeight="1" x14ac:dyDescent="0.2"/>
    <row r="6209" ht="12.75" customHeight="1" x14ac:dyDescent="0.2"/>
    <row r="6210" ht="12.75" customHeight="1" x14ac:dyDescent="0.2"/>
    <row r="6211" ht="12.75" customHeight="1" x14ac:dyDescent="0.2"/>
    <row r="6212" ht="12.75" customHeight="1" x14ac:dyDescent="0.2"/>
    <row r="6213" ht="12.75" customHeight="1" x14ac:dyDescent="0.2"/>
    <row r="6214" ht="12.75" customHeight="1" x14ac:dyDescent="0.2"/>
    <row r="6215" ht="12.75" customHeight="1" x14ac:dyDescent="0.2"/>
    <row r="6216" ht="12.75" customHeight="1" x14ac:dyDescent="0.2"/>
    <row r="6217" ht="12.75" customHeight="1" x14ac:dyDescent="0.2"/>
    <row r="6218" ht="12.75" customHeight="1" x14ac:dyDescent="0.2"/>
    <row r="6219" ht="12.75" customHeight="1" x14ac:dyDescent="0.2"/>
    <row r="6220" ht="12.75" customHeight="1" x14ac:dyDescent="0.2"/>
    <row r="6221" ht="12.75" customHeight="1" x14ac:dyDescent="0.2"/>
    <row r="6222" ht="12.75" customHeight="1" x14ac:dyDescent="0.2"/>
    <row r="6223" ht="12.75" customHeight="1" x14ac:dyDescent="0.2"/>
    <row r="6224" ht="12.75" customHeight="1" x14ac:dyDescent="0.2"/>
    <row r="6225" ht="12.75" customHeight="1" x14ac:dyDescent="0.2"/>
    <row r="6226" ht="12.75" customHeight="1" x14ac:dyDescent="0.2"/>
    <row r="6227" ht="12.75" customHeight="1" x14ac:dyDescent="0.2"/>
    <row r="6228" ht="12.75" customHeight="1" x14ac:dyDescent="0.2"/>
    <row r="6229" ht="12.75" customHeight="1" x14ac:dyDescent="0.2"/>
    <row r="6230" ht="12.75" customHeight="1" x14ac:dyDescent="0.2"/>
    <row r="6231" ht="12.75" customHeight="1" x14ac:dyDescent="0.2"/>
    <row r="6232" ht="12.75" customHeight="1" x14ac:dyDescent="0.2"/>
    <row r="6233" ht="12.75" customHeight="1" x14ac:dyDescent="0.2"/>
    <row r="6234" ht="12.75" customHeight="1" x14ac:dyDescent="0.2"/>
    <row r="6235" ht="12.75" customHeight="1" x14ac:dyDescent="0.2"/>
    <row r="6236" ht="12.75" customHeight="1" x14ac:dyDescent="0.2"/>
    <row r="6237" ht="12.75" customHeight="1" x14ac:dyDescent="0.2"/>
    <row r="6238" ht="12.75" customHeight="1" x14ac:dyDescent="0.2"/>
    <row r="6239" ht="12.75" customHeight="1" x14ac:dyDescent="0.2"/>
    <row r="6240" ht="12.75" customHeight="1" x14ac:dyDescent="0.2"/>
    <row r="6241" ht="12.75" customHeight="1" x14ac:dyDescent="0.2"/>
    <row r="6242" ht="12.75" customHeight="1" x14ac:dyDescent="0.2"/>
    <row r="6243" ht="12.75" customHeight="1" x14ac:dyDescent="0.2"/>
    <row r="6244" ht="12.75" customHeight="1" x14ac:dyDescent="0.2"/>
    <row r="6245" ht="12.75" customHeight="1" x14ac:dyDescent="0.2"/>
    <row r="6246" ht="12.75" customHeight="1" x14ac:dyDescent="0.2"/>
    <row r="6247" ht="12.75" customHeight="1" x14ac:dyDescent="0.2"/>
    <row r="6248" ht="12.75" customHeight="1" x14ac:dyDescent="0.2"/>
    <row r="6249" ht="12.75" customHeight="1" x14ac:dyDescent="0.2"/>
    <row r="6250" ht="12.75" customHeight="1" x14ac:dyDescent="0.2"/>
    <row r="6251" ht="12.75" customHeight="1" x14ac:dyDescent="0.2"/>
    <row r="6252" ht="12.75" customHeight="1" x14ac:dyDescent="0.2"/>
    <row r="6253" ht="12.75" customHeight="1" x14ac:dyDescent="0.2"/>
    <row r="6254" ht="12.75" customHeight="1" x14ac:dyDescent="0.2"/>
    <row r="6255" ht="12.75" customHeight="1" x14ac:dyDescent="0.2"/>
    <row r="6256" ht="12.75" customHeight="1" x14ac:dyDescent="0.2"/>
    <row r="6257" ht="12.75" customHeight="1" x14ac:dyDescent="0.2"/>
    <row r="6258" ht="12.75" customHeight="1" x14ac:dyDescent="0.2"/>
    <row r="6259" ht="12.75" customHeight="1" x14ac:dyDescent="0.2"/>
    <row r="6260" ht="12.75" customHeight="1" x14ac:dyDescent="0.2"/>
    <row r="6261" ht="12.75" customHeight="1" x14ac:dyDescent="0.2"/>
    <row r="6262" ht="12.75" customHeight="1" x14ac:dyDescent="0.2"/>
    <row r="6263" ht="12.75" customHeight="1" x14ac:dyDescent="0.2"/>
    <row r="6264" ht="12.75" customHeight="1" x14ac:dyDescent="0.2"/>
    <row r="6265" ht="12.75" customHeight="1" x14ac:dyDescent="0.2"/>
    <row r="6266" ht="12.75" customHeight="1" x14ac:dyDescent="0.2"/>
    <row r="6267" ht="12.75" customHeight="1" x14ac:dyDescent="0.2"/>
    <row r="6268" ht="12.75" customHeight="1" x14ac:dyDescent="0.2"/>
    <row r="6269" ht="12.75" customHeight="1" x14ac:dyDescent="0.2"/>
    <row r="6270" ht="12.75" customHeight="1" x14ac:dyDescent="0.2"/>
    <row r="6271" ht="12.75" customHeight="1" x14ac:dyDescent="0.2"/>
    <row r="6272" ht="12.75" customHeight="1" x14ac:dyDescent="0.2"/>
    <row r="6273" ht="12.75" customHeight="1" x14ac:dyDescent="0.2"/>
    <row r="6274" ht="12.75" customHeight="1" x14ac:dyDescent="0.2"/>
    <row r="6275" ht="12.75" customHeight="1" x14ac:dyDescent="0.2"/>
    <row r="6276" ht="12.75" customHeight="1" x14ac:dyDescent="0.2"/>
    <row r="6277" ht="12.75" customHeight="1" x14ac:dyDescent="0.2"/>
    <row r="6278" ht="12.75" customHeight="1" x14ac:dyDescent="0.2"/>
    <row r="6279" ht="12.75" customHeight="1" x14ac:dyDescent="0.2"/>
    <row r="6280" ht="12.75" customHeight="1" x14ac:dyDescent="0.2"/>
    <row r="6281" ht="12.75" customHeight="1" x14ac:dyDescent="0.2"/>
    <row r="6282" ht="12.75" customHeight="1" x14ac:dyDescent="0.2"/>
    <row r="6283" ht="12.75" customHeight="1" x14ac:dyDescent="0.2"/>
    <row r="6284" ht="12.75" customHeight="1" x14ac:dyDescent="0.2"/>
    <row r="6285" ht="12.75" customHeight="1" x14ac:dyDescent="0.2"/>
    <row r="6286" ht="12.75" customHeight="1" x14ac:dyDescent="0.2"/>
    <row r="6287" ht="12.75" customHeight="1" x14ac:dyDescent="0.2"/>
    <row r="6288" ht="12.75" customHeight="1" x14ac:dyDescent="0.2"/>
    <row r="6289" ht="12.75" customHeight="1" x14ac:dyDescent="0.2"/>
    <row r="6290" ht="12.75" customHeight="1" x14ac:dyDescent="0.2"/>
    <row r="6291" ht="12.75" customHeight="1" x14ac:dyDescent="0.2"/>
    <row r="6292" ht="12.75" customHeight="1" x14ac:dyDescent="0.2"/>
    <row r="6293" ht="12.75" customHeight="1" x14ac:dyDescent="0.2"/>
    <row r="6294" ht="12.75" customHeight="1" x14ac:dyDescent="0.2"/>
    <row r="6295" ht="12.75" customHeight="1" x14ac:dyDescent="0.2"/>
    <row r="6296" ht="12.75" customHeight="1" x14ac:dyDescent="0.2"/>
    <row r="6297" ht="12.75" customHeight="1" x14ac:dyDescent="0.2"/>
    <row r="6298" ht="12.75" customHeight="1" x14ac:dyDescent="0.2"/>
    <row r="6299" ht="12.75" customHeight="1" x14ac:dyDescent="0.2"/>
    <row r="6300" ht="12.75" customHeight="1" x14ac:dyDescent="0.2"/>
    <row r="6301" ht="12.75" customHeight="1" x14ac:dyDescent="0.2"/>
    <row r="6302" ht="12.75" customHeight="1" x14ac:dyDescent="0.2"/>
    <row r="6303" ht="12.75" customHeight="1" x14ac:dyDescent="0.2"/>
    <row r="6304" ht="12.75" customHeight="1" x14ac:dyDescent="0.2"/>
    <row r="6305" ht="12.75" customHeight="1" x14ac:dyDescent="0.2"/>
    <row r="6306" ht="12.75" customHeight="1" x14ac:dyDescent="0.2"/>
    <row r="6307" ht="12.75" customHeight="1" x14ac:dyDescent="0.2"/>
    <row r="6308" ht="12.75" customHeight="1" x14ac:dyDescent="0.2"/>
    <row r="6309" ht="12.75" customHeight="1" x14ac:dyDescent="0.2"/>
    <row r="6310" ht="12.75" customHeight="1" x14ac:dyDescent="0.2"/>
    <row r="6311" ht="12.75" customHeight="1" x14ac:dyDescent="0.2"/>
    <row r="6312" ht="12.75" customHeight="1" x14ac:dyDescent="0.2"/>
    <row r="6313" ht="12.75" customHeight="1" x14ac:dyDescent="0.2"/>
    <row r="6314" ht="12.75" customHeight="1" x14ac:dyDescent="0.2"/>
    <row r="6315" ht="12.75" customHeight="1" x14ac:dyDescent="0.2"/>
    <row r="6316" ht="12.75" customHeight="1" x14ac:dyDescent="0.2"/>
    <row r="6317" ht="12.75" customHeight="1" x14ac:dyDescent="0.2"/>
    <row r="6318" ht="12.75" customHeight="1" x14ac:dyDescent="0.2"/>
    <row r="6319" ht="12.75" customHeight="1" x14ac:dyDescent="0.2"/>
    <row r="6320" ht="12.75" customHeight="1" x14ac:dyDescent="0.2"/>
    <row r="6321" ht="12.75" customHeight="1" x14ac:dyDescent="0.2"/>
    <row r="6322" ht="12.75" customHeight="1" x14ac:dyDescent="0.2"/>
    <row r="6323" ht="12.75" customHeight="1" x14ac:dyDescent="0.2"/>
    <row r="6324" ht="12.75" customHeight="1" x14ac:dyDescent="0.2"/>
    <row r="6325" ht="12.75" customHeight="1" x14ac:dyDescent="0.2"/>
    <row r="6326" ht="12.75" customHeight="1" x14ac:dyDescent="0.2"/>
    <row r="6327" ht="12.75" customHeight="1" x14ac:dyDescent="0.2"/>
    <row r="6328" ht="12.75" customHeight="1" x14ac:dyDescent="0.2"/>
    <row r="6329" ht="12.75" customHeight="1" x14ac:dyDescent="0.2"/>
    <row r="6330" ht="12.75" customHeight="1" x14ac:dyDescent="0.2"/>
    <row r="6331" ht="12.75" customHeight="1" x14ac:dyDescent="0.2"/>
    <row r="6332" ht="12.75" customHeight="1" x14ac:dyDescent="0.2"/>
    <row r="6333" ht="12.75" customHeight="1" x14ac:dyDescent="0.2"/>
    <row r="6334" ht="12.75" customHeight="1" x14ac:dyDescent="0.2"/>
    <row r="6335" ht="12.75" customHeight="1" x14ac:dyDescent="0.2"/>
    <row r="6336" ht="12.75" customHeight="1" x14ac:dyDescent="0.2"/>
    <row r="6337" ht="12.75" customHeight="1" x14ac:dyDescent="0.2"/>
    <row r="6338" ht="12.75" customHeight="1" x14ac:dyDescent="0.2"/>
    <row r="6339" ht="12.75" customHeight="1" x14ac:dyDescent="0.2"/>
    <row r="6340" ht="12.75" customHeight="1" x14ac:dyDescent="0.2"/>
    <row r="6341" ht="12.75" customHeight="1" x14ac:dyDescent="0.2"/>
    <row r="6342" ht="12.75" customHeight="1" x14ac:dyDescent="0.2"/>
    <row r="6343" ht="12.75" customHeight="1" x14ac:dyDescent="0.2"/>
    <row r="6344" ht="12.75" customHeight="1" x14ac:dyDescent="0.2"/>
    <row r="6345" ht="12.75" customHeight="1" x14ac:dyDescent="0.2"/>
    <row r="6346" ht="12.75" customHeight="1" x14ac:dyDescent="0.2"/>
    <row r="6347" ht="12.75" customHeight="1" x14ac:dyDescent="0.2"/>
    <row r="6348" ht="12.75" customHeight="1" x14ac:dyDescent="0.2"/>
    <row r="6349" ht="12.75" customHeight="1" x14ac:dyDescent="0.2"/>
    <row r="6350" ht="12.75" customHeight="1" x14ac:dyDescent="0.2"/>
    <row r="6351" ht="12.75" customHeight="1" x14ac:dyDescent="0.2"/>
    <row r="6352" ht="12.75" customHeight="1" x14ac:dyDescent="0.2"/>
    <row r="6353" ht="12.75" customHeight="1" x14ac:dyDescent="0.2"/>
    <row r="6354" ht="12.75" customHeight="1" x14ac:dyDescent="0.2"/>
    <row r="6355" ht="12.75" customHeight="1" x14ac:dyDescent="0.2"/>
    <row r="6356" ht="12.75" customHeight="1" x14ac:dyDescent="0.2"/>
    <row r="6357" ht="12.75" customHeight="1" x14ac:dyDescent="0.2"/>
    <row r="6358" ht="12.75" customHeight="1" x14ac:dyDescent="0.2"/>
    <row r="6359" ht="12.75" customHeight="1" x14ac:dyDescent="0.2"/>
    <row r="6360" ht="12.75" customHeight="1" x14ac:dyDescent="0.2"/>
    <row r="6361" ht="12.75" customHeight="1" x14ac:dyDescent="0.2"/>
    <row r="6362" ht="12.75" customHeight="1" x14ac:dyDescent="0.2"/>
    <row r="6363" ht="12.75" customHeight="1" x14ac:dyDescent="0.2"/>
    <row r="6364" ht="12.75" customHeight="1" x14ac:dyDescent="0.2"/>
    <row r="6365" ht="12.75" customHeight="1" x14ac:dyDescent="0.2"/>
    <row r="6366" ht="12.75" customHeight="1" x14ac:dyDescent="0.2"/>
    <row r="6367" ht="12.75" customHeight="1" x14ac:dyDescent="0.2"/>
    <row r="6368" ht="12.75" customHeight="1" x14ac:dyDescent="0.2"/>
    <row r="6369" ht="12.75" customHeight="1" x14ac:dyDescent="0.2"/>
    <row r="6370" ht="12.75" customHeight="1" x14ac:dyDescent="0.2"/>
    <row r="6371" ht="12.75" customHeight="1" x14ac:dyDescent="0.2"/>
    <row r="6372" ht="12.75" customHeight="1" x14ac:dyDescent="0.2"/>
    <row r="6373" ht="12.75" customHeight="1" x14ac:dyDescent="0.2"/>
    <row r="6374" ht="12.75" customHeight="1" x14ac:dyDescent="0.2"/>
    <row r="6375" ht="12.75" customHeight="1" x14ac:dyDescent="0.2"/>
    <row r="6376" ht="12.75" customHeight="1" x14ac:dyDescent="0.2"/>
    <row r="6377" ht="12.75" customHeight="1" x14ac:dyDescent="0.2"/>
    <row r="6378" ht="12.75" customHeight="1" x14ac:dyDescent="0.2"/>
    <row r="6379" ht="12.75" customHeight="1" x14ac:dyDescent="0.2"/>
    <row r="6380" ht="12.75" customHeight="1" x14ac:dyDescent="0.2"/>
    <row r="6381" ht="12.75" customHeight="1" x14ac:dyDescent="0.2"/>
    <row r="6382" ht="12.75" customHeight="1" x14ac:dyDescent="0.2"/>
    <row r="6383" ht="12.75" customHeight="1" x14ac:dyDescent="0.2"/>
    <row r="6384" ht="12.75" customHeight="1" x14ac:dyDescent="0.2"/>
    <row r="6385" ht="12.75" customHeight="1" x14ac:dyDescent="0.2"/>
    <row r="6386" ht="12.75" customHeight="1" x14ac:dyDescent="0.2"/>
    <row r="6387" ht="12.75" customHeight="1" x14ac:dyDescent="0.2"/>
    <row r="6388" ht="12.75" customHeight="1" x14ac:dyDescent="0.2"/>
    <row r="6389" ht="12.75" customHeight="1" x14ac:dyDescent="0.2"/>
    <row r="6390" ht="12.75" customHeight="1" x14ac:dyDescent="0.2"/>
    <row r="6391" ht="12.75" customHeight="1" x14ac:dyDescent="0.2"/>
    <row r="6392" ht="12.75" customHeight="1" x14ac:dyDescent="0.2"/>
    <row r="6393" ht="12.75" customHeight="1" x14ac:dyDescent="0.2"/>
    <row r="6394" ht="12.75" customHeight="1" x14ac:dyDescent="0.2"/>
    <row r="6395" ht="12.75" customHeight="1" x14ac:dyDescent="0.2"/>
    <row r="6396" ht="12.75" customHeight="1" x14ac:dyDescent="0.2"/>
    <row r="6397" ht="12.75" customHeight="1" x14ac:dyDescent="0.2"/>
    <row r="6398" ht="12.75" customHeight="1" x14ac:dyDescent="0.2"/>
    <row r="6399" ht="12.75" customHeight="1" x14ac:dyDescent="0.2"/>
    <row r="6400" ht="12.75" customHeight="1" x14ac:dyDescent="0.2"/>
    <row r="6401" ht="12.75" customHeight="1" x14ac:dyDescent="0.2"/>
    <row r="6402" ht="12.75" customHeight="1" x14ac:dyDescent="0.2"/>
    <row r="6403" ht="12.75" customHeight="1" x14ac:dyDescent="0.2"/>
    <row r="6404" ht="12.75" customHeight="1" x14ac:dyDescent="0.2"/>
    <row r="6405" ht="12.75" customHeight="1" x14ac:dyDescent="0.2"/>
    <row r="6406" ht="12.75" customHeight="1" x14ac:dyDescent="0.2"/>
    <row r="6407" ht="12.75" customHeight="1" x14ac:dyDescent="0.2"/>
    <row r="6408" ht="12.75" customHeight="1" x14ac:dyDescent="0.2"/>
    <row r="6409" ht="12.75" customHeight="1" x14ac:dyDescent="0.2"/>
    <row r="6410" ht="12.75" customHeight="1" x14ac:dyDescent="0.2"/>
    <row r="6411" ht="12.75" customHeight="1" x14ac:dyDescent="0.2"/>
    <row r="6412" ht="12.75" customHeight="1" x14ac:dyDescent="0.2"/>
    <row r="6413" ht="12.75" customHeight="1" x14ac:dyDescent="0.2"/>
    <row r="6414" ht="12.75" customHeight="1" x14ac:dyDescent="0.2"/>
    <row r="6415" ht="12.75" customHeight="1" x14ac:dyDescent="0.2"/>
    <row r="6416" ht="12.75" customHeight="1" x14ac:dyDescent="0.2"/>
    <row r="6417" ht="12.75" customHeight="1" x14ac:dyDescent="0.2"/>
    <row r="6418" ht="12.75" customHeight="1" x14ac:dyDescent="0.2"/>
    <row r="6419" ht="12.75" customHeight="1" x14ac:dyDescent="0.2"/>
    <row r="6420" ht="12.75" customHeight="1" x14ac:dyDescent="0.2"/>
    <row r="6421" ht="12.75" customHeight="1" x14ac:dyDescent="0.2"/>
    <row r="6422" ht="12.75" customHeight="1" x14ac:dyDescent="0.2"/>
    <row r="6423" ht="12.75" customHeight="1" x14ac:dyDescent="0.2"/>
    <row r="6424" ht="12.75" customHeight="1" x14ac:dyDescent="0.2"/>
    <row r="6425" ht="12.75" customHeight="1" x14ac:dyDescent="0.2"/>
    <row r="6426" ht="12.75" customHeight="1" x14ac:dyDescent="0.2"/>
    <row r="6427" ht="12.75" customHeight="1" x14ac:dyDescent="0.2"/>
    <row r="6428" ht="12.75" customHeight="1" x14ac:dyDescent="0.2"/>
    <row r="6429" ht="12.75" customHeight="1" x14ac:dyDescent="0.2"/>
    <row r="6430" ht="12.75" customHeight="1" x14ac:dyDescent="0.2"/>
    <row r="6431" ht="12.75" customHeight="1" x14ac:dyDescent="0.2"/>
    <row r="6432" ht="12.75" customHeight="1" x14ac:dyDescent="0.2"/>
    <row r="6433" ht="12.75" customHeight="1" x14ac:dyDescent="0.2"/>
    <row r="6434" ht="12.75" customHeight="1" x14ac:dyDescent="0.2"/>
    <row r="6435" ht="12.75" customHeight="1" x14ac:dyDescent="0.2"/>
    <row r="6436" ht="12.75" customHeight="1" x14ac:dyDescent="0.2"/>
    <row r="6437" ht="12.75" customHeight="1" x14ac:dyDescent="0.2"/>
    <row r="6438" ht="12.75" customHeight="1" x14ac:dyDescent="0.2"/>
    <row r="6439" ht="12.75" customHeight="1" x14ac:dyDescent="0.2"/>
    <row r="6440" ht="12.75" customHeight="1" x14ac:dyDescent="0.2"/>
    <row r="6441" ht="12.75" customHeight="1" x14ac:dyDescent="0.2"/>
    <row r="6442" ht="12.75" customHeight="1" x14ac:dyDescent="0.2"/>
    <row r="6443" ht="12.75" customHeight="1" x14ac:dyDescent="0.2"/>
    <row r="6444" ht="12.75" customHeight="1" x14ac:dyDescent="0.2"/>
    <row r="6445" ht="12.75" customHeight="1" x14ac:dyDescent="0.2"/>
    <row r="6446" ht="12.75" customHeight="1" x14ac:dyDescent="0.2"/>
    <row r="6447" ht="12.75" customHeight="1" x14ac:dyDescent="0.2"/>
    <row r="6448" ht="12.75" customHeight="1" x14ac:dyDescent="0.2"/>
    <row r="6449" ht="12.75" customHeight="1" x14ac:dyDescent="0.2"/>
    <row r="6450" ht="12.75" customHeight="1" x14ac:dyDescent="0.2"/>
    <row r="6451" ht="12.75" customHeight="1" x14ac:dyDescent="0.2"/>
    <row r="6452" ht="12.75" customHeight="1" x14ac:dyDescent="0.2"/>
    <row r="6453" ht="12.75" customHeight="1" x14ac:dyDescent="0.2"/>
    <row r="6454" ht="12.75" customHeight="1" x14ac:dyDescent="0.2"/>
    <row r="6455" ht="12.75" customHeight="1" x14ac:dyDescent="0.2"/>
    <row r="6456" ht="12.75" customHeight="1" x14ac:dyDescent="0.2"/>
    <row r="6457" ht="12.75" customHeight="1" x14ac:dyDescent="0.2"/>
    <row r="6458" ht="12.75" customHeight="1" x14ac:dyDescent="0.2"/>
    <row r="6459" ht="12.75" customHeight="1" x14ac:dyDescent="0.2"/>
    <row r="6460" ht="12.75" customHeight="1" x14ac:dyDescent="0.2"/>
    <row r="6461" ht="12.75" customHeight="1" x14ac:dyDescent="0.2"/>
    <row r="6462" ht="12.75" customHeight="1" x14ac:dyDescent="0.2"/>
    <row r="6463" ht="12.75" customHeight="1" x14ac:dyDescent="0.2"/>
    <row r="6464" ht="12.75" customHeight="1" x14ac:dyDescent="0.2"/>
    <row r="6465" ht="12.75" customHeight="1" x14ac:dyDescent="0.2"/>
    <row r="6466" ht="12.75" customHeight="1" x14ac:dyDescent="0.2"/>
    <row r="6467" ht="12.75" customHeight="1" x14ac:dyDescent="0.2"/>
    <row r="6468" ht="12.75" customHeight="1" x14ac:dyDescent="0.2"/>
    <row r="6469" ht="12.75" customHeight="1" x14ac:dyDescent="0.2"/>
    <row r="6470" ht="12.75" customHeight="1" x14ac:dyDescent="0.2"/>
    <row r="6471" ht="12.75" customHeight="1" x14ac:dyDescent="0.2"/>
    <row r="6472" ht="12.75" customHeight="1" x14ac:dyDescent="0.2"/>
    <row r="6473" ht="12.75" customHeight="1" x14ac:dyDescent="0.2"/>
    <row r="6474" ht="12.75" customHeight="1" x14ac:dyDescent="0.2"/>
    <row r="6475" ht="12.75" customHeight="1" x14ac:dyDescent="0.2"/>
    <row r="6476" ht="12.75" customHeight="1" x14ac:dyDescent="0.2"/>
    <row r="6477" ht="12.75" customHeight="1" x14ac:dyDescent="0.2"/>
    <row r="6478" ht="12.75" customHeight="1" x14ac:dyDescent="0.2"/>
    <row r="6479" ht="12.75" customHeight="1" x14ac:dyDescent="0.2"/>
    <row r="6480" ht="12.75" customHeight="1" x14ac:dyDescent="0.2"/>
    <row r="6481" ht="12.75" customHeight="1" x14ac:dyDescent="0.2"/>
    <row r="6482" ht="12.75" customHeight="1" x14ac:dyDescent="0.2"/>
    <row r="6483" ht="12.75" customHeight="1" x14ac:dyDescent="0.2"/>
    <row r="6484" ht="12.75" customHeight="1" x14ac:dyDescent="0.2"/>
    <row r="6485" ht="12.75" customHeight="1" x14ac:dyDescent="0.2"/>
    <row r="6486" ht="12.75" customHeight="1" x14ac:dyDescent="0.2"/>
    <row r="6487" ht="12.75" customHeight="1" x14ac:dyDescent="0.2"/>
    <row r="6488" ht="12.75" customHeight="1" x14ac:dyDescent="0.2"/>
    <row r="6489" ht="12.75" customHeight="1" x14ac:dyDescent="0.2"/>
    <row r="6490" ht="12.75" customHeight="1" x14ac:dyDescent="0.2"/>
    <row r="6491" ht="12.75" customHeight="1" x14ac:dyDescent="0.2"/>
    <row r="6492" ht="12.75" customHeight="1" x14ac:dyDescent="0.2"/>
    <row r="6493" ht="12.75" customHeight="1" x14ac:dyDescent="0.2"/>
    <row r="6494" ht="12.75" customHeight="1" x14ac:dyDescent="0.2"/>
    <row r="6495" ht="12.75" customHeight="1" x14ac:dyDescent="0.2"/>
    <row r="6496" ht="12.75" customHeight="1" x14ac:dyDescent="0.2"/>
    <row r="6497" ht="12.75" customHeight="1" x14ac:dyDescent="0.2"/>
    <row r="6498" ht="12.75" customHeight="1" x14ac:dyDescent="0.2"/>
    <row r="6499" ht="12.75" customHeight="1" x14ac:dyDescent="0.2"/>
    <row r="6500" ht="12.75" customHeight="1" x14ac:dyDescent="0.2"/>
    <row r="6501" ht="12.75" customHeight="1" x14ac:dyDescent="0.2"/>
    <row r="6502" ht="12.75" customHeight="1" x14ac:dyDescent="0.2"/>
    <row r="6503" ht="12.75" customHeight="1" x14ac:dyDescent="0.2"/>
    <row r="6504" ht="12.75" customHeight="1" x14ac:dyDescent="0.2"/>
    <row r="6505" ht="12.75" customHeight="1" x14ac:dyDescent="0.2"/>
    <row r="6506" ht="12.75" customHeight="1" x14ac:dyDescent="0.2"/>
    <row r="6507" ht="12.75" customHeight="1" x14ac:dyDescent="0.2"/>
    <row r="6508" ht="12.75" customHeight="1" x14ac:dyDescent="0.2"/>
    <row r="6509" ht="12.75" customHeight="1" x14ac:dyDescent="0.2"/>
    <row r="6510" ht="12.75" customHeight="1" x14ac:dyDescent="0.2"/>
    <row r="6511" ht="12.75" customHeight="1" x14ac:dyDescent="0.2"/>
    <row r="6512" ht="12.75" customHeight="1" x14ac:dyDescent="0.2"/>
    <row r="6513" ht="12.75" customHeight="1" x14ac:dyDescent="0.2"/>
    <row r="6514" ht="12.75" customHeight="1" x14ac:dyDescent="0.2"/>
    <row r="6515" ht="12.75" customHeight="1" x14ac:dyDescent="0.2"/>
    <row r="6516" ht="12.75" customHeight="1" x14ac:dyDescent="0.2"/>
    <row r="6517" ht="12.75" customHeight="1" x14ac:dyDescent="0.2"/>
    <row r="6518" ht="12.75" customHeight="1" x14ac:dyDescent="0.2"/>
    <row r="6519" ht="12.75" customHeight="1" x14ac:dyDescent="0.2"/>
    <row r="6520" ht="12.75" customHeight="1" x14ac:dyDescent="0.2"/>
    <row r="6521" ht="12.75" customHeight="1" x14ac:dyDescent="0.2"/>
    <row r="6522" ht="12.75" customHeight="1" x14ac:dyDescent="0.2"/>
    <row r="6523" ht="12.75" customHeight="1" x14ac:dyDescent="0.2"/>
    <row r="6524" ht="12.75" customHeight="1" x14ac:dyDescent="0.2"/>
    <row r="6525" ht="12.75" customHeight="1" x14ac:dyDescent="0.2"/>
    <row r="6526" ht="12.75" customHeight="1" x14ac:dyDescent="0.2"/>
    <row r="6527" ht="12.75" customHeight="1" x14ac:dyDescent="0.2"/>
    <row r="6528" ht="12.75" customHeight="1" x14ac:dyDescent="0.2"/>
    <row r="6529" ht="12.75" customHeight="1" x14ac:dyDescent="0.2"/>
    <row r="6530" ht="12.75" customHeight="1" x14ac:dyDescent="0.2"/>
    <row r="6531" ht="12.75" customHeight="1" x14ac:dyDescent="0.2"/>
    <row r="6532" ht="12.75" customHeight="1" x14ac:dyDescent="0.2"/>
    <row r="6533" ht="12.75" customHeight="1" x14ac:dyDescent="0.2"/>
    <row r="6534" ht="12.75" customHeight="1" x14ac:dyDescent="0.2"/>
    <row r="6535" ht="12.75" customHeight="1" x14ac:dyDescent="0.2"/>
    <row r="6536" ht="12.75" customHeight="1" x14ac:dyDescent="0.2"/>
    <row r="6537" ht="12.75" customHeight="1" x14ac:dyDescent="0.2"/>
    <row r="6538" ht="12.75" customHeight="1" x14ac:dyDescent="0.2"/>
    <row r="6539" ht="12.75" customHeight="1" x14ac:dyDescent="0.2"/>
    <row r="6540" ht="12.75" customHeight="1" x14ac:dyDescent="0.2"/>
    <row r="6541" ht="12.75" customHeight="1" x14ac:dyDescent="0.2"/>
    <row r="6542" ht="12.75" customHeight="1" x14ac:dyDescent="0.2"/>
    <row r="6543" ht="12.75" customHeight="1" x14ac:dyDescent="0.2"/>
    <row r="6544" ht="12.75" customHeight="1" x14ac:dyDescent="0.2"/>
    <row r="6545" ht="12.75" customHeight="1" x14ac:dyDescent="0.2"/>
    <row r="6546" ht="12.75" customHeight="1" x14ac:dyDescent="0.2"/>
    <row r="6547" ht="12.75" customHeight="1" x14ac:dyDescent="0.2"/>
    <row r="6548" ht="12.75" customHeight="1" x14ac:dyDescent="0.2"/>
    <row r="6549" ht="12.75" customHeight="1" x14ac:dyDescent="0.2"/>
    <row r="6550" ht="12.75" customHeight="1" x14ac:dyDescent="0.2"/>
    <row r="6551" ht="12.75" customHeight="1" x14ac:dyDescent="0.2"/>
    <row r="6552" ht="12.75" customHeight="1" x14ac:dyDescent="0.2"/>
    <row r="6553" ht="12.75" customHeight="1" x14ac:dyDescent="0.2"/>
    <row r="6554" ht="12.75" customHeight="1" x14ac:dyDescent="0.2"/>
    <row r="6555" ht="12.75" customHeight="1" x14ac:dyDescent="0.2"/>
    <row r="6556" ht="12.75" customHeight="1" x14ac:dyDescent="0.2"/>
    <row r="6557" ht="12.75" customHeight="1" x14ac:dyDescent="0.2"/>
    <row r="6558" ht="12.75" customHeight="1" x14ac:dyDescent="0.2"/>
    <row r="6559" ht="12.75" customHeight="1" x14ac:dyDescent="0.2"/>
    <row r="6560" ht="12.75" customHeight="1" x14ac:dyDescent="0.2"/>
    <row r="6561" ht="12.75" customHeight="1" x14ac:dyDescent="0.2"/>
    <row r="6562" ht="12.75" customHeight="1" x14ac:dyDescent="0.2"/>
    <row r="6563" ht="12.75" customHeight="1" x14ac:dyDescent="0.2"/>
    <row r="6564" ht="12.75" customHeight="1" x14ac:dyDescent="0.2"/>
    <row r="6565" ht="12.75" customHeight="1" x14ac:dyDescent="0.2"/>
    <row r="6566" ht="12.75" customHeight="1" x14ac:dyDescent="0.2"/>
    <row r="6567" ht="12.75" customHeight="1" x14ac:dyDescent="0.2"/>
    <row r="6568" ht="12.75" customHeight="1" x14ac:dyDescent="0.2"/>
    <row r="6569" ht="12.75" customHeight="1" x14ac:dyDescent="0.2"/>
    <row r="6570" ht="12.75" customHeight="1" x14ac:dyDescent="0.2"/>
    <row r="6571" ht="12.75" customHeight="1" x14ac:dyDescent="0.2"/>
    <row r="6572" ht="12.75" customHeight="1" x14ac:dyDescent="0.2"/>
    <row r="6573" ht="12.75" customHeight="1" x14ac:dyDescent="0.2"/>
    <row r="6574" ht="12.75" customHeight="1" x14ac:dyDescent="0.2"/>
    <row r="6575" ht="12.75" customHeight="1" x14ac:dyDescent="0.2"/>
    <row r="6576" ht="12.75" customHeight="1" x14ac:dyDescent="0.2"/>
    <row r="6577" ht="12.75" customHeight="1" x14ac:dyDescent="0.2"/>
    <row r="6578" ht="12.75" customHeight="1" x14ac:dyDescent="0.2"/>
    <row r="6579" ht="12.75" customHeight="1" x14ac:dyDescent="0.2"/>
    <row r="6580" ht="12.75" customHeight="1" x14ac:dyDescent="0.2"/>
    <row r="6581" ht="12.75" customHeight="1" x14ac:dyDescent="0.2"/>
    <row r="6582" ht="12.75" customHeight="1" x14ac:dyDescent="0.2"/>
    <row r="6583" ht="12.75" customHeight="1" x14ac:dyDescent="0.2"/>
    <row r="6584" ht="12.75" customHeight="1" x14ac:dyDescent="0.2"/>
    <row r="6585" ht="12.75" customHeight="1" x14ac:dyDescent="0.2"/>
    <row r="6586" ht="12.75" customHeight="1" x14ac:dyDescent="0.2"/>
    <row r="6587" ht="12.75" customHeight="1" x14ac:dyDescent="0.2"/>
    <row r="6588" ht="12.75" customHeight="1" x14ac:dyDescent="0.2"/>
    <row r="6589" ht="12.75" customHeight="1" x14ac:dyDescent="0.2"/>
    <row r="6590" ht="12.75" customHeight="1" x14ac:dyDescent="0.2"/>
    <row r="6591" ht="12.75" customHeight="1" x14ac:dyDescent="0.2"/>
    <row r="6592" ht="12.75" customHeight="1" x14ac:dyDescent="0.2"/>
    <row r="6593" ht="12.75" customHeight="1" x14ac:dyDescent="0.2"/>
    <row r="6594" ht="12.75" customHeight="1" x14ac:dyDescent="0.2"/>
    <row r="6595" ht="12.75" customHeight="1" x14ac:dyDescent="0.2"/>
    <row r="6596" ht="12.75" customHeight="1" x14ac:dyDescent="0.2"/>
    <row r="6597" ht="12.75" customHeight="1" x14ac:dyDescent="0.2"/>
    <row r="6598" ht="12.75" customHeight="1" x14ac:dyDescent="0.2"/>
    <row r="6599" ht="12.75" customHeight="1" x14ac:dyDescent="0.2"/>
    <row r="6600" ht="12.75" customHeight="1" x14ac:dyDescent="0.2"/>
    <row r="6601" ht="12.75" customHeight="1" x14ac:dyDescent="0.2"/>
    <row r="6602" ht="12.75" customHeight="1" x14ac:dyDescent="0.2"/>
    <row r="6603" ht="12.75" customHeight="1" x14ac:dyDescent="0.2"/>
    <row r="6604" ht="12.75" customHeight="1" x14ac:dyDescent="0.2"/>
    <row r="6605" ht="12.75" customHeight="1" x14ac:dyDescent="0.2"/>
    <row r="6606" ht="12.75" customHeight="1" x14ac:dyDescent="0.2"/>
    <row r="6607" ht="12.75" customHeight="1" x14ac:dyDescent="0.2"/>
    <row r="6608" ht="12.75" customHeight="1" x14ac:dyDescent="0.2"/>
    <row r="6609" ht="12.75" customHeight="1" x14ac:dyDescent="0.2"/>
    <row r="6610" ht="12.75" customHeight="1" x14ac:dyDescent="0.2"/>
    <row r="6611" ht="12.75" customHeight="1" x14ac:dyDescent="0.2"/>
    <row r="6612" ht="12.75" customHeight="1" x14ac:dyDescent="0.2"/>
    <row r="6613" ht="12.75" customHeight="1" x14ac:dyDescent="0.2"/>
    <row r="6614" ht="12.75" customHeight="1" x14ac:dyDescent="0.2"/>
    <row r="6615" ht="12.75" customHeight="1" x14ac:dyDescent="0.2"/>
    <row r="6616" ht="12.75" customHeight="1" x14ac:dyDescent="0.2"/>
    <row r="6617" ht="12.75" customHeight="1" x14ac:dyDescent="0.2"/>
    <row r="6618" ht="12.75" customHeight="1" x14ac:dyDescent="0.2"/>
    <row r="6619" ht="12.75" customHeight="1" x14ac:dyDescent="0.2"/>
    <row r="6620" ht="12.75" customHeight="1" x14ac:dyDescent="0.2"/>
    <row r="6621" ht="12.75" customHeight="1" x14ac:dyDescent="0.2"/>
    <row r="6622" ht="12.75" customHeight="1" x14ac:dyDescent="0.2"/>
    <row r="6623" ht="12.75" customHeight="1" x14ac:dyDescent="0.2"/>
    <row r="6624" ht="12.75" customHeight="1" x14ac:dyDescent="0.2"/>
    <row r="6625" ht="12.75" customHeight="1" x14ac:dyDescent="0.2"/>
    <row r="6626" ht="12.75" customHeight="1" x14ac:dyDescent="0.2"/>
    <row r="6627" ht="12.75" customHeight="1" x14ac:dyDescent="0.2"/>
    <row r="6628" ht="12.75" customHeight="1" x14ac:dyDescent="0.2"/>
    <row r="6629" ht="12.75" customHeight="1" x14ac:dyDescent="0.2"/>
    <row r="6630" ht="12.75" customHeight="1" x14ac:dyDescent="0.2"/>
    <row r="6631" ht="12.75" customHeight="1" x14ac:dyDescent="0.2"/>
    <row r="6632" ht="12.75" customHeight="1" x14ac:dyDescent="0.2"/>
    <row r="6633" ht="12.75" customHeight="1" x14ac:dyDescent="0.2"/>
    <row r="6634" ht="12.75" customHeight="1" x14ac:dyDescent="0.2"/>
    <row r="6635" ht="12.75" customHeight="1" x14ac:dyDescent="0.2"/>
    <row r="6636" ht="12.75" customHeight="1" x14ac:dyDescent="0.2"/>
    <row r="6637" ht="12.75" customHeight="1" x14ac:dyDescent="0.2"/>
    <row r="6638" ht="12.75" customHeight="1" x14ac:dyDescent="0.2"/>
    <row r="6639" ht="12.75" customHeight="1" x14ac:dyDescent="0.2"/>
    <row r="6640" ht="12.75" customHeight="1" x14ac:dyDescent="0.2"/>
    <row r="6641" ht="12.75" customHeight="1" x14ac:dyDescent="0.2"/>
    <row r="6642" ht="12.75" customHeight="1" x14ac:dyDescent="0.2"/>
    <row r="6643" ht="12.75" customHeight="1" x14ac:dyDescent="0.2"/>
    <row r="6644" ht="12.75" customHeight="1" x14ac:dyDescent="0.2"/>
    <row r="6645" ht="12.75" customHeight="1" x14ac:dyDescent="0.2"/>
    <row r="6646" ht="12.75" customHeight="1" x14ac:dyDescent="0.2"/>
    <row r="6647" ht="12.75" customHeight="1" x14ac:dyDescent="0.2"/>
    <row r="6648" ht="12.75" customHeight="1" x14ac:dyDescent="0.2"/>
    <row r="6649" ht="12.75" customHeight="1" x14ac:dyDescent="0.2"/>
    <row r="6650" ht="12.75" customHeight="1" x14ac:dyDescent="0.2"/>
    <row r="6651" ht="12.75" customHeight="1" x14ac:dyDescent="0.2"/>
    <row r="6652" ht="12.75" customHeight="1" x14ac:dyDescent="0.2"/>
    <row r="6653" ht="12.75" customHeight="1" x14ac:dyDescent="0.2"/>
    <row r="6654" ht="12.75" customHeight="1" x14ac:dyDescent="0.2"/>
    <row r="6655" ht="12.75" customHeight="1" x14ac:dyDescent="0.2"/>
    <row r="6656" ht="12.75" customHeight="1" x14ac:dyDescent="0.2"/>
    <row r="6657" ht="12.75" customHeight="1" x14ac:dyDescent="0.2"/>
    <row r="6658" ht="12.75" customHeight="1" x14ac:dyDescent="0.2"/>
    <row r="6659" ht="12.75" customHeight="1" x14ac:dyDescent="0.2"/>
    <row r="6660" ht="12.75" customHeight="1" x14ac:dyDescent="0.2"/>
    <row r="6661" ht="12.75" customHeight="1" x14ac:dyDescent="0.2"/>
    <row r="6662" ht="12.75" customHeight="1" x14ac:dyDescent="0.2"/>
    <row r="6663" ht="12.75" customHeight="1" x14ac:dyDescent="0.2"/>
    <row r="6664" ht="12.75" customHeight="1" x14ac:dyDescent="0.2"/>
    <row r="6665" ht="12.75" customHeight="1" x14ac:dyDescent="0.2"/>
    <row r="6666" ht="12.75" customHeight="1" x14ac:dyDescent="0.2"/>
    <row r="6667" ht="12.75" customHeight="1" x14ac:dyDescent="0.2"/>
    <row r="6668" ht="12.75" customHeight="1" x14ac:dyDescent="0.2"/>
    <row r="6669" ht="12.75" customHeight="1" x14ac:dyDescent="0.2"/>
    <row r="6670" ht="12.75" customHeight="1" x14ac:dyDescent="0.2"/>
    <row r="6671" ht="12.75" customHeight="1" x14ac:dyDescent="0.2"/>
    <row r="6672" ht="12.75" customHeight="1" x14ac:dyDescent="0.2"/>
    <row r="6673" ht="12.75" customHeight="1" x14ac:dyDescent="0.2"/>
    <row r="6674" ht="12.75" customHeight="1" x14ac:dyDescent="0.2"/>
    <row r="6675" ht="12.75" customHeight="1" x14ac:dyDescent="0.2"/>
    <row r="6676" ht="12.75" customHeight="1" x14ac:dyDescent="0.2"/>
    <row r="6677" ht="12.75" customHeight="1" x14ac:dyDescent="0.2"/>
    <row r="6678" ht="12.75" customHeight="1" x14ac:dyDescent="0.2"/>
    <row r="6679" ht="12.75" customHeight="1" x14ac:dyDescent="0.2"/>
    <row r="6680" ht="12.75" customHeight="1" x14ac:dyDescent="0.2"/>
    <row r="6681" ht="12.75" customHeight="1" x14ac:dyDescent="0.2"/>
    <row r="6682" ht="12.75" customHeight="1" x14ac:dyDescent="0.2"/>
    <row r="6683" ht="12.75" customHeight="1" x14ac:dyDescent="0.2"/>
    <row r="6684" ht="12.75" customHeight="1" x14ac:dyDescent="0.2"/>
    <row r="6685" ht="12.75" customHeight="1" x14ac:dyDescent="0.2"/>
    <row r="6686" ht="12.75" customHeight="1" x14ac:dyDescent="0.2"/>
    <row r="6687" ht="12.75" customHeight="1" x14ac:dyDescent="0.2"/>
    <row r="6688" ht="12.75" customHeight="1" x14ac:dyDescent="0.2"/>
    <row r="6689" ht="12.75" customHeight="1" x14ac:dyDescent="0.2"/>
    <row r="6690" ht="12.75" customHeight="1" x14ac:dyDescent="0.2"/>
    <row r="6691" ht="12.75" customHeight="1" x14ac:dyDescent="0.2"/>
    <row r="6692" ht="12.75" customHeight="1" x14ac:dyDescent="0.2"/>
    <row r="6693" ht="12.75" customHeight="1" x14ac:dyDescent="0.2"/>
    <row r="6694" ht="12.75" customHeight="1" x14ac:dyDescent="0.2"/>
    <row r="6695" ht="12.75" customHeight="1" x14ac:dyDescent="0.2"/>
    <row r="6696" ht="12.75" customHeight="1" x14ac:dyDescent="0.2"/>
    <row r="6697" ht="12.75" customHeight="1" x14ac:dyDescent="0.2"/>
    <row r="6698" ht="12.75" customHeight="1" x14ac:dyDescent="0.2"/>
    <row r="6699" ht="12.75" customHeight="1" x14ac:dyDescent="0.2"/>
    <row r="6700" ht="12.75" customHeight="1" x14ac:dyDescent="0.2"/>
    <row r="6701" ht="12.75" customHeight="1" x14ac:dyDescent="0.2"/>
    <row r="6702" ht="12.75" customHeight="1" x14ac:dyDescent="0.2"/>
    <row r="6703" ht="12.75" customHeight="1" x14ac:dyDescent="0.2"/>
    <row r="6704" ht="12.75" customHeight="1" x14ac:dyDescent="0.2"/>
    <row r="6705" ht="12.75" customHeight="1" x14ac:dyDescent="0.2"/>
    <row r="6706" ht="12.75" customHeight="1" x14ac:dyDescent="0.2"/>
    <row r="6707" ht="12.75" customHeight="1" x14ac:dyDescent="0.2"/>
    <row r="6708" ht="12.75" customHeight="1" x14ac:dyDescent="0.2"/>
    <row r="6709" ht="12.75" customHeight="1" x14ac:dyDescent="0.2"/>
    <row r="6710" ht="12.75" customHeight="1" x14ac:dyDescent="0.2"/>
    <row r="6711" ht="12.75" customHeight="1" x14ac:dyDescent="0.2"/>
    <row r="6712" ht="12.75" customHeight="1" x14ac:dyDescent="0.2"/>
    <row r="6713" ht="12.75" customHeight="1" x14ac:dyDescent="0.2"/>
    <row r="6714" ht="12.75" customHeight="1" x14ac:dyDescent="0.2"/>
    <row r="6715" ht="12.75" customHeight="1" x14ac:dyDescent="0.2"/>
    <row r="6716" ht="12.75" customHeight="1" x14ac:dyDescent="0.2"/>
    <row r="6717" ht="12.75" customHeight="1" x14ac:dyDescent="0.2"/>
    <row r="6718" ht="12.75" customHeight="1" x14ac:dyDescent="0.2"/>
    <row r="6719" ht="12.75" customHeight="1" x14ac:dyDescent="0.2"/>
    <row r="6720" ht="12.75" customHeight="1" x14ac:dyDescent="0.2"/>
    <row r="6721" ht="12.75" customHeight="1" x14ac:dyDescent="0.2"/>
    <row r="6722" ht="12.75" customHeight="1" x14ac:dyDescent="0.2"/>
    <row r="6723" ht="12.75" customHeight="1" x14ac:dyDescent="0.2"/>
    <row r="6724" ht="12.75" customHeight="1" x14ac:dyDescent="0.2"/>
    <row r="6725" ht="12.75" customHeight="1" x14ac:dyDescent="0.2"/>
    <row r="6726" ht="12.75" customHeight="1" x14ac:dyDescent="0.2"/>
    <row r="6727" ht="12.75" customHeight="1" x14ac:dyDescent="0.2"/>
    <row r="6728" ht="12.75" customHeight="1" x14ac:dyDescent="0.2"/>
    <row r="6729" ht="12.75" customHeight="1" x14ac:dyDescent="0.2"/>
    <row r="6730" ht="12.75" customHeight="1" x14ac:dyDescent="0.2"/>
    <row r="6731" ht="12.75" customHeight="1" x14ac:dyDescent="0.2"/>
    <row r="6732" ht="12.75" customHeight="1" x14ac:dyDescent="0.2"/>
    <row r="6733" ht="12.75" customHeight="1" x14ac:dyDescent="0.2"/>
    <row r="6734" ht="12.75" customHeight="1" x14ac:dyDescent="0.2"/>
    <row r="6735" ht="12.75" customHeight="1" x14ac:dyDescent="0.2"/>
    <row r="6736" ht="12.75" customHeight="1" x14ac:dyDescent="0.2"/>
    <row r="6737" ht="12.75" customHeight="1" x14ac:dyDescent="0.2"/>
    <row r="6738" ht="12.75" customHeight="1" x14ac:dyDescent="0.2"/>
    <row r="6739" ht="12.75" customHeight="1" x14ac:dyDescent="0.2"/>
    <row r="6740" ht="12.75" customHeight="1" x14ac:dyDescent="0.2"/>
    <row r="6741" ht="12.75" customHeight="1" x14ac:dyDescent="0.2"/>
    <row r="6742" ht="12.75" customHeight="1" x14ac:dyDescent="0.2"/>
    <row r="6743" ht="12.75" customHeight="1" x14ac:dyDescent="0.2"/>
    <row r="6744" ht="12.75" customHeight="1" x14ac:dyDescent="0.2"/>
    <row r="6745" ht="12.75" customHeight="1" x14ac:dyDescent="0.2"/>
    <row r="6746" ht="12.75" customHeight="1" x14ac:dyDescent="0.2"/>
    <row r="6747" ht="12.75" customHeight="1" x14ac:dyDescent="0.2"/>
    <row r="6748" ht="12.75" customHeight="1" x14ac:dyDescent="0.2"/>
    <row r="6749" ht="12.75" customHeight="1" x14ac:dyDescent="0.2"/>
    <row r="6750" ht="12.75" customHeight="1" x14ac:dyDescent="0.2"/>
    <row r="6751" ht="12.75" customHeight="1" x14ac:dyDescent="0.2"/>
    <row r="6752" ht="12.75" customHeight="1" x14ac:dyDescent="0.2"/>
    <row r="6753" ht="12.75" customHeight="1" x14ac:dyDescent="0.2"/>
    <row r="6754" ht="12.75" customHeight="1" x14ac:dyDescent="0.2"/>
    <row r="6755" ht="12.75" customHeight="1" x14ac:dyDescent="0.2"/>
    <row r="6756" ht="12.75" customHeight="1" x14ac:dyDescent="0.2"/>
    <row r="6757" ht="12.75" customHeight="1" x14ac:dyDescent="0.2"/>
    <row r="6758" ht="12.75" customHeight="1" x14ac:dyDescent="0.2"/>
    <row r="6759" ht="12.75" customHeight="1" x14ac:dyDescent="0.2"/>
    <row r="6760" ht="12.75" customHeight="1" x14ac:dyDescent="0.2"/>
    <row r="6761" ht="12.75" customHeight="1" x14ac:dyDescent="0.2"/>
    <row r="6762" ht="12.75" customHeight="1" x14ac:dyDescent="0.2"/>
    <row r="6763" ht="12.75" customHeight="1" x14ac:dyDescent="0.2"/>
    <row r="6764" ht="12.75" customHeight="1" x14ac:dyDescent="0.2"/>
    <row r="6765" ht="12.75" customHeight="1" x14ac:dyDescent="0.2"/>
    <row r="6766" ht="12.75" customHeight="1" x14ac:dyDescent="0.2"/>
    <row r="6767" ht="12.75" customHeight="1" x14ac:dyDescent="0.2"/>
    <row r="6768" ht="12.75" customHeight="1" x14ac:dyDescent="0.2"/>
    <row r="6769" ht="12.75" customHeight="1" x14ac:dyDescent="0.2"/>
    <row r="6770" ht="12.75" customHeight="1" x14ac:dyDescent="0.2"/>
    <row r="6771" ht="12.75" customHeight="1" x14ac:dyDescent="0.2"/>
    <row r="6772" ht="12.75" customHeight="1" x14ac:dyDescent="0.2"/>
    <row r="6773" ht="12.75" customHeight="1" x14ac:dyDescent="0.2"/>
    <row r="6774" ht="12.75" customHeight="1" x14ac:dyDescent="0.2"/>
    <row r="6775" ht="12.75" customHeight="1" x14ac:dyDescent="0.2"/>
    <row r="6776" ht="12.75" customHeight="1" x14ac:dyDescent="0.2"/>
    <row r="6777" ht="12.75" customHeight="1" x14ac:dyDescent="0.2"/>
    <row r="6778" ht="12.75" customHeight="1" x14ac:dyDescent="0.2"/>
    <row r="6779" ht="12.75" customHeight="1" x14ac:dyDescent="0.2"/>
    <row r="6780" ht="12.75" customHeight="1" x14ac:dyDescent="0.2"/>
    <row r="6781" ht="12.75" customHeight="1" x14ac:dyDescent="0.2"/>
    <row r="6782" ht="12.75" customHeight="1" x14ac:dyDescent="0.2"/>
    <row r="6783" ht="12.75" customHeight="1" x14ac:dyDescent="0.2"/>
    <row r="6784" ht="12.75" customHeight="1" x14ac:dyDescent="0.2"/>
    <row r="6785" ht="12.75" customHeight="1" x14ac:dyDescent="0.2"/>
    <row r="6786" ht="12.75" customHeight="1" x14ac:dyDescent="0.2"/>
    <row r="6787" ht="12.75" customHeight="1" x14ac:dyDescent="0.2"/>
    <row r="6788" ht="12.75" customHeight="1" x14ac:dyDescent="0.2"/>
    <row r="6789" ht="12.75" customHeight="1" x14ac:dyDescent="0.2"/>
    <row r="6790" ht="12.75" customHeight="1" x14ac:dyDescent="0.2"/>
    <row r="6791" ht="12.75" customHeight="1" x14ac:dyDescent="0.2"/>
    <row r="6792" ht="12.75" customHeight="1" x14ac:dyDescent="0.2"/>
    <row r="6793" ht="12.75" customHeight="1" x14ac:dyDescent="0.2"/>
    <row r="6794" ht="12.75" customHeight="1" x14ac:dyDescent="0.2"/>
    <row r="6795" ht="12.75" customHeight="1" x14ac:dyDescent="0.2"/>
    <row r="6796" ht="12.75" customHeight="1" x14ac:dyDescent="0.2"/>
    <row r="6797" ht="12.75" customHeight="1" x14ac:dyDescent="0.2"/>
    <row r="6798" ht="12.75" customHeight="1" x14ac:dyDescent="0.2"/>
    <row r="6799" ht="12.75" customHeight="1" x14ac:dyDescent="0.2"/>
    <row r="6800" ht="12.75" customHeight="1" x14ac:dyDescent="0.2"/>
    <row r="6801" ht="12.75" customHeight="1" x14ac:dyDescent="0.2"/>
    <row r="6802" ht="12.75" customHeight="1" x14ac:dyDescent="0.2"/>
    <row r="6803" ht="12.75" customHeight="1" x14ac:dyDescent="0.2"/>
    <row r="6804" ht="12.75" customHeight="1" x14ac:dyDescent="0.2"/>
    <row r="6805" ht="12.75" customHeight="1" x14ac:dyDescent="0.2"/>
    <row r="6806" ht="12.75" customHeight="1" x14ac:dyDescent="0.2"/>
    <row r="6807" ht="12.75" customHeight="1" x14ac:dyDescent="0.2"/>
    <row r="6808" ht="12.75" customHeight="1" x14ac:dyDescent="0.2"/>
    <row r="6809" ht="12.75" customHeight="1" x14ac:dyDescent="0.2"/>
    <row r="6810" ht="12.75" customHeight="1" x14ac:dyDescent="0.2"/>
    <row r="6811" ht="12.75" customHeight="1" x14ac:dyDescent="0.2"/>
    <row r="6812" ht="12.75" customHeight="1" x14ac:dyDescent="0.2"/>
    <row r="6813" ht="12.75" customHeight="1" x14ac:dyDescent="0.2"/>
    <row r="6814" ht="12.75" customHeight="1" x14ac:dyDescent="0.2"/>
    <row r="6815" ht="12.75" customHeight="1" x14ac:dyDescent="0.2"/>
    <row r="6816" ht="12.75" customHeight="1" x14ac:dyDescent="0.2"/>
    <row r="6817" ht="12.75" customHeight="1" x14ac:dyDescent="0.2"/>
    <row r="6818" ht="12.75" customHeight="1" x14ac:dyDescent="0.2"/>
    <row r="6819" ht="12.75" customHeight="1" x14ac:dyDescent="0.2"/>
    <row r="6820" ht="12.75" customHeight="1" x14ac:dyDescent="0.2"/>
    <row r="6821" ht="12.75" customHeight="1" x14ac:dyDescent="0.2"/>
    <row r="6822" ht="12.75" customHeight="1" x14ac:dyDescent="0.2"/>
    <row r="6823" ht="12.75" customHeight="1" x14ac:dyDescent="0.2"/>
    <row r="6824" ht="12.75" customHeight="1" x14ac:dyDescent="0.2"/>
    <row r="6825" ht="12.75" customHeight="1" x14ac:dyDescent="0.2"/>
    <row r="6826" ht="12.75" customHeight="1" x14ac:dyDescent="0.2"/>
    <row r="6827" ht="12.75" customHeight="1" x14ac:dyDescent="0.2"/>
    <row r="6828" ht="12.75" customHeight="1" x14ac:dyDescent="0.2"/>
    <row r="6829" ht="12.75" customHeight="1" x14ac:dyDescent="0.2"/>
    <row r="6830" ht="12.75" customHeight="1" x14ac:dyDescent="0.2"/>
    <row r="6831" ht="12.75" customHeight="1" x14ac:dyDescent="0.2"/>
    <row r="6832" ht="12.75" customHeight="1" x14ac:dyDescent="0.2"/>
    <row r="6833" ht="12.75" customHeight="1" x14ac:dyDescent="0.2"/>
    <row r="6834" ht="12.75" customHeight="1" x14ac:dyDescent="0.2"/>
    <row r="6835" ht="12.75" customHeight="1" x14ac:dyDescent="0.2"/>
    <row r="6836" ht="12.75" customHeight="1" x14ac:dyDescent="0.2"/>
    <row r="6837" ht="12.75" customHeight="1" x14ac:dyDescent="0.2"/>
    <row r="6838" ht="12.75" customHeight="1" x14ac:dyDescent="0.2"/>
    <row r="6839" ht="12.75" customHeight="1" x14ac:dyDescent="0.2"/>
    <row r="6840" ht="12.75" customHeight="1" x14ac:dyDescent="0.2"/>
    <row r="6841" ht="12.75" customHeight="1" x14ac:dyDescent="0.2"/>
    <row r="6842" ht="12.75" customHeight="1" x14ac:dyDescent="0.2"/>
    <row r="6843" ht="12.75" customHeight="1" x14ac:dyDescent="0.2"/>
    <row r="6844" ht="12.75" customHeight="1" x14ac:dyDescent="0.2"/>
    <row r="6845" ht="12.75" customHeight="1" x14ac:dyDescent="0.2"/>
    <row r="6846" ht="12.75" customHeight="1" x14ac:dyDescent="0.2"/>
    <row r="6847" ht="12.75" customHeight="1" x14ac:dyDescent="0.2"/>
    <row r="6848" ht="12.75" customHeight="1" x14ac:dyDescent="0.2"/>
    <row r="6849" ht="12.75" customHeight="1" x14ac:dyDescent="0.2"/>
    <row r="6850" ht="12.75" customHeight="1" x14ac:dyDescent="0.2"/>
    <row r="6851" ht="12.75" customHeight="1" x14ac:dyDescent="0.2"/>
    <row r="6852" ht="12.75" customHeight="1" x14ac:dyDescent="0.2"/>
    <row r="6853" ht="12.75" customHeight="1" x14ac:dyDescent="0.2"/>
    <row r="6854" ht="12.75" customHeight="1" x14ac:dyDescent="0.2"/>
    <row r="6855" ht="12.75" customHeight="1" x14ac:dyDescent="0.2"/>
    <row r="6856" ht="12.75" customHeight="1" x14ac:dyDescent="0.2"/>
    <row r="6857" ht="12.75" customHeight="1" x14ac:dyDescent="0.2"/>
    <row r="6858" ht="12.75" customHeight="1" x14ac:dyDescent="0.2"/>
    <row r="6859" ht="12.75" customHeight="1" x14ac:dyDescent="0.2"/>
    <row r="6860" ht="12.75" customHeight="1" x14ac:dyDescent="0.2"/>
    <row r="6861" ht="12.75" customHeight="1" x14ac:dyDescent="0.2"/>
    <row r="6862" ht="12.75" customHeight="1" x14ac:dyDescent="0.2"/>
    <row r="6863" ht="12.75" customHeight="1" x14ac:dyDescent="0.2"/>
    <row r="6864" ht="12.75" customHeight="1" x14ac:dyDescent="0.2"/>
    <row r="6865" ht="12.75" customHeight="1" x14ac:dyDescent="0.2"/>
    <row r="6866" ht="12.75" customHeight="1" x14ac:dyDescent="0.2"/>
    <row r="6867" ht="12.75" customHeight="1" x14ac:dyDescent="0.2"/>
    <row r="6868" ht="12.75" customHeight="1" x14ac:dyDescent="0.2"/>
    <row r="6869" ht="12.75" customHeight="1" x14ac:dyDescent="0.2"/>
    <row r="6870" ht="12.75" customHeight="1" x14ac:dyDescent="0.2"/>
    <row r="6871" ht="12.75" customHeight="1" x14ac:dyDescent="0.2"/>
    <row r="6872" ht="12.75" customHeight="1" x14ac:dyDescent="0.2"/>
    <row r="6873" ht="12.75" customHeight="1" x14ac:dyDescent="0.2"/>
    <row r="6874" ht="12.75" customHeight="1" x14ac:dyDescent="0.2"/>
    <row r="6875" ht="12.75" customHeight="1" x14ac:dyDescent="0.2"/>
    <row r="6876" ht="12.75" customHeight="1" x14ac:dyDescent="0.2"/>
    <row r="6877" ht="12.75" customHeight="1" x14ac:dyDescent="0.2"/>
    <row r="6878" ht="12.75" customHeight="1" x14ac:dyDescent="0.2"/>
    <row r="6879" ht="12.75" customHeight="1" x14ac:dyDescent="0.2"/>
    <row r="6880" ht="12.75" customHeight="1" x14ac:dyDescent="0.2"/>
    <row r="6881" ht="12.75" customHeight="1" x14ac:dyDescent="0.2"/>
    <row r="6882" ht="12.75" customHeight="1" x14ac:dyDescent="0.2"/>
    <row r="6883" ht="12.75" customHeight="1" x14ac:dyDescent="0.2"/>
    <row r="6884" ht="12.75" customHeight="1" x14ac:dyDescent="0.2"/>
    <row r="6885" ht="12.75" customHeight="1" x14ac:dyDescent="0.2"/>
    <row r="6886" ht="12.75" customHeight="1" x14ac:dyDescent="0.2"/>
    <row r="6887" ht="12.75" customHeight="1" x14ac:dyDescent="0.2"/>
    <row r="6888" ht="12.75" customHeight="1" x14ac:dyDescent="0.2"/>
    <row r="6889" ht="12.75" customHeight="1" x14ac:dyDescent="0.2"/>
    <row r="6890" ht="12.75" customHeight="1" x14ac:dyDescent="0.2"/>
    <row r="6891" ht="12.75" customHeight="1" x14ac:dyDescent="0.2"/>
    <row r="6892" ht="12.75" customHeight="1" x14ac:dyDescent="0.2"/>
    <row r="6893" ht="12.75" customHeight="1" x14ac:dyDescent="0.2"/>
    <row r="6894" ht="12.75" customHeight="1" x14ac:dyDescent="0.2"/>
    <row r="6895" ht="12.75" customHeight="1" x14ac:dyDescent="0.2"/>
    <row r="6896" ht="12.75" customHeight="1" x14ac:dyDescent="0.2"/>
    <row r="6897" ht="12.75" customHeight="1" x14ac:dyDescent="0.2"/>
    <row r="6898" ht="12.75" customHeight="1" x14ac:dyDescent="0.2"/>
    <row r="6899" ht="12.75" customHeight="1" x14ac:dyDescent="0.2"/>
    <row r="6900" ht="12.75" customHeight="1" x14ac:dyDescent="0.2"/>
    <row r="6901" ht="12.75" customHeight="1" x14ac:dyDescent="0.2"/>
    <row r="6902" ht="12.75" customHeight="1" x14ac:dyDescent="0.2"/>
    <row r="6903" ht="12.75" customHeight="1" x14ac:dyDescent="0.2"/>
    <row r="6904" ht="12.75" customHeight="1" x14ac:dyDescent="0.2"/>
    <row r="6905" ht="12.75" customHeight="1" x14ac:dyDescent="0.2"/>
    <row r="6906" ht="12.75" customHeight="1" x14ac:dyDescent="0.2"/>
    <row r="6907" ht="12.75" customHeight="1" x14ac:dyDescent="0.2"/>
    <row r="6908" ht="12.75" customHeight="1" x14ac:dyDescent="0.2"/>
    <row r="6909" ht="12.75" customHeight="1" x14ac:dyDescent="0.2"/>
    <row r="6910" ht="12.75" customHeight="1" x14ac:dyDescent="0.2"/>
    <row r="6911" ht="12.75" customHeight="1" x14ac:dyDescent="0.2"/>
    <row r="6912" ht="12.75" customHeight="1" x14ac:dyDescent="0.2"/>
    <row r="6913" ht="12.75" customHeight="1" x14ac:dyDescent="0.2"/>
    <row r="6914" ht="12.75" customHeight="1" x14ac:dyDescent="0.2"/>
    <row r="6915" ht="12.75" customHeight="1" x14ac:dyDescent="0.2"/>
    <row r="6916" ht="12.75" customHeight="1" x14ac:dyDescent="0.2"/>
    <row r="6917" ht="12.75" customHeight="1" x14ac:dyDescent="0.2"/>
    <row r="6918" ht="12.75" customHeight="1" x14ac:dyDescent="0.2"/>
    <row r="6919" ht="12.75" customHeight="1" x14ac:dyDescent="0.2"/>
    <row r="6920" ht="12.75" customHeight="1" x14ac:dyDescent="0.2"/>
    <row r="6921" ht="12.75" customHeight="1" x14ac:dyDescent="0.2"/>
    <row r="6922" ht="12.75" customHeight="1" x14ac:dyDescent="0.2"/>
    <row r="6923" ht="12.75" customHeight="1" x14ac:dyDescent="0.2"/>
    <row r="6924" ht="12.75" customHeight="1" x14ac:dyDescent="0.2"/>
    <row r="6925" ht="12.75" customHeight="1" x14ac:dyDescent="0.2"/>
    <row r="6926" ht="12.75" customHeight="1" x14ac:dyDescent="0.2"/>
    <row r="6927" ht="12.75" customHeight="1" x14ac:dyDescent="0.2"/>
    <row r="6928" ht="12.75" customHeight="1" x14ac:dyDescent="0.2"/>
    <row r="6929" ht="12.75" customHeight="1" x14ac:dyDescent="0.2"/>
    <row r="6930" ht="12.75" customHeight="1" x14ac:dyDescent="0.2"/>
    <row r="6931" ht="12.75" customHeight="1" x14ac:dyDescent="0.2"/>
    <row r="6932" ht="12.75" customHeight="1" x14ac:dyDescent="0.2"/>
    <row r="6933" ht="12.75" customHeight="1" x14ac:dyDescent="0.2"/>
    <row r="6934" ht="12.75" customHeight="1" x14ac:dyDescent="0.2"/>
    <row r="6935" ht="12.75" customHeight="1" x14ac:dyDescent="0.2"/>
    <row r="6936" ht="12.75" customHeight="1" x14ac:dyDescent="0.2"/>
    <row r="6937" ht="12.75" customHeight="1" x14ac:dyDescent="0.2"/>
    <row r="6938" ht="12.75" customHeight="1" x14ac:dyDescent="0.2"/>
    <row r="6939" ht="12.75" customHeight="1" x14ac:dyDescent="0.2"/>
    <row r="6940" ht="12.75" customHeight="1" x14ac:dyDescent="0.2"/>
    <row r="6941" ht="12.75" customHeight="1" x14ac:dyDescent="0.2"/>
    <row r="6942" ht="12.75" customHeight="1" x14ac:dyDescent="0.2"/>
    <row r="6943" ht="12.75" customHeight="1" x14ac:dyDescent="0.2"/>
    <row r="6944" ht="12.75" customHeight="1" x14ac:dyDescent="0.2"/>
    <row r="6945" ht="12.75" customHeight="1" x14ac:dyDescent="0.2"/>
    <row r="6946" ht="12.75" customHeight="1" x14ac:dyDescent="0.2"/>
    <row r="6947" ht="12.75" customHeight="1" x14ac:dyDescent="0.2"/>
    <row r="6948" ht="12.75" customHeight="1" x14ac:dyDescent="0.2"/>
    <row r="6949" ht="12.75" customHeight="1" x14ac:dyDescent="0.2"/>
    <row r="6950" ht="12.75" customHeight="1" x14ac:dyDescent="0.2"/>
    <row r="6951" ht="12.75" customHeight="1" x14ac:dyDescent="0.2"/>
    <row r="6952" ht="12.75" customHeight="1" x14ac:dyDescent="0.2"/>
    <row r="6953" ht="12.75" customHeight="1" x14ac:dyDescent="0.2"/>
    <row r="6954" ht="12.75" customHeight="1" x14ac:dyDescent="0.2"/>
    <row r="6955" ht="12.75" customHeight="1" x14ac:dyDescent="0.2"/>
    <row r="6956" ht="12.75" customHeight="1" x14ac:dyDescent="0.2"/>
    <row r="6957" ht="12.75" customHeight="1" x14ac:dyDescent="0.2"/>
    <row r="6958" ht="12.75" customHeight="1" x14ac:dyDescent="0.2"/>
    <row r="6959" ht="12.75" customHeight="1" x14ac:dyDescent="0.2"/>
    <row r="6960" ht="12.75" customHeight="1" x14ac:dyDescent="0.2"/>
    <row r="6961" ht="12.75" customHeight="1" x14ac:dyDescent="0.2"/>
    <row r="6962" ht="12.75" customHeight="1" x14ac:dyDescent="0.2"/>
    <row r="6963" ht="12.75" customHeight="1" x14ac:dyDescent="0.2"/>
    <row r="6964" ht="12.75" customHeight="1" x14ac:dyDescent="0.2"/>
    <row r="6965" ht="12.75" customHeight="1" x14ac:dyDescent="0.2"/>
    <row r="6966" ht="12.75" customHeight="1" x14ac:dyDescent="0.2"/>
    <row r="6967" ht="12.75" customHeight="1" x14ac:dyDescent="0.2"/>
    <row r="6968" ht="12.75" customHeight="1" x14ac:dyDescent="0.2"/>
    <row r="6969" ht="12.75" customHeight="1" x14ac:dyDescent="0.2"/>
    <row r="6970" ht="12.75" customHeight="1" x14ac:dyDescent="0.2"/>
    <row r="6971" ht="12.75" customHeight="1" x14ac:dyDescent="0.2"/>
    <row r="6972" ht="12.75" customHeight="1" x14ac:dyDescent="0.2"/>
    <row r="6973" ht="12.75" customHeight="1" x14ac:dyDescent="0.2"/>
    <row r="6974" ht="12.75" customHeight="1" x14ac:dyDescent="0.2"/>
    <row r="6975" ht="12.75" customHeight="1" x14ac:dyDescent="0.2"/>
    <row r="6976" ht="12.75" customHeight="1" x14ac:dyDescent="0.2"/>
    <row r="6977" ht="12.75" customHeight="1" x14ac:dyDescent="0.2"/>
    <row r="6978" ht="12.75" customHeight="1" x14ac:dyDescent="0.2"/>
    <row r="6979" ht="12.75" customHeight="1" x14ac:dyDescent="0.2"/>
    <row r="6980" ht="12.75" customHeight="1" x14ac:dyDescent="0.2"/>
    <row r="6981" ht="12.75" customHeight="1" x14ac:dyDescent="0.2"/>
    <row r="6982" ht="12.75" customHeight="1" x14ac:dyDescent="0.2"/>
    <row r="6983" ht="12.75" customHeight="1" x14ac:dyDescent="0.2"/>
    <row r="6984" ht="12.75" customHeight="1" x14ac:dyDescent="0.2"/>
    <row r="6985" ht="12.75" customHeight="1" x14ac:dyDescent="0.2"/>
    <row r="6986" ht="12.75" customHeight="1" x14ac:dyDescent="0.2"/>
    <row r="6987" ht="12.75" customHeight="1" x14ac:dyDescent="0.2"/>
    <row r="6988" ht="12.75" customHeight="1" x14ac:dyDescent="0.2"/>
    <row r="6989" ht="12.75" customHeight="1" x14ac:dyDescent="0.2"/>
    <row r="6990" ht="12.75" customHeight="1" x14ac:dyDescent="0.2"/>
    <row r="6991" ht="12.75" customHeight="1" x14ac:dyDescent="0.2"/>
    <row r="6992" ht="12.75" customHeight="1" x14ac:dyDescent="0.2"/>
    <row r="6993" ht="12.75" customHeight="1" x14ac:dyDescent="0.2"/>
    <row r="6994" ht="12.75" customHeight="1" x14ac:dyDescent="0.2"/>
    <row r="6995" ht="12.75" customHeight="1" x14ac:dyDescent="0.2"/>
    <row r="6996" ht="12.75" customHeight="1" x14ac:dyDescent="0.2"/>
    <row r="6997" ht="12.75" customHeight="1" x14ac:dyDescent="0.2"/>
    <row r="6998" ht="12.75" customHeight="1" x14ac:dyDescent="0.2"/>
    <row r="6999" ht="12.75" customHeight="1" x14ac:dyDescent="0.2"/>
    <row r="7000" ht="12.75" customHeight="1" x14ac:dyDescent="0.2"/>
    <row r="7001" ht="12.75" customHeight="1" x14ac:dyDescent="0.2"/>
    <row r="7002" ht="12.75" customHeight="1" x14ac:dyDescent="0.2"/>
    <row r="7003" ht="12.75" customHeight="1" x14ac:dyDescent="0.2"/>
    <row r="7004" ht="12.75" customHeight="1" x14ac:dyDescent="0.2"/>
    <row r="7005" ht="12.75" customHeight="1" x14ac:dyDescent="0.2"/>
    <row r="7006" ht="12.75" customHeight="1" x14ac:dyDescent="0.2"/>
    <row r="7007" ht="12.75" customHeight="1" x14ac:dyDescent="0.2"/>
    <row r="7008" ht="12.75" customHeight="1" x14ac:dyDescent="0.2"/>
    <row r="7009" ht="12.75" customHeight="1" x14ac:dyDescent="0.2"/>
    <row r="7010" ht="12.75" customHeight="1" x14ac:dyDescent="0.2"/>
    <row r="7011" ht="12.75" customHeight="1" x14ac:dyDescent="0.2"/>
    <row r="7012" ht="12.75" customHeight="1" x14ac:dyDescent="0.2"/>
    <row r="7013" ht="12.75" customHeight="1" x14ac:dyDescent="0.2"/>
    <row r="7014" ht="12.75" customHeight="1" x14ac:dyDescent="0.2"/>
    <row r="7015" ht="12.75" customHeight="1" x14ac:dyDescent="0.2"/>
    <row r="7016" ht="12.75" customHeight="1" x14ac:dyDescent="0.2"/>
    <row r="7017" ht="12.75" customHeight="1" x14ac:dyDescent="0.2"/>
    <row r="7018" ht="12.75" customHeight="1" x14ac:dyDescent="0.2"/>
    <row r="7019" ht="12.75" customHeight="1" x14ac:dyDescent="0.2"/>
    <row r="7020" ht="12.75" customHeight="1" x14ac:dyDescent="0.2"/>
    <row r="7021" ht="12.75" customHeight="1" x14ac:dyDescent="0.2"/>
    <row r="7022" ht="12.75" customHeight="1" x14ac:dyDescent="0.2"/>
    <row r="7023" ht="12.75" customHeight="1" x14ac:dyDescent="0.2"/>
    <row r="7024" ht="12.75" customHeight="1" x14ac:dyDescent="0.2"/>
    <row r="7025" ht="12.75" customHeight="1" x14ac:dyDescent="0.2"/>
    <row r="7026" ht="12.75" customHeight="1" x14ac:dyDescent="0.2"/>
    <row r="7027" ht="12.75" customHeight="1" x14ac:dyDescent="0.2"/>
    <row r="7028" ht="12.75" customHeight="1" x14ac:dyDescent="0.2"/>
    <row r="7029" ht="12.75" customHeight="1" x14ac:dyDescent="0.2"/>
    <row r="7030" ht="12.75" customHeight="1" x14ac:dyDescent="0.2"/>
    <row r="7031" ht="12.75" customHeight="1" x14ac:dyDescent="0.2"/>
    <row r="7032" ht="12.75" customHeight="1" x14ac:dyDescent="0.2"/>
    <row r="7033" ht="12.75" customHeight="1" x14ac:dyDescent="0.2"/>
    <row r="7034" ht="12.75" customHeight="1" x14ac:dyDescent="0.2"/>
    <row r="7035" ht="12.75" customHeight="1" x14ac:dyDescent="0.2"/>
    <row r="7036" ht="12.75" customHeight="1" x14ac:dyDescent="0.2"/>
    <row r="7037" ht="12.75" customHeight="1" x14ac:dyDescent="0.2"/>
    <row r="7038" ht="12.75" customHeight="1" x14ac:dyDescent="0.2"/>
    <row r="7039" ht="12.75" customHeight="1" x14ac:dyDescent="0.2"/>
    <row r="7040" ht="12.75" customHeight="1" x14ac:dyDescent="0.2"/>
    <row r="7041" ht="12.75" customHeight="1" x14ac:dyDescent="0.2"/>
    <row r="7042" ht="12.75" customHeight="1" x14ac:dyDescent="0.2"/>
    <row r="7043" ht="12.75" customHeight="1" x14ac:dyDescent="0.2"/>
    <row r="7044" ht="12.75" customHeight="1" x14ac:dyDescent="0.2"/>
    <row r="7045" ht="12.75" customHeight="1" x14ac:dyDescent="0.2"/>
    <row r="7046" ht="12.75" customHeight="1" x14ac:dyDescent="0.2"/>
    <row r="7047" ht="12.75" customHeight="1" x14ac:dyDescent="0.2"/>
    <row r="7048" ht="12.75" customHeight="1" x14ac:dyDescent="0.2"/>
    <row r="7049" ht="12.75" customHeight="1" x14ac:dyDescent="0.2"/>
    <row r="7050" ht="12.75" customHeight="1" x14ac:dyDescent="0.2"/>
    <row r="7051" ht="12.75" customHeight="1" x14ac:dyDescent="0.2"/>
    <row r="7052" ht="12.75" customHeight="1" x14ac:dyDescent="0.2"/>
    <row r="7053" ht="12.75" customHeight="1" x14ac:dyDescent="0.2"/>
    <row r="7054" ht="12.75" customHeight="1" x14ac:dyDescent="0.2"/>
    <row r="7055" ht="12.75" customHeight="1" x14ac:dyDescent="0.2"/>
    <row r="7056" ht="12.75" customHeight="1" x14ac:dyDescent="0.2"/>
    <row r="7057" ht="12.75" customHeight="1" x14ac:dyDescent="0.2"/>
    <row r="7058" ht="12.75" customHeight="1" x14ac:dyDescent="0.2"/>
    <row r="7059" ht="12.75" customHeight="1" x14ac:dyDescent="0.2"/>
    <row r="7060" ht="12.75" customHeight="1" x14ac:dyDescent="0.2"/>
    <row r="7061" ht="12.75" customHeight="1" x14ac:dyDescent="0.2"/>
    <row r="7062" ht="12.75" customHeight="1" x14ac:dyDescent="0.2"/>
    <row r="7063" ht="12.75" customHeight="1" x14ac:dyDescent="0.2"/>
    <row r="7064" ht="12.75" customHeight="1" x14ac:dyDescent="0.2"/>
    <row r="7065" ht="12.75" customHeight="1" x14ac:dyDescent="0.2"/>
    <row r="7066" ht="12.75" customHeight="1" x14ac:dyDescent="0.2"/>
    <row r="7067" ht="12.75" customHeight="1" x14ac:dyDescent="0.2"/>
    <row r="7068" ht="12.75" customHeight="1" x14ac:dyDescent="0.2"/>
    <row r="7069" ht="12.75" customHeight="1" x14ac:dyDescent="0.2"/>
    <row r="7070" ht="12.75" customHeight="1" x14ac:dyDescent="0.2"/>
    <row r="7071" ht="12.75" customHeight="1" x14ac:dyDescent="0.2"/>
    <row r="7072" ht="12.75" customHeight="1" x14ac:dyDescent="0.2"/>
    <row r="7073" ht="12.75" customHeight="1" x14ac:dyDescent="0.2"/>
    <row r="7074" ht="12.75" customHeight="1" x14ac:dyDescent="0.2"/>
    <row r="7075" ht="12.75" customHeight="1" x14ac:dyDescent="0.2"/>
    <row r="7076" ht="12.75" customHeight="1" x14ac:dyDescent="0.2"/>
    <row r="7077" ht="12.75" customHeight="1" x14ac:dyDescent="0.2"/>
    <row r="7078" ht="12.75" customHeight="1" x14ac:dyDescent="0.2"/>
    <row r="7079" ht="12.75" customHeight="1" x14ac:dyDescent="0.2"/>
    <row r="7080" ht="12.75" customHeight="1" x14ac:dyDescent="0.2"/>
    <row r="7081" ht="12.75" customHeight="1" x14ac:dyDescent="0.2"/>
    <row r="7082" ht="12.75" customHeight="1" x14ac:dyDescent="0.2"/>
    <row r="7083" ht="12.75" customHeight="1" x14ac:dyDescent="0.2"/>
    <row r="7084" ht="12.75" customHeight="1" x14ac:dyDescent="0.2"/>
    <row r="7085" ht="12.75" customHeight="1" x14ac:dyDescent="0.2"/>
    <row r="7086" ht="12.75" customHeight="1" x14ac:dyDescent="0.2"/>
    <row r="7087" ht="12.75" customHeight="1" x14ac:dyDescent="0.2"/>
    <row r="7088" ht="12.75" customHeight="1" x14ac:dyDescent="0.2"/>
    <row r="7089" ht="12.75" customHeight="1" x14ac:dyDescent="0.2"/>
    <row r="7090" ht="12.75" customHeight="1" x14ac:dyDescent="0.2"/>
    <row r="7091" ht="12.75" customHeight="1" x14ac:dyDescent="0.2"/>
    <row r="7092" ht="12.75" customHeight="1" x14ac:dyDescent="0.2"/>
    <row r="7093" ht="12.75" customHeight="1" x14ac:dyDescent="0.2"/>
    <row r="7094" ht="12.75" customHeight="1" x14ac:dyDescent="0.2"/>
    <row r="7095" ht="12.75" customHeight="1" x14ac:dyDescent="0.2"/>
    <row r="7096" ht="12.75" customHeight="1" x14ac:dyDescent="0.2"/>
    <row r="7097" ht="12.75" customHeight="1" x14ac:dyDescent="0.2"/>
    <row r="7098" ht="12.75" customHeight="1" x14ac:dyDescent="0.2"/>
    <row r="7099" ht="12.75" customHeight="1" x14ac:dyDescent="0.2"/>
    <row r="7100" ht="12.75" customHeight="1" x14ac:dyDescent="0.2"/>
    <row r="7101" ht="12.75" customHeight="1" x14ac:dyDescent="0.2"/>
    <row r="7102" ht="12.75" customHeight="1" x14ac:dyDescent="0.2"/>
    <row r="7103" ht="12.75" customHeight="1" x14ac:dyDescent="0.2"/>
    <row r="7104" ht="12.75" customHeight="1" x14ac:dyDescent="0.2"/>
    <row r="7105" ht="12.75" customHeight="1" x14ac:dyDescent="0.2"/>
    <row r="7106" ht="12.75" customHeight="1" x14ac:dyDescent="0.2"/>
    <row r="7107" ht="12.75" customHeight="1" x14ac:dyDescent="0.2"/>
    <row r="7108" ht="12.75" customHeight="1" x14ac:dyDescent="0.2"/>
    <row r="7109" ht="12.75" customHeight="1" x14ac:dyDescent="0.2"/>
    <row r="7110" ht="12.75" customHeight="1" x14ac:dyDescent="0.2"/>
    <row r="7111" ht="12.75" customHeight="1" x14ac:dyDescent="0.2"/>
    <row r="7112" ht="12.75" customHeight="1" x14ac:dyDescent="0.2"/>
    <row r="7113" ht="12.75" customHeight="1" x14ac:dyDescent="0.2"/>
    <row r="7114" ht="12.75" customHeight="1" x14ac:dyDescent="0.2"/>
    <row r="7115" ht="12.75" customHeight="1" x14ac:dyDescent="0.2"/>
    <row r="7116" ht="12.75" customHeight="1" x14ac:dyDescent="0.2"/>
    <row r="7117" ht="12.75" customHeight="1" x14ac:dyDescent="0.2"/>
    <row r="7118" ht="12.75" customHeight="1" x14ac:dyDescent="0.2"/>
    <row r="7119" ht="12.75" customHeight="1" x14ac:dyDescent="0.2"/>
    <row r="7120" ht="12.75" customHeight="1" x14ac:dyDescent="0.2"/>
    <row r="7121" ht="12.75" customHeight="1" x14ac:dyDescent="0.2"/>
    <row r="7122" ht="12.75" customHeight="1" x14ac:dyDescent="0.2"/>
    <row r="7123" ht="12.75" customHeight="1" x14ac:dyDescent="0.2"/>
    <row r="7124" ht="12.75" customHeight="1" x14ac:dyDescent="0.2"/>
    <row r="7125" ht="12.75" customHeight="1" x14ac:dyDescent="0.2"/>
    <row r="7126" ht="12.75" customHeight="1" x14ac:dyDescent="0.2"/>
    <row r="7127" ht="12.75" customHeight="1" x14ac:dyDescent="0.2"/>
    <row r="7128" ht="12.75" customHeight="1" x14ac:dyDescent="0.2"/>
    <row r="7129" ht="12.75" customHeight="1" x14ac:dyDescent="0.2"/>
    <row r="7130" ht="12.75" customHeight="1" x14ac:dyDescent="0.2"/>
    <row r="7131" ht="12.75" customHeight="1" x14ac:dyDescent="0.2"/>
    <row r="7132" ht="12.75" customHeight="1" x14ac:dyDescent="0.2"/>
    <row r="7133" ht="12.75" customHeight="1" x14ac:dyDescent="0.2"/>
    <row r="7134" ht="12.75" customHeight="1" x14ac:dyDescent="0.2"/>
    <row r="7135" ht="12.75" customHeight="1" x14ac:dyDescent="0.2"/>
    <row r="7136" ht="12.75" customHeight="1" x14ac:dyDescent="0.2"/>
    <row r="7137" ht="12.75" customHeight="1" x14ac:dyDescent="0.2"/>
    <row r="7138" ht="12.75" customHeight="1" x14ac:dyDescent="0.2"/>
    <row r="7139" ht="12.75" customHeight="1" x14ac:dyDescent="0.2"/>
    <row r="7140" ht="12.75" customHeight="1" x14ac:dyDescent="0.2"/>
    <row r="7141" ht="12.75" customHeight="1" x14ac:dyDescent="0.2"/>
    <row r="7142" ht="12.75" customHeight="1" x14ac:dyDescent="0.2"/>
    <row r="7143" ht="12.75" customHeight="1" x14ac:dyDescent="0.2"/>
    <row r="7144" ht="12.75" customHeight="1" x14ac:dyDescent="0.2"/>
    <row r="7145" ht="12.75" customHeight="1" x14ac:dyDescent="0.2"/>
    <row r="7146" ht="12.75" customHeight="1" x14ac:dyDescent="0.2"/>
    <row r="7147" ht="12.75" customHeight="1" x14ac:dyDescent="0.2"/>
    <row r="7148" ht="12.75" customHeight="1" x14ac:dyDescent="0.2"/>
    <row r="7149" ht="12.75" customHeight="1" x14ac:dyDescent="0.2"/>
    <row r="7150" ht="12.75" customHeight="1" x14ac:dyDescent="0.2"/>
    <row r="7151" ht="12.75" customHeight="1" x14ac:dyDescent="0.2"/>
    <row r="7152" ht="12.75" customHeight="1" x14ac:dyDescent="0.2"/>
    <row r="7153" ht="12.75" customHeight="1" x14ac:dyDescent="0.2"/>
    <row r="7154" ht="12.75" customHeight="1" x14ac:dyDescent="0.2"/>
    <row r="7155" ht="12.75" customHeight="1" x14ac:dyDescent="0.2"/>
    <row r="7156" ht="12.75" customHeight="1" x14ac:dyDescent="0.2"/>
    <row r="7157" ht="12.75" customHeight="1" x14ac:dyDescent="0.2"/>
    <row r="7158" ht="12.75" customHeight="1" x14ac:dyDescent="0.2"/>
    <row r="7159" ht="12.75" customHeight="1" x14ac:dyDescent="0.2"/>
    <row r="7160" ht="12.75" customHeight="1" x14ac:dyDescent="0.2"/>
    <row r="7161" ht="12.75" customHeight="1" x14ac:dyDescent="0.2"/>
    <row r="7162" ht="12.75" customHeight="1" x14ac:dyDescent="0.2"/>
    <row r="7163" ht="12.75" customHeight="1" x14ac:dyDescent="0.2"/>
    <row r="7164" ht="12.75" customHeight="1" x14ac:dyDescent="0.2"/>
    <row r="7165" ht="12.75" customHeight="1" x14ac:dyDescent="0.2"/>
    <row r="7166" ht="12.75" customHeight="1" x14ac:dyDescent="0.2"/>
    <row r="7167" ht="12.75" customHeight="1" x14ac:dyDescent="0.2"/>
    <row r="7168" ht="12.75" customHeight="1" x14ac:dyDescent="0.2"/>
    <row r="7169" ht="12.75" customHeight="1" x14ac:dyDescent="0.2"/>
    <row r="7170" ht="12.75" customHeight="1" x14ac:dyDescent="0.2"/>
    <row r="7171" ht="12.75" customHeight="1" x14ac:dyDescent="0.2"/>
    <row r="7172" ht="12.75" customHeight="1" x14ac:dyDescent="0.2"/>
    <row r="7173" ht="12.75" customHeight="1" x14ac:dyDescent="0.2"/>
    <row r="7174" ht="12.75" customHeight="1" x14ac:dyDescent="0.2"/>
    <row r="7175" ht="12.75" customHeight="1" x14ac:dyDescent="0.2"/>
    <row r="7176" ht="12.75" customHeight="1" x14ac:dyDescent="0.2"/>
    <row r="7177" ht="12.75" customHeight="1" x14ac:dyDescent="0.2"/>
    <row r="7178" ht="12.75" customHeight="1" x14ac:dyDescent="0.2"/>
    <row r="7179" ht="12.75" customHeight="1" x14ac:dyDescent="0.2"/>
    <row r="7180" ht="12.75" customHeight="1" x14ac:dyDescent="0.2"/>
    <row r="7181" ht="12.75" customHeight="1" x14ac:dyDescent="0.2"/>
    <row r="7182" ht="12.75" customHeight="1" x14ac:dyDescent="0.2"/>
    <row r="7183" ht="12.75" customHeight="1" x14ac:dyDescent="0.2"/>
    <row r="7184" ht="12.75" customHeight="1" x14ac:dyDescent="0.2"/>
    <row r="7185" ht="12.75" customHeight="1" x14ac:dyDescent="0.2"/>
    <row r="7186" ht="12.75" customHeight="1" x14ac:dyDescent="0.2"/>
    <row r="7187" ht="12.75" customHeight="1" x14ac:dyDescent="0.2"/>
    <row r="7188" ht="12.75" customHeight="1" x14ac:dyDescent="0.2"/>
    <row r="7189" ht="12.75" customHeight="1" x14ac:dyDescent="0.2"/>
    <row r="7190" ht="12.75" customHeight="1" x14ac:dyDescent="0.2"/>
    <row r="7191" ht="12.75" customHeight="1" x14ac:dyDescent="0.2"/>
    <row r="7192" ht="12.75" customHeight="1" x14ac:dyDescent="0.2"/>
    <row r="7193" ht="12.75" customHeight="1" x14ac:dyDescent="0.2"/>
    <row r="7194" ht="12.75" customHeight="1" x14ac:dyDescent="0.2"/>
    <row r="7195" ht="12.75" customHeight="1" x14ac:dyDescent="0.2"/>
    <row r="7196" ht="12.75" customHeight="1" x14ac:dyDescent="0.2"/>
    <row r="7197" ht="12.75" customHeight="1" x14ac:dyDescent="0.2"/>
    <row r="7198" ht="12.75" customHeight="1" x14ac:dyDescent="0.2"/>
    <row r="7199" ht="12.75" customHeight="1" x14ac:dyDescent="0.2"/>
    <row r="7200" ht="12.75" customHeight="1" x14ac:dyDescent="0.2"/>
    <row r="7201" ht="12.75" customHeight="1" x14ac:dyDescent="0.2"/>
    <row r="7202" ht="12.75" customHeight="1" x14ac:dyDescent="0.2"/>
    <row r="7203" ht="12.75" customHeight="1" x14ac:dyDescent="0.2"/>
    <row r="7204" ht="12.75" customHeight="1" x14ac:dyDescent="0.2"/>
    <row r="7205" ht="12.75" customHeight="1" x14ac:dyDescent="0.2"/>
    <row r="7206" ht="12.75" customHeight="1" x14ac:dyDescent="0.2"/>
    <row r="7207" ht="12.75" customHeight="1" x14ac:dyDescent="0.2"/>
    <row r="7208" ht="12.75" customHeight="1" x14ac:dyDescent="0.2"/>
    <row r="7209" ht="12.75" customHeight="1" x14ac:dyDescent="0.2"/>
    <row r="7210" ht="12.75" customHeight="1" x14ac:dyDescent="0.2"/>
    <row r="7211" ht="12.75" customHeight="1" x14ac:dyDescent="0.2"/>
    <row r="7212" ht="12.75" customHeight="1" x14ac:dyDescent="0.2"/>
    <row r="7213" ht="12.75" customHeight="1" x14ac:dyDescent="0.2"/>
    <row r="7214" ht="12.75" customHeight="1" x14ac:dyDescent="0.2"/>
    <row r="7215" ht="12.75" customHeight="1" x14ac:dyDescent="0.2"/>
    <row r="7216" ht="12.75" customHeight="1" x14ac:dyDescent="0.2"/>
    <row r="7217" ht="12.75" customHeight="1" x14ac:dyDescent="0.2"/>
    <row r="7218" ht="12.75" customHeight="1" x14ac:dyDescent="0.2"/>
    <row r="7219" ht="12.75" customHeight="1" x14ac:dyDescent="0.2"/>
    <row r="7220" ht="12.75" customHeight="1" x14ac:dyDescent="0.2"/>
    <row r="7221" ht="12.75" customHeight="1" x14ac:dyDescent="0.2"/>
    <row r="7222" ht="12.75" customHeight="1" x14ac:dyDescent="0.2"/>
    <row r="7223" ht="12.75" customHeight="1" x14ac:dyDescent="0.2"/>
    <row r="7224" ht="12.75" customHeight="1" x14ac:dyDescent="0.2"/>
    <row r="7225" ht="12.75" customHeight="1" x14ac:dyDescent="0.2"/>
    <row r="7226" ht="12.75" customHeight="1" x14ac:dyDescent="0.2"/>
    <row r="7227" ht="12.75" customHeight="1" x14ac:dyDescent="0.2"/>
    <row r="7228" ht="12.75" customHeight="1" x14ac:dyDescent="0.2"/>
    <row r="7229" ht="12.75" customHeight="1" x14ac:dyDescent="0.2"/>
    <row r="7230" ht="12.75" customHeight="1" x14ac:dyDescent="0.2"/>
    <row r="7231" ht="12.75" customHeight="1" x14ac:dyDescent="0.2"/>
    <row r="7232" ht="12.75" customHeight="1" x14ac:dyDescent="0.2"/>
    <row r="7233" ht="12.75" customHeight="1" x14ac:dyDescent="0.2"/>
    <row r="7234" ht="12.75" customHeight="1" x14ac:dyDescent="0.2"/>
    <row r="7235" ht="12.75" customHeight="1" x14ac:dyDescent="0.2"/>
    <row r="7236" ht="12.75" customHeight="1" x14ac:dyDescent="0.2"/>
    <row r="7237" ht="12.75" customHeight="1" x14ac:dyDescent="0.2"/>
    <row r="7238" ht="12.75" customHeight="1" x14ac:dyDescent="0.2"/>
    <row r="7239" ht="12.75" customHeight="1" x14ac:dyDescent="0.2"/>
    <row r="7240" ht="12.75" customHeight="1" x14ac:dyDescent="0.2"/>
    <row r="7241" ht="12.75" customHeight="1" x14ac:dyDescent="0.2"/>
    <row r="7242" ht="12.75" customHeight="1" x14ac:dyDescent="0.2"/>
    <row r="7243" ht="12.75" customHeight="1" x14ac:dyDescent="0.2"/>
    <row r="7244" ht="12.75" customHeight="1" x14ac:dyDescent="0.2"/>
    <row r="7245" ht="12.75" customHeight="1" x14ac:dyDescent="0.2"/>
    <row r="7246" ht="12.75" customHeight="1" x14ac:dyDescent="0.2"/>
    <row r="7247" ht="12.75" customHeight="1" x14ac:dyDescent="0.2"/>
    <row r="7248" ht="12.75" customHeight="1" x14ac:dyDescent="0.2"/>
    <row r="7249" ht="12.75" customHeight="1" x14ac:dyDescent="0.2"/>
    <row r="7250" ht="12.75" customHeight="1" x14ac:dyDescent="0.2"/>
    <row r="7251" ht="12.75" customHeight="1" x14ac:dyDescent="0.2"/>
    <row r="7252" ht="12.75" customHeight="1" x14ac:dyDescent="0.2"/>
    <row r="7253" ht="12.75" customHeight="1" x14ac:dyDescent="0.2"/>
    <row r="7254" ht="12.75" customHeight="1" x14ac:dyDescent="0.2"/>
    <row r="7255" ht="12.75" customHeight="1" x14ac:dyDescent="0.2"/>
    <row r="7256" ht="12.75" customHeight="1" x14ac:dyDescent="0.2"/>
    <row r="7257" ht="12.75" customHeight="1" x14ac:dyDescent="0.2"/>
    <row r="7258" ht="12.75" customHeight="1" x14ac:dyDescent="0.2"/>
    <row r="7259" ht="12.75" customHeight="1" x14ac:dyDescent="0.2"/>
    <row r="7260" ht="12.75" customHeight="1" x14ac:dyDescent="0.2"/>
    <row r="7261" ht="12.75" customHeight="1" x14ac:dyDescent="0.2"/>
    <row r="7262" ht="12.75" customHeight="1" x14ac:dyDescent="0.2"/>
    <row r="7263" ht="12.75" customHeight="1" x14ac:dyDescent="0.2"/>
    <row r="7264" ht="12.75" customHeight="1" x14ac:dyDescent="0.2"/>
    <row r="7265" ht="12.75" customHeight="1" x14ac:dyDescent="0.2"/>
    <row r="7266" ht="12.75" customHeight="1" x14ac:dyDescent="0.2"/>
    <row r="7267" ht="12.75" customHeight="1" x14ac:dyDescent="0.2"/>
    <row r="7268" ht="12.75" customHeight="1" x14ac:dyDescent="0.2"/>
    <row r="7269" ht="12.75" customHeight="1" x14ac:dyDescent="0.2"/>
    <row r="7270" ht="12.75" customHeight="1" x14ac:dyDescent="0.2"/>
    <row r="7271" ht="12.75" customHeight="1" x14ac:dyDescent="0.2"/>
    <row r="7272" ht="12.75" customHeight="1" x14ac:dyDescent="0.2"/>
    <row r="7273" ht="12.75" customHeight="1" x14ac:dyDescent="0.2"/>
    <row r="7274" ht="12.75" customHeight="1" x14ac:dyDescent="0.2"/>
    <row r="7275" ht="12.75" customHeight="1" x14ac:dyDescent="0.2"/>
    <row r="7276" ht="12.75" customHeight="1" x14ac:dyDescent="0.2"/>
    <row r="7277" ht="12.75" customHeight="1" x14ac:dyDescent="0.2"/>
    <row r="7278" ht="12.75" customHeight="1" x14ac:dyDescent="0.2"/>
    <row r="7279" ht="12.75" customHeight="1" x14ac:dyDescent="0.2"/>
    <row r="7280" ht="12.75" customHeight="1" x14ac:dyDescent="0.2"/>
    <row r="7281" ht="12.75" customHeight="1" x14ac:dyDescent="0.2"/>
    <row r="7282" ht="12.75" customHeight="1" x14ac:dyDescent="0.2"/>
    <row r="7283" ht="12.75" customHeight="1" x14ac:dyDescent="0.2"/>
    <row r="7284" ht="12.75" customHeight="1" x14ac:dyDescent="0.2"/>
    <row r="7285" ht="12.75" customHeight="1" x14ac:dyDescent="0.2"/>
    <row r="7286" ht="12.75" customHeight="1" x14ac:dyDescent="0.2"/>
    <row r="7287" ht="12.75" customHeight="1" x14ac:dyDescent="0.2"/>
    <row r="7288" ht="12.75" customHeight="1" x14ac:dyDescent="0.2"/>
    <row r="7289" ht="12.75" customHeight="1" x14ac:dyDescent="0.2"/>
    <row r="7290" ht="12.75" customHeight="1" x14ac:dyDescent="0.2"/>
    <row r="7291" ht="12.75" customHeight="1" x14ac:dyDescent="0.2"/>
    <row r="7292" ht="12.75" customHeight="1" x14ac:dyDescent="0.2"/>
    <row r="7293" ht="12.75" customHeight="1" x14ac:dyDescent="0.2"/>
    <row r="7294" ht="12.75" customHeight="1" x14ac:dyDescent="0.2"/>
    <row r="7295" ht="12.75" customHeight="1" x14ac:dyDescent="0.2"/>
    <row r="7296" ht="12.75" customHeight="1" x14ac:dyDescent="0.2"/>
    <row r="7297" ht="12.75" customHeight="1" x14ac:dyDescent="0.2"/>
    <row r="7298" ht="12.75" customHeight="1" x14ac:dyDescent="0.2"/>
    <row r="7299" ht="12.75" customHeight="1" x14ac:dyDescent="0.2"/>
    <row r="7300" ht="12.75" customHeight="1" x14ac:dyDescent="0.2"/>
    <row r="7301" ht="12.75" customHeight="1" x14ac:dyDescent="0.2"/>
    <row r="7302" ht="12.75" customHeight="1" x14ac:dyDescent="0.2"/>
    <row r="7303" ht="12.75" customHeight="1" x14ac:dyDescent="0.2"/>
    <row r="7304" ht="12.75" customHeight="1" x14ac:dyDescent="0.2"/>
    <row r="7305" ht="12.75" customHeight="1" x14ac:dyDescent="0.2"/>
    <row r="7306" ht="12.75" customHeight="1" x14ac:dyDescent="0.2"/>
    <row r="7307" ht="12.75" customHeight="1" x14ac:dyDescent="0.2"/>
    <row r="7308" ht="12.75" customHeight="1" x14ac:dyDescent="0.2"/>
    <row r="7309" ht="12.75" customHeight="1" x14ac:dyDescent="0.2"/>
    <row r="7310" ht="12.75" customHeight="1" x14ac:dyDescent="0.2"/>
    <row r="7311" ht="12.75" customHeight="1" x14ac:dyDescent="0.2"/>
    <row r="7312" ht="12.75" customHeight="1" x14ac:dyDescent="0.2"/>
    <row r="7313" ht="12.75" customHeight="1" x14ac:dyDescent="0.2"/>
    <row r="7314" ht="12.75" customHeight="1" x14ac:dyDescent="0.2"/>
    <row r="7315" ht="12.75" customHeight="1" x14ac:dyDescent="0.2"/>
    <row r="7316" ht="12.75" customHeight="1" x14ac:dyDescent="0.2"/>
    <row r="7317" ht="12.75" customHeight="1" x14ac:dyDescent="0.2"/>
    <row r="7318" ht="12.75" customHeight="1" x14ac:dyDescent="0.2"/>
    <row r="7319" ht="12.75" customHeight="1" x14ac:dyDescent="0.2"/>
    <row r="7320" ht="12.75" customHeight="1" x14ac:dyDescent="0.2"/>
    <row r="7321" ht="12.75" customHeight="1" x14ac:dyDescent="0.2"/>
    <row r="7322" ht="12.75" customHeight="1" x14ac:dyDescent="0.2"/>
    <row r="7323" ht="12.75" customHeight="1" x14ac:dyDescent="0.2"/>
    <row r="7324" ht="12.75" customHeight="1" x14ac:dyDescent="0.2"/>
    <row r="7325" ht="12.75" customHeight="1" x14ac:dyDescent="0.2"/>
    <row r="7326" ht="12.75" customHeight="1" x14ac:dyDescent="0.2"/>
    <row r="7327" ht="12.75" customHeight="1" x14ac:dyDescent="0.2"/>
    <row r="7328" ht="12.75" customHeight="1" x14ac:dyDescent="0.2"/>
    <row r="7329" ht="12.75" customHeight="1" x14ac:dyDescent="0.2"/>
    <row r="7330" ht="12.75" customHeight="1" x14ac:dyDescent="0.2"/>
    <row r="7331" ht="12.75" customHeight="1" x14ac:dyDescent="0.2"/>
    <row r="7332" ht="12.75" customHeight="1" x14ac:dyDescent="0.2"/>
    <row r="7333" ht="12.75" customHeight="1" x14ac:dyDescent="0.2"/>
    <row r="7334" ht="12.75" customHeight="1" x14ac:dyDescent="0.2"/>
    <row r="7335" ht="12.75" customHeight="1" x14ac:dyDescent="0.2"/>
    <row r="7336" ht="12.75" customHeight="1" x14ac:dyDescent="0.2"/>
    <row r="7337" ht="12.75" customHeight="1" x14ac:dyDescent="0.2"/>
    <row r="7338" ht="12.75" customHeight="1" x14ac:dyDescent="0.2"/>
    <row r="7339" ht="12.75" customHeight="1" x14ac:dyDescent="0.2"/>
    <row r="7340" ht="12.75" customHeight="1" x14ac:dyDescent="0.2"/>
    <row r="7341" ht="12.75" customHeight="1" x14ac:dyDescent="0.2"/>
    <row r="7342" ht="12.75" customHeight="1" x14ac:dyDescent="0.2"/>
    <row r="7343" ht="12.75" customHeight="1" x14ac:dyDescent="0.2"/>
    <row r="7344" ht="12.75" customHeight="1" x14ac:dyDescent="0.2"/>
    <row r="7345" ht="12.75" customHeight="1" x14ac:dyDescent="0.2"/>
    <row r="7346" ht="12.75" customHeight="1" x14ac:dyDescent="0.2"/>
    <row r="7347" ht="12.75" customHeight="1" x14ac:dyDescent="0.2"/>
    <row r="7348" ht="12.75" customHeight="1" x14ac:dyDescent="0.2"/>
    <row r="7349" ht="12.75" customHeight="1" x14ac:dyDescent="0.2"/>
    <row r="7350" ht="12.75" customHeight="1" x14ac:dyDescent="0.2"/>
    <row r="7351" ht="12.75" customHeight="1" x14ac:dyDescent="0.2"/>
    <row r="7352" ht="12.75" customHeight="1" x14ac:dyDescent="0.2"/>
    <row r="7353" ht="12.75" customHeight="1" x14ac:dyDescent="0.2"/>
    <row r="7354" ht="12.75" customHeight="1" x14ac:dyDescent="0.2"/>
    <row r="7355" ht="12.75" customHeight="1" x14ac:dyDescent="0.2"/>
    <row r="7356" ht="12.75" customHeight="1" x14ac:dyDescent="0.2"/>
    <row r="7357" ht="12.75" customHeight="1" x14ac:dyDescent="0.2"/>
    <row r="7358" ht="12.75" customHeight="1" x14ac:dyDescent="0.2"/>
    <row r="7359" ht="12.75" customHeight="1" x14ac:dyDescent="0.2"/>
    <row r="7360" ht="12.75" customHeight="1" x14ac:dyDescent="0.2"/>
    <row r="7361" ht="12.75" customHeight="1" x14ac:dyDescent="0.2"/>
    <row r="7362" ht="12.75" customHeight="1" x14ac:dyDescent="0.2"/>
    <row r="7363" ht="12.75" customHeight="1" x14ac:dyDescent="0.2"/>
    <row r="7364" ht="12.75" customHeight="1" x14ac:dyDescent="0.2"/>
    <row r="7365" ht="12.75" customHeight="1" x14ac:dyDescent="0.2"/>
    <row r="7366" ht="12.75" customHeight="1" x14ac:dyDescent="0.2"/>
    <row r="7367" ht="12.75" customHeight="1" x14ac:dyDescent="0.2"/>
    <row r="7368" ht="12.75" customHeight="1" x14ac:dyDescent="0.2"/>
    <row r="7369" ht="12.75" customHeight="1" x14ac:dyDescent="0.2"/>
    <row r="7370" ht="12.75" customHeight="1" x14ac:dyDescent="0.2"/>
    <row r="7371" ht="12.75" customHeight="1" x14ac:dyDescent="0.2"/>
    <row r="7372" ht="12.75" customHeight="1" x14ac:dyDescent="0.2"/>
    <row r="7373" ht="12.75" customHeight="1" x14ac:dyDescent="0.2"/>
    <row r="7374" ht="12.75" customHeight="1" x14ac:dyDescent="0.2"/>
    <row r="7375" ht="12.75" customHeight="1" x14ac:dyDescent="0.2"/>
    <row r="7376" ht="12.75" customHeight="1" x14ac:dyDescent="0.2"/>
    <row r="7377" ht="12.75" customHeight="1" x14ac:dyDescent="0.2"/>
    <row r="7378" ht="12.75" customHeight="1" x14ac:dyDescent="0.2"/>
    <row r="7379" ht="12.75" customHeight="1" x14ac:dyDescent="0.2"/>
    <row r="7380" ht="12.75" customHeight="1" x14ac:dyDescent="0.2"/>
    <row r="7381" ht="12.75" customHeight="1" x14ac:dyDescent="0.2"/>
    <row r="7382" ht="12.75" customHeight="1" x14ac:dyDescent="0.2"/>
    <row r="7383" ht="12.75" customHeight="1" x14ac:dyDescent="0.2"/>
    <row r="7384" ht="12.75" customHeight="1" x14ac:dyDescent="0.2"/>
    <row r="7385" ht="12.75" customHeight="1" x14ac:dyDescent="0.2"/>
    <row r="7386" ht="12.75" customHeight="1" x14ac:dyDescent="0.2"/>
    <row r="7387" ht="12.75" customHeight="1" x14ac:dyDescent="0.2"/>
    <row r="7388" ht="12.75" customHeight="1" x14ac:dyDescent="0.2"/>
    <row r="7389" ht="12.75" customHeight="1" x14ac:dyDescent="0.2"/>
    <row r="7390" ht="12.75" customHeight="1" x14ac:dyDescent="0.2"/>
    <row r="7391" ht="12.75" customHeight="1" x14ac:dyDescent="0.2"/>
    <row r="7392" ht="12.75" customHeight="1" x14ac:dyDescent="0.2"/>
    <row r="7393" ht="12.75" customHeight="1" x14ac:dyDescent="0.2"/>
    <row r="7394" ht="12.75" customHeight="1" x14ac:dyDescent="0.2"/>
    <row r="7395" ht="12.75" customHeight="1" x14ac:dyDescent="0.2"/>
    <row r="7396" ht="12.75" customHeight="1" x14ac:dyDescent="0.2"/>
    <row r="7397" ht="12.75" customHeight="1" x14ac:dyDescent="0.2"/>
    <row r="7398" ht="12.75" customHeight="1" x14ac:dyDescent="0.2"/>
    <row r="7399" ht="12.75" customHeight="1" x14ac:dyDescent="0.2"/>
    <row r="7400" ht="12.75" customHeight="1" x14ac:dyDescent="0.2"/>
    <row r="7401" ht="12.75" customHeight="1" x14ac:dyDescent="0.2"/>
    <row r="7402" ht="12.75" customHeight="1" x14ac:dyDescent="0.2"/>
    <row r="7403" ht="12.75" customHeight="1" x14ac:dyDescent="0.2"/>
    <row r="7404" ht="12.75" customHeight="1" x14ac:dyDescent="0.2"/>
    <row r="7405" ht="12.75" customHeight="1" x14ac:dyDescent="0.2"/>
    <row r="7406" ht="12.75" customHeight="1" x14ac:dyDescent="0.2"/>
    <row r="7407" ht="12.75" customHeight="1" x14ac:dyDescent="0.2"/>
    <row r="7408" ht="12.75" customHeight="1" x14ac:dyDescent="0.2"/>
    <row r="7409" ht="12.75" customHeight="1" x14ac:dyDescent="0.2"/>
    <row r="7410" ht="12.75" customHeight="1" x14ac:dyDescent="0.2"/>
    <row r="7411" ht="12.75" customHeight="1" x14ac:dyDescent="0.2"/>
    <row r="7412" ht="12.75" customHeight="1" x14ac:dyDescent="0.2"/>
    <row r="7413" ht="12.75" customHeight="1" x14ac:dyDescent="0.2"/>
    <row r="7414" ht="12.75" customHeight="1" x14ac:dyDescent="0.2"/>
    <row r="7415" ht="12.75" customHeight="1" x14ac:dyDescent="0.2"/>
    <row r="7416" ht="12.75" customHeight="1" x14ac:dyDescent="0.2"/>
    <row r="7417" ht="12.75" customHeight="1" x14ac:dyDescent="0.2"/>
    <row r="7418" ht="12.75" customHeight="1" x14ac:dyDescent="0.2"/>
    <row r="7419" ht="12.75" customHeight="1" x14ac:dyDescent="0.2"/>
    <row r="7420" ht="12.75" customHeight="1" x14ac:dyDescent="0.2"/>
    <row r="7421" ht="12.75" customHeight="1" x14ac:dyDescent="0.2"/>
    <row r="7422" ht="12.75" customHeight="1" x14ac:dyDescent="0.2"/>
    <row r="7423" ht="12.75" customHeight="1" x14ac:dyDescent="0.2"/>
    <row r="7424" ht="12.75" customHeight="1" x14ac:dyDescent="0.2"/>
    <row r="7425" ht="12.75" customHeight="1" x14ac:dyDescent="0.2"/>
    <row r="7426" ht="12.75" customHeight="1" x14ac:dyDescent="0.2"/>
    <row r="7427" ht="12.75" customHeight="1" x14ac:dyDescent="0.2"/>
    <row r="7428" ht="12.75" customHeight="1" x14ac:dyDescent="0.2"/>
    <row r="7429" ht="12.75" customHeight="1" x14ac:dyDescent="0.2"/>
    <row r="7430" ht="12.75" customHeight="1" x14ac:dyDescent="0.2"/>
    <row r="7431" ht="12.75" customHeight="1" x14ac:dyDescent="0.2"/>
    <row r="7432" ht="12.75" customHeight="1" x14ac:dyDescent="0.2"/>
    <row r="7433" ht="12.75" customHeight="1" x14ac:dyDescent="0.2"/>
    <row r="7434" ht="12.75" customHeight="1" x14ac:dyDescent="0.2"/>
    <row r="7435" ht="12.75" customHeight="1" x14ac:dyDescent="0.2"/>
    <row r="7436" ht="12.75" customHeight="1" x14ac:dyDescent="0.2"/>
    <row r="7437" ht="12.75" customHeight="1" x14ac:dyDescent="0.2"/>
    <row r="7438" ht="12.75" customHeight="1" x14ac:dyDescent="0.2"/>
    <row r="7439" ht="12.75" customHeight="1" x14ac:dyDescent="0.2"/>
    <row r="7440" ht="12.75" customHeight="1" x14ac:dyDescent="0.2"/>
    <row r="7441" ht="12.75" customHeight="1" x14ac:dyDescent="0.2"/>
    <row r="7442" ht="12.75" customHeight="1" x14ac:dyDescent="0.2"/>
    <row r="7443" ht="12.75" customHeight="1" x14ac:dyDescent="0.2"/>
    <row r="7444" ht="12.75" customHeight="1" x14ac:dyDescent="0.2"/>
    <row r="7445" ht="12.75" customHeight="1" x14ac:dyDescent="0.2"/>
    <row r="7446" ht="12.75" customHeight="1" x14ac:dyDescent="0.2"/>
    <row r="7447" ht="12.75" customHeight="1" x14ac:dyDescent="0.2"/>
    <row r="7448" ht="12.75" customHeight="1" x14ac:dyDescent="0.2"/>
    <row r="7449" ht="12.75" customHeight="1" x14ac:dyDescent="0.2"/>
    <row r="7450" ht="12.75" customHeight="1" x14ac:dyDescent="0.2"/>
    <row r="7451" ht="12.75" customHeight="1" x14ac:dyDescent="0.2"/>
    <row r="7452" ht="12.75" customHeight="1" x14ac:dyDescent="0.2"/>
    <row r="7453" ht="12.75" customHeight="1" x14ac:dyDescent="0.2"/>
    <row r="7454" ht="12.75" customHeight="1" x14ac:dyDescent="0.2"/>
    <row r="7455" ht="12.75" customHeight="1" x14ac:dyDescent="0.2"/>
    <row r="7456" ht="12.75" customHeight="1" x14ac:dyDescent="0.2"/>
    <row r="7457" ht="12.75" customHeight="1" x14ac:dyDescent="0.2"/>
    <row r="7458" ht="12.75" customHeight="1" x14ac:dyDescent="0.2"/>
    <row r="7459" ht="12.75" customHeight="1" x14ac:dyDescent="0.2"/>
    <row r="7460" ht="12.75" customHeight="1" x14ac:dyDescent="0.2"/>
    <row r="7461" ht="12.75" customHeight="1" x14ac:dyDescent="0.2"/>
    <row r="7462" ht="12.75" customHeight="1" x14ac:dyDescent="0.2"/>
    <row r="7463" ht="12.75" customHeight="1" x14ac:dyDescent="0.2"/>
    <row r="7464" ht="12.75" customHeight="1" x14ac:dyDescent="0.2"/>
    <row r="7465" ht="12.75" customHeight="1" x14ac:dyDescent="0.2"/>
    <row r="7466" ht="12.75" customHeight="1" x14ac:dyDescent="0.2"/>
    <row r="7467" ht="12.75" customHeight="1" x14ac:dyDescent="0.2"/>
    <row r="7468" ht="12.75" customHeight="1" x14ac:dyDescent="0.2"/>
    <row r="7469" ht="12.75" customHeight="1" x14ac:dyDescent="0.2"/>
    <row r="7470" ht="12.75" customHeight="1" x14ac:dyDescent="0.2"/>
    <row r="7471" ht="12.75" customHeight="1" x14ac:dyDescent="0.2"/>
    <row r="7472" ht="12.75" customHeight="1" x14ac:dyDescent="0.2"/>
    <row r="7473" ht="12.75" customHeight="1" x14ac:dyDescent="0.2"/>
    <row r="7474" ht="12.75" customHeight="1" x14ac:dyDescent="0.2"/>
    <row r="7475" ht="12.75" customHeight="1" x14ac:dyDescent="0.2"/>
    <row r="7476" ht="12.75" customHeight="1" x14ac:dyDescent="0.2"/>
    <row r="7477" ht="12.75" customHeight="1" x14ac:dyDescent="0.2"/>
    <row r="7478" ht="12.75" customHeight="1" x14ac:dyDescent="0.2"/>
    <row r="7479" ht="12.75" customHeight="1" x14ac:dyDescent="0.2"/>
    <row r="7480" ht="12.75" customHeight="1" x14ac:dyDescent="0.2"/>
    <row r="7481" ht="12.75" customHeight="1" x14ac:dyDescent="0.2"/>
    <row r="7482" ht="12.75" customHeight="1" x14ac:dyDescent="0.2"/>
    <row r="7483" ht="12.75" customHeight="1" x14ac:dyDescent="0.2"/>
    <row r="7484" ht="12.75" customHeight="1" x14ac:dyDescent="0.2"/>
    <row r="7485" ht="12.75" customHeight="1" x14ac:dyDescent="0.2"/>
    <row r="7486" ht="12.75" customHeight="1" x14ac:dyDescent="0.2"/>
    <row r="7487" ht="12.75" customHeight="1" x14ac:dyDescent="0.2"/>
    <row r="7488" ht="12.75" customHeight="1" x14ac:dyDescent="0.2"/>
    <row r="7489" ht="12.75" customHeight="1" x14ac:dyDescent="0.2"/>
    <row r="7490" ht="12.75" customHeight="1" x14ac:dyDescent="0.2"/>
    <row r="7491" ht="12.75" customHeight="1" x14ac:dyDescent="0.2"/>
    <row r="7492" ht="12.75" customHeight="1" x14ac:dyDescent="0.2"/>
    <row r="7493" ht="12.75" customHeight="1" x14ac:dyDescent="0.2"/>
    <row r="7494" ht="12.75" customHeight="1" x14ac:dyDescent="0.2"/>
    <row r="7495" ht="12.75" customHeight="1" x14ac:dyDescent="0.2"/>
    <row r="7496" ht="12.75" customHeight="1" x14ac:dyDescent="0.2"/>
    <row r="7497" ht="12.75" customHeight="1" x14ac:dyDescent="0.2"/>
    <row r="7498" ht="12.75" customHeight="1" x14ac:dyDescent="0.2"/>
    <row r="7499" ht="12.75" customHeight="1" x14ac:dyDescent="0.2"/>
    <row r="7500" ht="12.75" customHeight="1" x14ac:dyDescent="0.2"/>
    <row r="7501" ht="12.75" customHeight="1" x14ac:dyDescent="0.2"/>
    <row r="7502" ht="12.75" customHeight="1" x14ac:dyDescent="0.2"/>
    <row r="7503" ht="12.75" customHeight="1" x14ac:dyDescent="0.2"/>
    <row r="7504" ht="12.75" customHeight="1" x14ac:dyDescent="0.2"/>
    <row r="7505" ht="12.75" customHeight="1" x14ac:dyDescent="0.2"/>
    <row r="7506" ht="12.75" customHeight="1" x14ac:dyDescent="0.2"/>
    <row r="7507" ht="12.75" customHeight="1" x14ac:dyDescent="0.2"/>
    <row r="7508" ht="12.75" customHeight="1" x14ac:dyDescent="0.2"/>
    <row r="7509" ht="12.75" customHeight="1" x14ac:dyDescent="0.2"/>
    <row r="7510" ht="12.75" customHeight="1" x14ac:dyDescent="0.2"/>
    <row r="7511" ht="12.75" customHeight="1" x14ac:dyDescent="0.2"/>
    <row r="7512" ht="12.75" customHeight="1" x14ac:dyDescent="0.2"/>
    <row r="7513" ht="12.75" customHeight="1" x14ac:dyDescent="0.2"/>
    <row r="7514" ht="12.75" customHeight="1" x14ac:dyDescent="0.2"/>
    <row r="7515" ht="12.75" customHeight="1" x14ac:dyDescent="0.2"/>
    <row r="7516" ht="12.75" customHeight="1" x14ac:dyDescent="0.2"/>
    <row r="7517" ht="12.75" customHeight="1" x14ac:dyDescent="0.2"/>
    <row r="7518" ht="12.75" customHeight="1" x14ac:dyDescent="0.2"/>
    <row r="7519" ht="12.75" customHeight="1" x14ac:dyDescent="0.2"/>
    <row r="7520" ht="12.75" customHeight="1" x14ac:dyDescent="0.2"/>
    <row r="7521" ht="12.75" customHeight="1" x14ac:dyDescent="0.2"/>
    <row r="7522" ht="12.75" customHeight="1" x14ac:dyDescent="0.2"/>
    <row r="7523" ht="12.75" customHeight="1" x14ac:dyDescent="0.2"/>
    <row r="7524" ht="12.75" customHeight="1" x14ac:dyDescent="0.2"/>
    <row r="7525" ht="12.75" customHeight="1" x14ac:dyDescent="0.2"/>
    <row r="7526" ht="12.75" customHeight="1" x14ac:dyDescent="0.2"/>
    <row r="7527" ht="12.75" customHeight="1" x14ac:dyDescent="0.2"/>
    <row r="7528" ht="12.75" customHeight="1" x14ac:dyDescent="0.2"/>
    <row r="7529" ht="12.75" customHeight="1" x14ac:dyDescent="0.2"/>
    <row r="7530" ht="12.75" customHeight="1" x14ac:dyDescent="0.2"/>
    <row r="7531" ht="12.75" customHeight="1" x14ac:dyDescent="0.2"/>
    <row r="7532" ht="12.75" customHeight="1" x14ac:dyDescent="0.2"/>
    <row r="7533" ht="12.75" customHeight="1" x14ac:dyDescent="0.2"/>
    <row r="7534" ht="12.75" customHeight="1" x14ac:dyDescent="0.2"/>
    <row r="7535" ht="12.75" customHeight="1" x14ac:dyDescent="0.2"/>
    <row r="7536" ht="12.75" customHeight="1" x14ac:dyDescent="0.2"/>
    <row r="7537" ht="12.75" customHeight="1" x14ac:dyDescent="0.2"/>
    <row r="7538" ht="12.75" customHeight="1" x14ac:dyDescent="0.2"/>
    <row r="7539" ht="12.75" customHeight="1" x14ac:dyDescent="0.2"/>
    <row r="7540" ht="12.75" customHeight="1" x14ac:dyDescent="0.2"/>
    <row r="7541" ht="12.75" customHeight="1" x14ac:dyDescent="0.2"/>
    <row r="7542" ht="12.75" customHeight="1" x14ac:dyDescent="0.2"/>
    <row r="7543" ht="12.75" customHeight="1" x14ac:dyDescent="0.2"/>
    <row r="7544" ht="12.75" customHeight="1" x14ac:dyDescent="0.2"/>
    <row r="7545" ht="12.75" customHeight="1" x14ac:dyDescent="0.2"/>
    <row r="7546" ht="12.75" customHeight="1" x14ac:dyDescent="0.2"/>
    <row r="7547" ht="12.75" customHeight="1" x14ac:dyDescent="0.2"/>
    <row r="7548" ht="12.75" customHeight="1" x14ac:dyDescent="0.2"/>
    <row r="7549" ht="12.75" customHeight="1" x14ac:dyDescent="0.2"/>
    <row r="7550" ht="12.75" customHeight="1" x14ac:dyDescent="0.2"/>
    <row r="7551" ht="12.75" customHeight="1" x14ac:dyDescent="0.2"/>
    <row r="7552" ht="12.75" customHeight="1" x14ac:dyDescent="0.2"/>
    <row r="7553" ht="12.75" customHeight="1" x14ac:dyDescent="0.2"/>
    <row r="7554" ht="12.75" customHeight="1" x14ac:dyDescent="0.2"/>
    <row r="7555" ht="12.75" customHeight="1" x14ac:dyDescent="0.2"/>
    <row r="7556" ht="12.75" customHeight="1" x14ac:dyDescent="0.2"/>
    <row r="7557" ht="12.75" customHeight="1" x14ac:dyDescent="0.2"/>
    <row r="7558" ht="12.75" customHeight="1" x14ac:dyDescent="0.2"/>
    <row r="7559" ht="12.75" customHeight="1" x14ac:dyDescent="0.2"/>
    <row r="7560" ht="12.75" customHeight="1" x14ac:dyDescent="0.2"/>
    <row r="7561" ht="12.75" customHeight="1" x14ac:dyDescent="0.2"/>
    <row r="7562" ht="12.75" customHeight="1" x14ac:dyDescent="0.2"/>
    <row r="7563" ht="12.75" customHeight="1" x14ac:dyDescent="0.2"/>
    <row r="7564" ht="12.75" customHeight="1" x14ac:dyDescent="0.2"/>
    <row r="7565" ht="12.75" customHeight="1" x14ac:dyDescent="0.2"/>
    <row r="7566" ht="12.75" customHeight="1" x14ac:dyDescent="0.2"/>
    <row r="7567" ht="12.75" customHeight="1" x14ac:dyDescent="0.2"/>
    <row r="7568" ht="12.75" customHeight="1" x14ac:dyDescent="0.2"/>
    <row r="7569" ht="12.75" customHeight="1" x14ac:dyDescent="0.2"/>
    <row r="7570" ht="12.75" customHeight="1" x14ac:dyDescent="0.2"/>
    <row r="7571" ht="12.75" customHeight="1" x14ac:dyDescent="0.2"/>
    <row r="7572" ht="12.75" customHeight="1" x14ac:dyDescent="0.2"/>
    <row r="7573" ht="12.75" customHeight="1" x14ac:dyDescent="0.2"/>
    <row r="7574" ht="12.75" customHeight="1" x14ac:dyDescent="0.2"/>
    <row r="7575" ht="12.75" customHeight="1" x14ac:dyDescent="0.2"/>
    <row r="7576" ht="12.75" customHeight="1" x14ac:dyDescent="0.2"/>
    <row r="7577" ht="12.75" customHeight="1" x14ac:dyDescent="0.2"/>
    <row r="7578" ht="12.75" customHeight="1" x14ac:dyDescent="0.2"/>
    <row r="7579" ht="12.75" customHeight="1" x14ac:dyDescent="0.2"/>
    <row r="7580" ht="12.75" customHeight="1" x14ac:dyDescent="0.2"/>
    <row r="7581" ht="12.75" customHeight="1" x14ac:dyDescent="0.2"/>
    <row r="7582" ht="12.75" customHeight="1" x14ac:dyDescent="0.2"/>
    <row r="7583" ht="12.75" customHeight="1" x14ac:dyDescent="0.2"/>
    <row r="7584" ht="12.75" customHeight="1" x14ac:dyDescent="0.2"/>
    <row r="7585" ht="12.75" customHeight="1" x14ac:dyDescent="0.2"/>
    <row r="7586" ht="12.75" customHeight="1" x14ac:dyDescent="0.2"/>
    <row r="7587" ht="12.75" customHeight="1" x14ac:dyDescent="0.2"/>
    <row r="7588" ht="12.75" customHeight="1" x14ac:dyDescent="0.2"/>
    <row r="7589" ht="12.75" customHeight="1" x14ac:dyDescent="0.2"/>
    <row r="7590" ht="12.75" customHeight="1" x14ac:dyDescent="0.2"/>
    <row r="7591" ht="12.75" customHeight="1" x14ac:dyDescent="0.2"/>
    <row r="7592" ht="12.75" customHeight="1" x14ac:dyDescent="0.2"/>
    <row r="7593" ht="12.75" customHeight="1" x14ac:dyDescent="0.2"/>
    <row r="7594" ht="12.75" customHeight="1" x14ac:dyDescent="0.2"/>
    <row r="7595" ht="12.75" customHeight="1" x14ac:dyDescent="0.2"/>
    <row r="7596" ht="12.75" customHeight="1" x14ac:dyDescent="0.2"/>
    <row r="7597" ht="12.75" customHeight="1" x14ac:dyDescent="0.2"/>
    <row r="7598" ht="12.75" customHeight="1" x14ac:dyDescent="0.2"/>
    <row r="7599" ht="12.75" customHeight="1" x14ac:dyDescent="0.2"/>
    <row r="7600" ht="12.75" customHeight="1" x14ac:dyDescent="0.2"/>
    <row r="7601" ht="12.75" customHeight="1" x14ac:dyDescent="0.2"/>
    <row r="7602" ht="12.75" customHeight="1" x14ac:dyDescent="0.2"/>
    <row r="7603" ht="12.75" customHeight="1" x14ac:dyDescent="0.2"/>
    <row r="7604" ht="12.75" customHeight="1" x14ac:dyDescent="0.2"/>
    <row r="7605" ht="12.75" customHeight="1" x14ac:dyDescent="0.2"/>
    <row r="7606" ht="12.75" customHeight="1" x14ac:dyDescent="0.2"/>
    <row r="7607" ht="12.75" customHeight="1" x14ac:dyDescent="0.2"/>
    <row r="7608" ht="12.75" customHeight="1" x14ac:dyDescent="0.2"/>
    <row r="7609" ht="12.75" customHeight="1" x14ac:dyDescent="0.2"/>
    <row r="7610" ht="12.75" customHeight="1" x14ac:dyDescent="0.2"/>
    <row r="7611" ht="12.75" customHeight="1" x14ac:dyDescent="0.2"/>
    <row r="7612" ht="12.75" customHeight="1" x14ac:dyDescent="0.2"/>
    <row r="7613" ht="12.75" customHeight="1" x14ac:dyDescent="0.2"/>
    <row r="7614" ht="12.75" customHeight="1" x14ac:dyDescent="0.2"/>
    <row r="7615" ht="12.75" customHeight="1" x14ac:dyDescent="0.2"/>
    <row r="7616" ht="12.75" customHeight="1" x14ac:dyDescent="0.2"/>
    <row r="7617" ht="12.75" customHeight="1" x14ac:dyDescent="0.2"/>
    <row r="7618" ht="12.75" customHeight="1" x14ac:dyDescent="0.2"/>
    <row r="7619" ht="12.75" customHeight="1" x14ac:dyDescent="0.2"/>
    <row r="7620" ht="12.75" customHeight="1" x14ac:dyDescent="0.2"/>
    <row r="7621" ht="12.75" customHeight="1" x14ac:dyDescent="0.2"/>
    <row r="7622" ht="12.75" customHeight="1" x14ac:dyDescent="0.2"/>
    <row r="7623" ht="12.75" customHeight="1" x14ac:dyDescent="0.2"/>
    <row r="7624" ht="12.75" customHeight="1" x14ac:dyDescent="0.2"/>
    <row r="7625" ht="12.75" customHeight="1" x14ac:dyDescent="0.2"/>
    <row r="7626" ht="12.75" customHeight="1" x14ac:dyDescent="0.2"/>
    <row r="7627" ht="12.75" customHeight="1" x14ac:dyDescent="0.2"/>
    <row r="7628" ht="12.75" customHeight="1" x14ac:dyDescent="0.2"/>
    <row r="7629" ht="12.75" customHeight="1" x14ac:dyDescent="0.2"/>
    <row r="7630" ht="12.75" customHeight="1" x14ac:dyDescent="0.2"/>
    <row r="7631" ht="12.75" customHeight="1" x14ac:dyDescent="0.2"/>
    <row r="7632" ht="12.75" customHeight="1" x14ac:dyDescent="0.2"/>
    <row r="7633" ht="12.75" customHeight="1" x14ac:dyDescent="0.2"/>
    <row r="7634" ht="12.75" customHeight="1" x14ac:dyDescent="0.2"/>
    <row r="7635" ht="12.75" customHeight="1" x14ac:dyDescent="0.2"/>
    <row r="7636" ht="12.75" customHeight="1" x14ac:dyDescent="0.2"/>
    <row r="7637" ht="12.75" customHeight="1" x14ac:dyDescent="0.2"/>
    <row r="7638" ht="12.75" customHeight="1" x14ac:dyDescent="0.2"/>
    <row r="7639" ht="12.75" customHeight="1" x14ac:dyDescent="0.2"/>
    <row r="7640" ht="12.75" customHeight="1" x14ac:dyDescent="0.2"/>
    <row r="7641" ht="12.75" customHeight="1" x14ac:dyDescent="0.2"/>
    <row r="7642" ht="12.75" customHeight="1" x14ac:dyDescent="0.2"/>
    <row r="7643" ht="12.75" customHeight="1" x14ac:dyDescent="0.2"/>
    <row r="7644" ht="12.75" customHeight="1" x14ac:dyDescent="0.2"/>
    <row r="7645" ht="12.75" customHeight="1" x14ac:dyDescent="0.2"/>
    <row r="7646" ht="12.75" customHeight="1" x14ac:dyDescent="0.2"/>
    <row r="7647" ht="12.75" customHeight="1" x14ac:dyDescent="0.2"/>
    <row r="7648" ht="12.75" customHeight="1" x14ac:dyDescent="0.2"/>
    <row r="7649" ht="12.75" customHeight="1" x14ac:dyDescent="0.2"/>
    <row r="7650" ht="12.75" customHeight="1" x14ac:dyDescent="0.2"/>
    <row r="7651" ht="12.75" customHeight="1" x14ac:dyDescent="0.2"/>
    <row r="7652" ht="12.75" customHeight="1" x14ac:dyDescent="0.2"/>
    <row r="7653" ht="12.75" customHeight="1" x14ac:dyDescent="0.2"/>
    <row r="7654" ht="12.75" customHeight="1" x14ac:dyDescent="0.2"/>
    <row r="7655" ht="12.75" customHeight="1" x14ac:dyDescent="0.2"/>
    <row r="7656" ht="12.75" customHeight="1" x14ac:dyDescent="0.2"/>
    <row r="7657" ht="12.75" customHeight="1" x14ac:dyDescent="0.2"/>
    <row r="7658" ht="12.75" customHeight="1" x14ac:dyDescent="0.2"/>
    <row r="7659" ht="12.75" customHeight="1" x14ac:dyDescent="0.2"/>
    <row r="7660" ht="12.75" customHeight="1" x14ac:dyDescent="0.2"/>
    <row r="7661" ht="12.75" customHeight="1" x14ac:dyDescent="0.2"/>
    <row r="7662" ht="12.75" customHeight="1" x14ac:dyDescent="0.2"/>
    <row r="7663" ht="12.75" customHeight="1" x14ac:dyDescent="0.2"/>
    <row r="7664" ht="12.75" customHeight="1" x14ac:dyDescent="0.2"/>
    <row r="7665" ht="12.75" customHeight="1" x14ac:dyDescent="0.2"/>
    <row r="7666" ht="12.75" customHeight="1" x14ac:dyDescent="0.2"/>
    <row r="7667" ht="12.75" customHeight="1" x14ac:dyDescent="0.2"/>
    <row r="7668" ht="12.75" customHeight="1" x14ac:dyDescent="0.2"/>
    <row r="7669" ht="12.75" customHeight="1" x14ac:dyDescent="0.2"/>
    <row r="7670" ht="12.75" customHeight="1" x14ac:dyDescent="0.2"/>
    <row r="7671" ht="12.75" customHeight="1" x14ac:dyDescent="0.2"/>
    <row r="7672" ht="12.75" customHeight="1" x14ac:dyDescent="0.2"/>
    <row r="7673" ht="12.75" customHeight="1" x14ac:dyDescent="0.2"/>
    <row r="7674" ht="12.75" customHeight="1" x14ac:dyDescent="0.2"/>
    <row r="7675" ht="12.75" customHeight="1" x14ac:dyDescent="0.2"/>
    <row r="7676" ht="12.75" customHeight="1" x14ac:dyDescent="0.2"/>
    <row r="7677" ht="12.75" customHeight="1" x14ac:dyDescent="0.2"/>
    <row r="7678" ht="12.75" customHeight="1" x14ac:dyDescent="0.2"/>
    <row r="7679" ht="12.75" customHeight="1" x14ac:dyDescent="0.2"/>
    <row r="7680" ht="12.75" customHeight="1" x14ac:dyDescent="0.2"/>
    <row r="7681" ht="12.75" customHeight="1" x14ac:dyDescent="0.2"/>
    <row r="7682" ht="12.75" customHeight="1" x14ac:dyDescent="0.2"/>
    <row r="7683" ht="12.75" customHeight="1" x14ac:dyDescent="0.2"/>
    <row r="7684" ht="12.75" customHeight="1" x14ac:dyDescent="0.2"/>
    <row r="7685" ht="12.75" customHeight="1" x14ac:dyDescent="0.2"/>
    <row r="7686" ht="12.75" customHeight="1" x14ac:dyDescent="0.2"/>
    <row r="7687" ht="12.75" customHeight="1" x14ac:dyDescent="0.2"/>
    <row r="7688" ht="12.75" customHeight="1" x14ac:dyDescent="0.2"/>
    <row r="7689" ht="12.75" customHeight="1" x14ac:dyDescent="0.2"/>
    <row r="7690" ht="12.75" customHeight="1" x14ac:dyDescent="0.2"/>
    <row r="7691" ht="12.75" customHeight="1" x14ac:dyDescent="0.2"/>
    <row r="7692" ht="12.75" customHeight="1" x14ac:dyDescent="0.2"/>
    <row r="7693" ht="12.75" customHeight="1" x14ac:dyDescent="0.2"/>
    <row r="7694" ht="12.75" customHeight="1" x14ac:dyDescent="0.2"/>
    <row r="7695" ht="12.75" customHeight="1" x14ac:dyDescent="0.2"/>
    <row r="7696" ht="12.75" customHeight="1" x14ac:dyDescent="0.2"/>
    <row r="7697" ht="12.75" customHeight="1" x14ac:dyDescent="0.2"/>
    <row r="7698" ht="12.75" customHeight="1" x14ac:dyDescent="0.2"/>
    <row r="7699" ht="12.75" customHeight="1" x14ac:dyDescent="0.2"/>
    <row r="7700" ht="12.75" customHeight="1" x14ac:dyDescent="0.2"/>
    <row r="7701" ht="12.75" customHeight="1" x14ac:dyDescent="0.2"/>
    <row r="7702" ht="12.75" customHeight="1" x14ac:dyDescent="0.2"/>
    <row r="7703" ht="12.75" customHeight="1" x14ac:dyDescent="0.2"/>
    <row r="7704" ht="12.75" customHeight="1" x14ac:dyDescent="0.2"/>
    <row r="7705" ht="12.75" customHeight="1" x14ac:dyDescent="0.2"/>
    <row r="7706" ht="12.75" customHeight="1" x14ac:dyDescent="0.2"/>
    <row r="7707" ht="12.75" customHeight="1" x14ac:dyDescent="0.2"/>
    <row r="7708" ht="12.75" customHeight="1" x14ac:dyDescent="0.2"/>
    <row r="7709" ht="12.75" customHeight="1" x14ac:dyDescent="0.2"/>
    <row r="7710" ht="12.75" customHeight="1" x14ac:dyDescent="0.2"/>
    <row r="7711" ht="12.75" customHeight="1" x14ac:dyDescent="0.2"/>
    <row r="7712" ht="12.75" customHeight="1" x14ac:dyDescent="0.2"/>
    <row r="7713" ht="12.75" customHeight="1" x14ac:dyDescent="0.2"/>
    <row r="7714" ht="12.75" customHeight="1" x14ac:dyDescent="0.2"/>
    <row r="7715" ht="12.75" customHeight="1" x14ac:dyDescent="0.2"/>
    <row r="7716" ht="12.75" customHeight="1" x14ac:dyDescent="0.2"/>
    <row r="7717" ht="12.75" customHeight="1" x14ac:dyDescent="0.2"/>
    <row r="7718" ht="12.75" customHeight="1" x14ac:dyDescent="0.2"/>
    <row r="7719" ht="12.75" customHeight="1" x14ac:dyDescent="0.2"/>
    <row r="7720" ht="12.75" customHeight="1" x14ac:dyDescent="0.2"/>
    <row r="7721" ht="12.75" customHeight="1" x14ac:dyDescent="0.2"/>
    <row r="7722" ht="12.75" customHeight="1" x14ac:dyDescent="0.2"/>
    <row r="7723" ht="12.75" customHeight="1" x14ac:dyDescent="0.2"/>
    <row r="7724" ht="12.75" customHeight="1" x14ac:dyDescent="0.2"/>
    <row r="7725" ht="12.75" customHeight="1" x14ac:dyDescent="0.2"/>
    <row r="7726" ht="12.75" customHeight="1" x14ac:dyDescent="0.2"/>
    <row r="7727" ht="12.75" customHeight="1" x14ac:dyDescent="0.2"/>
    <row r="7728" ht="12.75" customHeight="1" x14ac:dyDescent="0.2"/>
    <row r="7729" ht="12.75" customHeight="1" x14ac:dyDescent="0.2"/>
    <row r="7730" ht="12.75" customHeight="1" x14ac:dyDescent="0.2"/>
    <row r="7731" ht="12.75" customHeight="1" x14ac:dyDescent="0.2"/>
    <row r="7732" ht="12.75" customHeight="1" x14ac:dyDescent="0.2"/>
    <row r="7733" ht="12.75" customHeight="1" x14ac:dyDescent="0.2"/>
    <row r="7734" ht="12.75" customHeight="1" x14ac:dyDescent="0.2"/>
    <row r="7735" ht="12.75" customHeight="1" x14ac:dyDescent="0.2"/>
    <row r="7736" ht="12.75" customHeight="1" x14ac:dyDescent="0.2"/>
    <row r="7737" ht="12.75" customHeight="1" x14ac:dyDescent="0.2"/>
    <row r="7738" ht="12.75" customHeight="1" x14ac:dyDescent="0.2"/>
    <row r="7739" ht="12.75" customHeight="1" x14ac:dyDescent="0.2"/>
    <row r="7740" ht="12.75" customHeight="1" x14ac:dyDescent="0.2"/>
    <row r="7741" ht="12.75" customHeight="1" x14ac:dyDescent="0.2"/>
    <row r="7742" ht="12.75" customHeight="1" x14ac:dyDescent="0.2"/>
    <row r="7743" ht="12.75" customHeight="1" x14ac:dyDescent="0.2"/>
    <row r="7744" ht="12.75" customHeight="1" x14ac:dyDescent="0.2"/>
    <row r="7745" ht="12.75" customHeight="1" x14ac:dyDescent="0.2"/>
    <row r="7746" ht="12.75" customHeight="1" x14ac:dyDescent="0.2"/>
    <row r="7747" ht="12.75" customHeight="1" x14ac:dyDescent="0.2"/>
    <row r="7748" ht="12.75" customHeight="1" x14ac:dyDescent="0.2"/>
    <row r="7749" ht="12.75" customHeight="1" x14ac:dyDescent="0.2"/>
    <row r="7750" ht="12.75" customHeight="1" x14ac:dyDescent="0.2"/>
    <row r="7751" ht="12.75" customHeight="1" x14ac:dyDescent="0.2"/>
    <row r="7752" ht="12.75" customHeight="1" x14ac:dyDescent="0.2"/>
    <row r="7753" ht="12.75" customHeight="1" x14ac:dyDescent="0.2"/>
    <row r="7754" ht="12.75" customHeight="1" x14ac:dyDescent="0.2"/>
    <row r="7755" ht="12.75" customHeight="1" x14ac:dyDescent="0.2"/>
    <row r="7756" ht="12.75" customHeight="1" x14ac:dyDescent="0.2"/>
    <row r="7757" ht="12.75" customHeight="1" x14ac:dyDescent="0.2"/>
    <row r="7758" ht="12.75" customHeight="1" x14ac:dyDescent="0.2"/>
    <row r="7759" ht="12.75" customHeight="1" x14ac:dyDescent="0.2"/>
    <row r="7760" ht="12.75" customHeight="1" x14ac:dyDescent="0.2"/>
    <row r="7761" ht="12.75" customHeight="1" x14ac:dyDescent="0.2"/>
    <row r="7762" ht="12.75" customHeight="1" x14ac:dyDescent="0.2"/>
    <row r="7763" ht="12.75" customHeight="1" x14ac:dyDescent="0.2"/>
    <row r="7764" ht="12.75" customHeight="1" x14ac:dyDescent="0.2"/>
    <row r="7765" ht="12.75" customHeight="1" x14ac:dyDescent="0.2"/>
    <row r="7766" ht="12.75" customHeight="1" x14ac:dyDescent="0.2"/>
    <row r="7767" ht="12.75" customHeight="1" x14ac:dyDescent="0.2"/>
    <row r="7768" ht="12.75" customHeight="1" x14ac:dyDescent="0.2"/>
    <row r="7769" ht="12.75" customHeight="1" x14ac:dyDescent="0.2"/>
    <row r="7770" ht="12.75" customHeight="1" x14ac:dyDescent="0.2"/>
    <row r="7771" ht="12.75" customHeight="1" x14ac:dyDescent="0.2"/>
    <row r="7772" ht="12.75" customHeight="1" x14ac:dyDescent="0.2"/>
    <row r="7773" ht="12.75" customHeight="1" x14ac:dyDescent="0.2"/>
    <row r="7774" ht="12.75" customHeight="1" x14ac:dyDescent="0.2"/>
    <row r="7775" ht="12.75" customHeight="1" x14ac:dyDescent="0.2"/>
    <row r="7776" ht="12.75" customHeight="1" x14ac:dyDescent="0.2"/>
    <row r="7777" ht="12.75" customHeight="1" x14ac:dyDescent="0.2"/>
    <row r="7778" ht="12.75" customHeight="1" x14ac:dyDescent="0.2"/>
    <row r="7779" ht="12.75" customHeight="1" x14ac:dyDescent="0.2"/>
    <row r="7780" ht="12.75" customHeight="1" x14ac:dyDescent="0.2"/>
    <row r="7781" ht="12.75" customHeight="1" x14ac:dyDescent="0.2"/>
    <row r="7782" ht="12.75" customHeight="1" x14ac:dyDescent="0.2"/>
    <row r="7783" ht="12.75" customHeight="1" x14ac:dyDescent="0.2"/>
    <row r="7784" ht="12.75" customHeight="1" x14ac:dyDescent="0.2"/>
    <row r="7785" ht="12.75" customHeight="1" x14ac:dyDescent="0.2"/>
    <row r="7786" ht="12.75" customHeight="1" x14ac:dyDescent="0.2"/>
    <row r="7787" ht="12.75" customHeight="1" x14ac:dyDescent="0.2"/>
    <row r="7788" ht="12.75" customHeight="1" x14ac:dyDescent="0.2"/>
    <row r="7789" ht="12.75" customHeight="1" x14ac:dyDescent="0.2"/>
    <row r="7790" ht="12.75" customHeight="1" x14ac:dyDescent="0.2"/>
    <row r="7791" ht="12.75" customHeight="1" x14ac:dyDescent="0.2"/>
    <row r="7792" ht="12.75" customHeight="1" x14ac:dyDescent="0.2"/>
    <row r="7793" ht="12.75" customHeight="1" x14ac:dyDescent="0.2"/>
    <row r="7794" ht="12.75" customHeight="1" x14ac:dyDescent="0.2"/>
    <row r="7795" ht="12.75" customHeight="1" x14ac:dyDescent="0.2"/>
    <row r="7796" ht="12.75" customHeight="1" x14ac:dyDescent="0.2"/>
    <row r="7797" ht="12.75" customHeight="1" x14ac:dyDescent="0.2"/>
    <row r="7798" ht="12.75" customHeight="1" x14ac:dyDescent="0.2"/>
    <row r="7799" ht="12.75" customHeight="1" x14ac:dyDescent="0.2"/>
    <row r="7800" ht="12.75" customHeight="1" x14ac:dyDescent="0.2"/>
    <row r="7801" ht="12.75" customHeight="1" x14ac:dyDescent="0.2"/>
    <row r="7802" ht="12.75" customHeight="1" x14ac:dyDescent="0.2"/>
    <row r="7803" ht="12.75" customHeight="1" x14ac:dyDescent="0.2"/>
    <row r="7804" ht="12.75" customHeight="1" x14ac:dyDescent="0.2"/>
    <row r="7805" ht="12.75" customHeight="1" x14ac:dyDescent="0.2"/>
    <row r="7806" ht="12.75" customHeight="1" x14ac:dyDescent="0.2"/>
    <row r="7807" ht="12.75" customHeight="1" x14ac:dyDescent="0.2"/>
    <row r="7808" ht="12.75" customHeight="1" x14ac:dyDescent="0.2"/>
    <row r="7809" ht="12.75" customHeight="1" x14ac:dyDescent="0.2"/>
    <row r="7810" ht="12.75" customHeight="1" x14ac:dyDescent="0.2"/>
    <row r="7811" ht="12.75" customHeight="1" x14ac:dyDescent="0.2"/>
    <row r="7812" ht="12.75" customHeight="1" x14ac:dyDescent="0.2"/>
    <row r="7813" ht="12.75" customHeight="1" x14ac:dyDescent="0.2"/>
    <row r="7814" ht="12.75" customHeight="1" x14ac:dyDescent="0.2"/>
    <row r="7815" ht="12.75" customHeight="1" x14ac:dyDescent="0.2"/>
    <row r="7816" ht="12.75" customHeight="1" x14ac:dyDescent="0.2"/>
    <row r="7817" ht="12.75" customHeight="1" x14ac:dyDescent="0.2"/>
    <row r="7818" ht="12.75" customHeight="1" x14ac:dyDescent="0.2"/>
    <row r="7819" ht="12.75" customHeight="1" x14ac:dyDescent="0.2"/>
    <row r="7820" ht="12.75" customHeight="1" x14ac:dyDescent="0.2"/>
    <row r="7821" ht="12.75" customHeight="1" x14ac:dyDescent="0.2"/>
    <row r="7822" ht="12.75" customHeight="1" x14ac:dyDescent="0.2"/>
    <row r="7823" ht="12.75" customHeight="1" x14ac:dyDescent="0.2"/>
    <row r="7824" ht="12.75" customHeight="1" x14ac:dyDescent="0.2"/>
    <row r="7825" ht="12.75" customHeight="1" x14ac:dyDescent="0.2"/>
    <row r="7826" ht="12.75" customHeight="1" x14ac:dyDescent="0.2"/>
    <row r="7827" ht="12.75" customHeight="1" x14ac:dyDescent="0.2"/>
    <row r="7828" ht="12.75" customHeight="1" x14ac:dyDescent="0.2"/>
    <row r="7829" ht="12.75" customHeight="1" x14ac:dyDescent="0.2"/>
    <row r="7830" ht="12.75" customHeight="1" x14ac:dyDescent="0.2"/>
    <row r="7831" ht="12.75" customHeight="1" x14ac:dyDescent="0.2"/>
    <row r="7832" ht="12.75" customHeight="1" x14ac:dyDescent="0.2"/>
    <row r="7833" ht="12.75" customHeight="1" x14ac:dyDescent="0.2"/>
    <row r="7834" ht="12.75" customHeight="1" x14ac:dyDescent="0.2"/>
    <row r="7835" ht="12.75" customHeight="1" x14ac:dyDescent="0.2"/>
    <row r="7836" ht="12.75" customHeight="1" x14ac:dyDescent="0.2"/>
    <row r="7837" ht="12.75" customHeight="1" x14ac:dyDescent="0.2"/>
    <row r="7838" ht="12.75" customHeight="1" x14ac:dyDescent="0.2"/>
    <row r="7839" ht="12.75" customHeight="1" x14ac:dyDescent="0.2"/>
    <row r="7840" ht="12.75" customHeight="1" x14ac:dyDescent="0.2"/>
    <row r="7841" ht="12.75" customHeight="1" x14ac:dyDescent="0.2"/>
    <row r="7842" ht="12.75" customHeight="1" x14ac:dyDescent="0.2"/>
    <row r="7843" ht="12.75" customHeight="1" x14ac:dyDescent="0.2"/>
    <row r="7844" ht="12.75" customHeight="1" x14ac:dyDescent="0.2"/>
    <row r="7845" ht="12.75" customHeight="1" x14ac:dyDescent="0.2"/>
    <row r="7846" ht="12.75" customHeight="1" x14ac:dyDescent="0.2"/>
    <row r="7847" ht="12.75" customHeight="1" x14ac:dyDescent="0.2"/>
    <row r="7848" ht="12.75" customHeight="1" x14ac:dyDescent="0.2"/>
    <row r="7849" ht="12.75" customHeight="1" x14ac:dyDescent="0.2"/>
    <row r="7850" ht="12.75" customHeight="1" x14ac:dyDescent="0.2"/>
    <row r="7851" ht="12.75" customHeight="1" x14ac:dyDescent="0.2"/>
    <row r="7852" ht="12.75" customHeight="1" x14ac:dyDescent="0.2"/>
    <row r="7853" ht="12.75" customHeight="1" x14ac:dyDescent="0.2"/>
    <row r="7854" ht="12.75" customHeight="1" x14ac:dyDescent="0.2"/>
    <row r="7855" ht="12.75" customHeight="1" x14ac:dyDescent="0.2"/>
    <row r="7856" ht="12.75" customHeight="1" x14ac:dyDescent="0.2"/>
    <row r="7857" ht="12.75" customHeight="1" x14ac:dyDescent="0.2"/>
    <row r="7858" ht="12.75" customHeight="1" x14ac:dyDescent="0.2"/>
    <row r="7859" ht="12.75" customHeight="1" x14ac:dyDescent="0.2"/>
    <row r="7860" ht="12.75" customHeight="1" x14ac:dyDescent="0.2"/>
    <row r="7861" ht="12.75" customHeight="1" x14ac:dyDescent="0.2"/>
    <row r="7862" ht="12.75" customHeight="1" x14ac:dyDescent="0.2"/>
    <row r="7863" ht="12.75" customHeight="1" x14ac:dyDescent="0.2"/>
    <row r="7864" ht="12.75" customHeight="1" x14ac:dyDescent="0.2"/>
    <row r="7865" ht="12.75" customHeight="1" x14ac:dyDescent="0.2"/>
    <row r="7866" ht="12.75" customHeight="1" x14ac:dyDescent="0.2"/>
    <row r="7867" ht="12.75" customHeight="1" x14ac:dyDescent="0.2"/>
    <row r="7868" ht="12.75" customHeight="1" x14ac:dyDescent="0.2"/>
    <row r="7869" ht="12.75" customHeight="1" x14ac:dyDescent="0.2"/>
    <row r="7870" ht="12.75" customHeight="1" x14ac:dyDescent="0.2"/>
    <row r="7871" ht="12.75" customHeight="1" x14ac:dyDescent="0.2"/>
    <row r="7872" ht="12.75" customHeight="1" x14ac:dyDescent="0.2"/>
    <row r="7873" ht="12.75" customHeight="1" x14ac:dyDescent="0.2"/>
    <row r="7874" ht="12.75" customHeight="1" x14ac:dyDescent="0.2"/>
    <row r="7875" ht="12.75" customHeight="1" x14ac:dyDescent="0.2"/>
    <row r="7876" ht="12.75" customHeight="1" x14ac:dyDescent="0.2"/>
    <row r="7877" ht="12.75" customHeight="1" x14ac:dyDescent="0.2"/>
    <row r="7878" ht="12.75" customHeight="1" x14ac:dyDescent="0.2"/>
    <row r="7879" ht="12.75" customHeight="1" x14ac:dyDescent="0.2"/>
    <row r="7880" ht="12.75" customHeight="1" x14ac:dyDescent="0.2"/>
    <row r="7881" ht="12.75" customHeight="1" x14ac:dyDescent="0.2"/>
    <row r="7882" ht="12.75" customHeight="1" x14ac:dyDescent="0.2"/>
    <row r="7883" ht="12.75" customHeight="1" x14ac:dyDescent="0.2"/>
    <row r="7884" ht="12.75" customHeight="1" x14ac:dyDescent="0.2"/>
    <row r="7885" ht="12.75" customHeight="1" x14ac:dyDescent="0.2"/>
    <row r="7886" ht="12.75" customHeight="1" x14ac:dyDescent="0.2"/>
    <row r="7887" ht="12.75" customHeight="1" x14ac:dyDescent="0.2"/>
    <row r="7888" ht="12.75" customHeight="1" x14ac:dyDescent="0.2"/>
    <row r="7889" ht="12.75" customHeight="1" x14ac:dyDescent="0.2"/>
    <row r="7890" ht="12.75" customHeight="1" x14ac:dyDescent="0.2"/>
    <row r="7891" ht="12.75" customHeight="1" x14ac:dyDescent="0.2"/>
    <row r="7892" ht="12.75" customHeight="1" x14ac:dyDescent="0.2"/>
    <row r="7893" ht="12.75" customHeight="1" x14ac:dyDescent="0.2"/>
    <row r="7894" ht="12.75" customHeight="1" x14ac:dyDescent="0.2"/>
    <row r="7895" ht="12.75" customHeight="1" x14ac:dyDescent="0.2"/>
    <row r="7896" ht="12.75" customHeight="1" x14ac:dyDescent="0.2"/>
    <row r="7897" ht="12.75" customHeight="1" x14ac:dyDescent="0.2"/>
    <row r="7898" ht="12.75" customHeight="1" x14ac:dyDescent="0.2"/>
    <row r="7899" ht="12.75" customHeight="1" x14ac:dyDescent="0.2"/>
    <row r="7900" ht="12.75" customHeight="1" x14ac:dyDescent="0.2"/>
    <row r="7901" ht="12.75" customHeight="1" x14ac:dyDescent="0.2"/>
    <row r="7902" ht="12.75" customHeight="1" x14ac:dyDescent="0.2"/>
    <row r="7903" ht="12.75" customHeight="1" x14ac:dyDescent="0.2"/>
    <row r="7904" ht="12.75" customHeight="1" x14ac:dyDescent="0.2"/>
    <row r="7905" ht="12.75" customHeight="1" x14ac:dyDescent="0.2"/>
    <row r="7906" ht="12.75" customHeight="1" x14ac:dyDescent="0.2"/>
    <row r="7907" ht="12.75" customHeight="1" x14ac:dyDescent="0.2"/>
    <row r="7908" ht="12.75" customHeight="1" x14ac:dyDescent="0.2"/>
    <row r="7909" ht="12.75" customHeight="1" x14ac:dyDescent="0.2"/>
    <row r="7910" ht="12.75" customHeight="1" x14ac:dyDescent="0.2"/>
    <row r="7911" ht="12.75" customHeight="1" x14ac:dyDescent="0.2"/>
    <row r="7912" ht="12.75" customHeight="1" x14ac:dyDescent="0.2"/>
    <row r="7913" ht="12.75" customHeight="1" x14ac:dyDescent="0.2"/>
    <row r="7914" ht="12.75" customHeight="1" x14ac:dyDescent="0.2"/>
    <row r="7915" ht="12.75" customHeight="1" x14ac:dyDescent="0.2"/>
    <row r="7916" ht="12.75" customHeight="1" x14ac:dyDescent="0.2"/>
    <row r="7917" ht="12.75" customHeight="1" x14ac:dyDescent="0.2"/>
    <row r="7918" ht="12.75" customHeight="1" x14ac:dyDescent="0.2"/>
    <row r="7919" ht="12.75" customHeight="1" x14ac:dyDescent="0.2"/>
    <row r="7920" ht="12.75" customHeight="1" x14ac:dyDescent="0.2"/>
    <row r="7921" ht="12.75" customHeight="1" x14ac:dyDescent="0.2"/>
    <row r="7922" ht="12.75" customHeight="1" x14ac:dyDescent="0.2"/>
    <row r="7923" ht="12.75" customHeight="1" x14ac:dyDescent="0.2"/>
    <row r="7924" ht="12.75" customHeight="1" x14ac:dyDescent="0.2"/>
    <row r="7925" ht="12.75" customHeight="1" x14ac:dyDescent="0.2"/>
    <row r="7926" ht="12.75" customHeight="1" x14ac:dyDescent="0.2"/>
    <row r="7927" ht="12.75" customHeight="1" x14ac:dyDescent="0.2"/>
    <row r="7928" ht="12.75" customHeight="1" x14ac:dyDescent="0.2"/>
    <row r="7929" ht="12.75" customHeight="1" x14ac:dyDescent="0.2"/>
    <row r="7930" ht="12.75" customHeight="1" x14ac:dyDescent="0.2"/>
    <row r="7931" ht="12.75" customHeight="1" x14ac:dyDescent="0.2"/>
    <row r="7932" ht="12.75" customHeight="1" x14ac:dyDescent="0.2"/>
    <row r="7933" ht="12.75" customHeight="1" x14ac:dyDescent="0.2"/>
    <row r="7934" ht="12.75" customHeight="1" x14ac:dyDescent="0.2"/>
    <row r="7935" ht="12.75" customHeight="1" x14ac:dyDescent="0.2"/>
    <row r="7936" ht="12.75" customHeight="1" x14ac:dyDescent="0.2"/>
    <row r="7937" ht="12.75" customHeight="1" x14ac:dyDescent="0.2"/>
    <row r="7938" ht="12.75" customHeight="1" x14ac:dyDescent="0.2"/>
    <row r="7939" ht="12.75" customHeight="1" x14ac:dyDescent="0.2"/>
    <row r="7940" ht="12.75" customHeight="1" x14ac:dyDescent="0.2"/>
    <row r="7941" ht="12.75" customHeight="1" x14ac:dyDescent="0.2"/>
    <row r="7942" ht="12.75" customHeight="1" x14ac:dyDescent="0.2"/>
    <row r="7943" ht="12.75" customHeight="1" x14ac:dyDescent="0.2"/>
    <row r="7944" ht="12.75" customHeight="1" x14ac:dyDescent="0.2"/>
    <row r="7945" ht="12.75" customHeight="1" x14ac:dyDescent="0.2"/>
    <row r="7946" ht="12.75" customHeight="1" x14ac:dyDescent="0.2"/>
    <row r="7947" ht="12.75" customHeight="1" x14ac:dyDescent="0.2"/>
    <row r="7948" ht="12.75" customHeight="1" x14ac:dyDescent="0.2"/>
    <row r="7949" ht="12.75" customHeight="1" x14ac:dyDescent="0.2"/>
    <row r="7950" ht="12.75" customHeight="1" x14ac:dyDescent="0.2"/>
    <row r="7951" ht="12.75" customHeight="1" x14ac:dyDescent="0.2"/>
    <row r="7952" ht="12.75" customHeight="1" x14ac:dyDescent="0.2"/>
    <row r="7953" ht="12.75" customHeight="1" x14ac:dyDescent="0.2"/>
    <row r="7954" ht="12.75" customHeight="1" x14ac:dyDescent="0.2"/>
    <row r="7955" ht="12.75" customHeight="1" x14ac:dyDescent="0.2"/>
    <row r="7956" ht="12.75" customHeight="1" x14ac:dyDescent="0.2"/>
    <row r="7957" ht="12.75" customHeight="1" x14ac:dyDescent="0.2"/>
    <row r="7958" ht="12.75" customHeight="1" x14ac:dyDescent="0.2"/>
    <row r="7959" ht="12.75" customHeight="1" x14ac:dyDescent="0.2"/>
    <row r="7960" ht="12.75" customHeight="1" x14ac:dyDescent="0.2"/>
    <row r="7961" ht="12.75" customHeight="1" x14ac:dyDescent="0.2"/>
    <row r="7962" ht="12.75" customHeight="1" x14ac:dyDescent="0.2"/>
    <row r="7963" ht="12.75" customHeight="1" x14ac:dyDescent="0.2"/>
    <row r="7964" ht="12.75" customHeight="1" x14ac:dyDescent="0.2"/>
    <row r="7965" ht="12.75" customHeight="1" x14ac:dyDescent="0.2"/>
    <row r="7966" ht="12.75" customHeight="1" x14ac:dyDescent="0.2"/>
    <row r="7967" ht="12.75" customHeight="1" x14ac:dyDescent="0.2"/>
    <row r="7968" ht="12.75" customHeight="1" x14ac:dyDescent="0.2"/>
    <row r="7969" ht="12.75" customHeight="1" x14ac:dyDescent="0.2"/>
    <row r="7970" ht="12.75" customHeight="1" x14ac:dyDescent="0.2"/>
    <row r="7971" ht="12.75" customHeight="1" x14ac:dyDescent="0.2"/>
    <row r="7972" ht="12.75" customHeight="1" x14ac:dyDescent="0.2"/>
    <row r="7973" ht="12.75" customHeight="1" x14ac:dyDescent="0.2"/>
    <row r="7974" ht="12.75" customHeight="1" x14ac:dyDescent="0.2"/>
    <row r="7975" ht="12.75" customHeight="1" x14ac:dyDescent="0.2"/>
    <row r="7976" ht="12.75" customHeight="1" x14ac:dyDescent="0.2"/>
    <row r="7977" ht="12.75" customHeight="1" x14ac:dyDescent="0.2"/>
    <row r="7978" ht="12.75" customHeight="1" x14ac:dyDescent="0.2"/>
    <row r="7979" ht="12.75" customHeight="1" x14ac:dyDescent="0.2"/>
    <row r="7980" ht="12.75" customHeight="1" x14ac:dyDescent="0.2"/>
    <row r="7981" ht="12.75" customHeight="1" x14ac:dyDescent="0.2"/>
    <row r="7982" ht="12.75" customHeight="1" x14ac:dyDescent="0.2"/>
    <row r="7983" ht="12.75" customHeight="1" x14ac:dyDescent="0.2"/>
    <row r="7984" ht="12.75" customHeight="1" x14ac:dyDescent="0.2"/>
    <row r="7985" ht="12.75" customHeight="1" x14ac:dyDescent="0.2"/>
    <row r="7986" ht="12.75" customHeight="1" x14ac:dyDescent="0.2"/>
    <row r="7987" ht="12.75" customHeight="1" x14ac:dyDescent="0.2"/>
    <row r="7988" ht="12.75" customHeight="1" x14ac:dyDescent="0.2"/>
    <row r="7989" ht="12.75" customHeight="1" x14ac:dyDescent="0.2"/>
    <row r="7990" ht="12.75" customHeight="1" x14ac:dyDescent="0.2"/>
    <row r="7991" ht="12.75" customHeight="1" x14ac:dyDescent="0.2"/>
    <row r="7992" ht="12.75" customHeight="1" x14ac:dyDescent="0.2"/>
    <row r="7993" ht="12.75" customHeight="1" x14ac:dyDescent="0.2"/>
    <row r="7994" ht="12.75" customHeight="1" x14ac:dyDescent="0.2"/>
    <row r="7995" ht="12.75" customHeight="1" x14ac:dyDescent="0.2"/>
    <row r="7996" ht="12.75" customHeight="1" x14ac:dyDescent="0.2"/>
    <row r="7997" ht="12.75" customHeight="1" x14ac:dyDescent="0.2"/>
    <row r="7998" ht="12.75" customHeight="1" x14ac:dyDescent="0.2"/>
    <row r="7999" ht="12.75" customHeight="1" x14ac:dyDescent="0.2"/>
    <row r="8000" ht="12.75" customHeight="1" x14ac:dyDescent="0.2"/>
    <row r="8001" ht="12.75" customHeight="1" x14ac:dyDescent="0.2"/>
    <row r="8002" ht="12.75" customHeight="1" x14ac:dyDescent="0.2"/>
    <row r="8003" ht="12.75" customHeight="1" x14ac:dyDescent="0.2"/>
    <row r="8004" ht="12.75" customHeight="1" x14ac:dyDescent="0.2"/>
    <row r="8005" ht="12.75" customHeight="1" x14ac:dyDescent="0.2"/>
    <row r="8006" ht="12.75" customHeight="1" x14ac:dyDescent="0.2"/>
    <row r="8007" ht="12.75" customHeight="1" x14ac:dyDescent="0.2"/>
    <row r="8008" ht="12.75" customHeight="1" x14ac:dyDescent="0.2"/>
    <row r="8009" ht="12.75" customHeight="1" x14ac:dyDescent="0.2"/>
    <row r="8010" ht="12.75" customHeight="1" x14ac:dyDescent="0.2"/>
    <row r="8011" ht="12.75" customHeight="1" x14ac:dyDescent="0.2"/>
    <row r="8012" ht="12.75" customHeight="1" x14ac:dyDescent="0.2"/>
    <row r="8013" ht="12.75" customHeight="1" x14ac:dyDescent="0.2"/>
    <row r="8014" ht="12.75" customHeight="1" x14ac:dyDescent="0.2"/>
    <row r="8015" ht="12.75" customHeight="1" x14ac:dyDescent="0.2"/>
    <row r="8016" ht="12.75" customHeight="1" x14ac:dyDescent="0.2"/>
    <row r="8017" ht="12.75" customHeight="1" x14ac:dyDescent="0.2"/>
    <row r="8018" ht="12.75" customHeight="1" x14ac:dyDescent="0.2"/>
    <row r="8019" ht="12.75" customHeight="1" x14ac:dyDescent="0.2"/>
    <row r="8020" ht="12.75" customHeight="1" x14ac:dyDescent="0.2"/>
    <row r="8021" ht="12.75" customHeight="1" x14ac:dyDescent="0.2"/>
    <row r="8022" ht="12.75" customHeight="1" x14ac:dyDescent="0.2"/>
    <row r="8023" ht="12.75" customHeight="1" x14ac:dyDescent="0.2"/>
    <row r="8024" ht="12.75" customHeight="1" x14ac:dyDescent="0.2"/>
    <row r="8025" ht="12.75" customHeight="1" x14ac:dyDescent="0.2"/>
    <row r="8026" ht="12.75" customHeight="1" x14ac:dyDescent="0.2"/>
    <row r="8027" ht="12.75" customHeight="1" x14ac:dyDescent="0.2"/>
    <row r="8028" ht="12.75" customHeight="1" x14ac:dyDescent="0.2"/>
    <row r="8029" ht="12.75" customHeight="1" x14ac:dyDescent="0.2"/>
    <row r="8030" ht="12.75" customHeight="1" x14ac:dyDescent="0.2"/>
    <row r="8031" ht="12.75" customHeight="1" x14ac:dyDescent="0.2"/>
    <row r="8032" ht="12.75" customHeight="1" x14ac:dyDescent="0.2"/>
    <row r="8033" ht="12.75" customHeight="1" x14ac:dyDescent="0.2"/>
    <row r="8034" ht="12.75" customHeight="1" x14ac:dyDescent="0.2"/>
    <row r="8035" ht="12.75" customHeight="1" x14ac:dyDescent="0.2"/>
    <row r="8036" ht="12.75" customHeight="1" x14ac:dyDescent="0.2"/>
    <row r="8037" ht="12.75" customHeight="1" x14ac:dyDescent="0.2"/>
    <row r="8038" ht="12.75" customHeight="1" x14ac:dyDescent="0.2"/>
    <row r="8039" ht="12.75" customHeight="1" x14ac:dyDescent="0.2"/>
    <row r="8040" ht="12.75" customHeight="1" x14ac:dyDescent="0.2"/>
    <row r="8041" ht="12.75" customHeight="1" x14ac:dyDescent="0.2"/>
    <row r="8042" ht="12.75" customHeight="1" x14ac:dyDescent="0.2"/>
    <row r="8043" ht="12.75" customHeight="1" x14ac:dyDescent="0.2"/>
    <row r="8044" ht="12.75" customHeight="1" x14ac:dyDescent="0.2"/>
    <row r="8045" ht="12.75" customHeight="1" x14ac:dyDescent="0.2"/>
    <row r="8046" ht="12.75" customHeight="1" x14ac:dyDescent="0.2"/>
    <row r="8047" ht="12.75" customHeight="1" x14ac:dyDescent="0.2"/>
    <row r="8048" ht="12.75" customHeight="1" x14ac:dyDescent="0.2"/>
    <row r="8049" ht="12.75" customHeight="1" x14ac:dyDescent="0.2"/>
    <row r="8050" ht="12.75" customHeight="1" x14ac:dyDescent="0.2"/>
    <row r="8051" ht="12.75" customHeight="1" x14ac:dyDescent="0.2"/>
    <row r="8052" ht="12.75" customHeight="1" x14ac:dyDescent="0.2"/>
    <row r="8053" ht="12.75" customHeight="1" x14ac:dyDescent="0.2"/>
    <row r="8054" ht="12.75" customHeight="1" x14ac:dyDescent="0.2"/>
    <row r="8055" ht="12.75" customHeight="1" x14ac:dyDescent="0.2"/>
    <row r="8056" ht="12.75" customHeight="1" x14ac:dyDescent="0.2"/>
    <row r="8057" ht="12.75" customHeight="1" x14ac:dyDescent="0.2"/>
    <row r="8058" ht="12.75" customHeight="1" x14ac:dyDescent="0.2"/>
    <row r="8059" ht="12.75" customHeight="1" x14ac:dyDescent="0.2"/>
    <row r="8060" ht="12.75" customHeight="1" x14ac:dyDescent="0.2"/>
    <row r="8061" ht="12.75" customHeight="1" x14ac:dyDescent="0.2"/>
    <row r="8062" ht="12.75" customHeight="1" x14ac:dyDescent="0.2"/>
    <row r="8063" ht="12.75" customHeight="1" x14ac:dyDescent="0.2"/>
    <row r="8064" ht="12.75" customHeight="1" x14ac:dyDescent="0.2"/>
    <row r="8065" ht="12.75" customHeight="1" x14ac:dyDescent="0.2"/>
    <row r="8066" ht="12.75" customHeight="1" x14ac:dyDescent="0.2"/>
    <row r="8067" ht="12.75" customHeight="1" x14ac:dyDescent="0.2"/>
    <row r="8068" ht="12.75" customHeight="1" x14ac:dyDescent="0.2"/>
    <row r="8069" ht="12.75" customHeight="1" x14ac:dyDescent="0.2"/>
    <row r="8070" ht="12.75" customHeight="1" x14ac:dyDescent="0.2"/>
    <row r="8071" ht="12.75" customHeight="1" x14ac:dyDescent="0.2"/>
    <row r="8072" ht="12.75" customHeight="1" x14ac:dyDescent="0.2"/>
    <row r="8073" ht="12.75" customHeight="1" x14ac:dyDescent="0.2"/>
    <row r="8074" ht="12.75" customHeight="1" x14ac:dyDescent="0.2"/>
    <row r="8075" ht="12.75" customHeight="1" x14ac:dyDescent="0.2"/>
    <row r="8076" ht="12.75" customHeight="1" x14ac:dyDescent="0.2"/>
    <row r="8077" ht="12.75" customHeight="1" x14ac:dyDescent="0.2"/>
    <row r="8078" ht="12.75" customHeight="1" x14ac:dyDescent="0.2"/>
    <row r="8079" ht="12.75" customHeight="1" x14ac:dyDescent="0.2"/>
    <row r="8080" ht="12.75" customHeight="1" x14ac:dyDescent="0.2"/>
    <row r="8081" ht="12.75" customHeight="1" x14ac:dyDescent="0.2"/>
    <row r="8082" ht="12.75" customHeight="1" x14ac:dyDescent="0.2"/>
    <row r="8083" ht="12.75" customHeight="1" x14ac:dyDescent="0.2"/>
    <row r="8084" ht="12.75" customHeight="1" x14ac:dyDescent="0.2"/>
    <row r="8085" ht="12.75" customHeight="1" x14ac:dyDescent="0.2"/>
    <row r="8086" ht="12.75" customHeight="1" x14ac:dyDescent="0.2"/>
    <row r="8087" ht="12.75" customHeight="1" x14ac:dyDescent="0.2"/>
    <row r="8088" ht="12.75" customHeight="1" x14ac:dyDescent="0.2"/>
    <row r="8089" ht="12.75" customHeight="1" x14ac:dyDescent="0.2"/>
    <row r="8090" ht="12.75" customHeight="1" x14ac:dyDescent="0.2"/>
    <row r="8091" ht="12.75" customHeight="1" x14ac:dyDescent="0.2"/>
    <row r="8092" ht="12.75" customHeight="1" x14ac:dyDescent="0.2"/>
    <row r="8093" ht="12.75" customHeight="1" x14ac:dyDescent="0.2"/>
    <row r="8094" ht="12.75" customHeight="1" x14ac:dyDescent="0.2"/>
    <row r="8095" ht="12.75" customHeight="1" x14ac:dyDescent="0.2"/>
    <row r="8096" ht="12.75" customHeight="1" x14ac:dyDescent="0.2"/>
    <row r="8097" ht="12.75" customHeight="1" x14ac:dyDescent="0.2"/>
    <row r="8098" ht="12.75" customHeight="1" x14ac:dyDescent="0.2"/>
    <row r="8099" ht="12.75" customHeight="1" x14ac:dyDescent="0.2"/>
    <row r="8100" ht="12.75" customHeight="1" x14ac:dyDescent="0.2"/>
    <row r="8101" ht="12.75" customHeight="1" x14ac:dyDescent="0.2"/>
    <row r="8102" ht="12.75" customHeight="1" x14ac:dyDescent="0.2"/>
    <row r="8103" ht="12.75" customHeight="1" x14ac:dyDescent="0.2"/>
    <row r="8104" ht="12.75" customHeight="1" x14ac:dyDescent="0.2"/>
    <row r="8105" ht="12.75" customHeight="1" x14ac:dyDescent="0.2"/>
    <row r="8106" ht="12.75" customHeight="1" x14ac:dyDescent="0.2"/>
    <row r="8107" ht="12.75" customHeight="1" x14ac:dyDescent="0.2"/>
    <row r="8108" ht="12.75" customHeight="1" x14ac:dyDescent="0.2"/>
    <row r="8109" ht="12.75" customHeight="1" x14ac:dyDescent="0.2"/>
    <row r="8110" ht="12.75" customHeight="1" x14ac:dyDescent="0.2"/>
    <row r="8111" ht="12.75" customHeight="1" x14ac:dyDescent="0.2"/>
    <row r="8112" ht="12.75" customHeight="1" x14ac:dyDescent="0.2"/>
    <row r="8113" ht="12.75" customHeight="1" x14ac:dyDescent="0.2"/>
    <row r="8114" ht="12.75" customHeight="1" x14ac:dyDescent="0.2"/>
    <row r="8115" ht="12.75" customHeight="1" x14ac:dyDescent="0.2"/>
    <row r="8116" ht="12.75" customHeight="1" x14ac:dyDescent="0.2"/>
    <row r="8117" ht="12.75" customHeight="1" x14ac:dyDescent="0.2"/>
    <row r="8118" ht="12.75" customHeight="1" x14ac:dyDescent="0.2"/>
    <row r="8119" ht="12.75" customHeight="1" x14ac:dyDescent="0.2"/>
    <row r="8120" ht="12.75" customHeight="1" x14ac:dyDescent="0.2"/>
    <row r="8121" ht="12.75" customHeight="1" x14ac:dyDescent="0.2"/>
    <row r="8122" ht="12.75" customHeight="1" x14ac:dyDescent="0.2"/>
    <row r="8123" ht="12.75" customHeight="1" x14ac:dyDescent="0.2"/>
    <row r="8124" ht="12.75" customHeight="1" x14ac:dyDescent="0.2"/>
    <row r="8125" ht="12.75" customHeight="1" x14ac:dyDescent="0.2"/>
    <row r="8126" ht="12.75" customHeight="1" x14ac:dyDescent="0.2"/>
    <row r="8127" ht="12.75" customHeight="1" x14ac:dyDescent="0.2"/>
    <row r="8128" ht="12.75" customHeight="1" x14ac:dyDescent="0.2"/>
    <row r="8129" ht="12.75" customHeight="1" x14ac:dyDescent="0.2"/>
    <row r="8130" ht="12.75" customHeight="1" x14ac:dyDescent="0.2"/>
    <row r="8131" ht="12.75" customHeight="1" x14ac:dyDescent="0.2"/>
    <row r="8132" ht="12.75" customHeight="1" x14ac:dyDescent="0.2"/>
    <row r="8133" ht="12.75" customHeight="1" x14ac:dyDescent="0.2"/>
    <row r="8134" ht="12.75" customHeight="1" x14ac:dyDescent="0.2"/>
    <row r="8135" ht="12.75" customHeight="1" x14ac:dyDescent="0.2"/>
    <row r="8136" ht="12.75" customHeight="1" x14ac:dyDescent="0.2"/>
    <row r="8137" ht="12.75" customHeight="1" x14ac:dyDescent="0.2"/>
    <row r="8138" ht="12.75" customHeight="1" x14ac:dyDescent="0.2"/>
    <row r="8139" ht="12.75" customHeight="1" x14ac:dyDescent="0.2"/>
    <row r="8140" ht="12.75" customHeight="1" x14ac:dyDescent="0.2"/>
    <row r="8141" ht="12.75" customHeight="1" x14ac:dyDescent="0.2"/>
    <row r="8142" ht="12.75" customHeight="1" x14ac:dyDescent="0.2"/>
    <row r="8143" ht="12.75" customHeight="1" x14ac:dyDescent="0.2"/>
    <row r="8144" ht="12.75" customHeight="1" x14ac:dyDescent="0.2"/>
    <row r="8145" ht="12.75" customHeight="1" x14ac:dyDescent="0.2"/>
    <row r="8146" ht="12.75" customHeight="1" x14ac:dyDescent="0.2"/>
    <row r="8147" ht="12.75" customHeight="1" x14ac:dyDescent="0.2"/>
    <row r="8148" ht="12.75" customHeight="1" x14ac:dyDescent="0.2"/>
    <row r="8149" ht="12.75" customHeight="1" x14ac:dyDescent="0.2"/>
    <row r="8150" ht="12.75" customHeight="1" x14ac:dyDescent="0.2"/>
    <row r="8151" ht="12.75" customHeight="1" x14ac:dyDescent="0.2"/>
    <row r="8152" ht="12.75" customHeight="1" x14ac:dyDescent="0.2"/>
    <row r="8153" ht="12.75" customHeight="1" x14ac:dyDescent="0.2"/>
    <row r="8154" ht="12.75" customHeight="1" x14ac:dyDescent="0.2"/>
    <row r="8155" ht="12.75" customHeight="1" x14ac:dyDescent="0.2"/>
    <row r="8156" ht="12.75" customHeight="1" x14ac:dyDescent="0.2"/>
    <row r="8157" ht="12.75" customHeight="1" x14ac:dyDescent="0.2"/>
    <row r="8158" ht="12.75" customHeight="1" x14ac:dyDescent="0.2"/>
    <row r="8159" ht="12.75" customHeight="1" x14ac:dyDescent="0.2"/>
    <row r="8160" ht="12.75" customHeight="1" x14ac:dyDescent="0.2"/>
    <row r="8161" ht="12.75" customHeight="1" x14ac:dyDescent="0.2"/>
    <row r="8162" ht="12.75" customHeight="1" x14ac:dyDescent="0.2"/>
    <row r="8163" ht="12.75" customHeight="1" x14ac:dyDescent="0.2"/>
    <row r="8164" ht="12.75" customHeight="1" x14ac:dyDescent="0.2"/>
    <row r="8165" ht="12.75" customHeight="1" x14ac:dyDescent="0.2"/>
    <row r="8166" ht="12.75" customHeight="1" x14ac:dyDescent="0.2"/>
    <row r="8167" ht="12.75" customHeight="1" x14ac:dyDescent="0.2"/>
    <row r="8168" ht="12.75" customHeight="1" x14ac:dyDescent="0.2"/>
    <row r="8169" ht="12.75" customHeight="1" x14ac:dyDescent="0.2"/>
    <row r="8170" ht="12.75" customHeight="1" x14ac:dyDescent="0.2"/>
    <row r="8171" ht="12.75" customHeight="1" x14ac:dyDescent="0.2"/>
    <row r="8172" ht="12.75" customHeight="1" x14ac:dyDescent="0.2"/>
    <row r="8173" ht="12.75" customHeight="1" x14ac:dyDescent="0.2"/>
    <row r="8174" ht="12.75" customHeight="1" x14ac:dyDescent="0.2"/>
    <row r="8175" ht="12.75" customHeight="1" x14ac:dyDescent="0.2"/>
    <row r="8176" ht="12.75" customHeight="1" x14ac:dyDescent="0.2"/>
    <row r="8177" ht="12.75" customHeight="1" x14ac:dyDescent="0.2"/>
    <row r="8178" ht="12.75" customHeight="1" x14ac:dyDescent="0.2"/>
    <row r="8179" ht="12.75" customHeight="1" x14ac:dyDescent="0.2"/>
    <row r="8180" ht="12.75" customHeight="1" x14ac:dyDescent="0.2"/>
    <row r="8181" ht="12.75" customHeight="1" x14ac:dyDescent="0.2"/>
    <row r="8182" ht="12.75" customHeight="1" x14ac:dyDescent="0.2"/>
    <row r="8183" ht="12.75" customHeight="1" x14ac:dyDescent="0.2"/>
    <row r="8184" ht="12.75" customHeight="1" x14ac:dyDescent="0.2"/>
    <row r="8185" ht="12.75" customHeight="1" x14ac:dyDescent="0.2"/>
    <row r="8186" ht="12.75" customHeight="1" x14ac:dyDescent="0.2"/>
    <row r="8187" ht="12.75" customHeight="1" x14ac:dyDescent="0.2"/>
    <row r="8188" ht="12.75" customHeight="1" x14ac:dyDescent="0.2"/>
    <row r="8189" ht="12.75" customHeight="1" x14ac:dyDescent="0.2"/>
    <row r="8190" ht="12.75" customHeight="1" x14ac:dyDescent="0.2"/>
    <row r="8191" ht="12.75" customHeight="1" x14ac:dyDescent="0.2"/>
    <row r="8192" ht="12.75" customHeight="1" x14ac:dyDescent="0.2"/>
    <row r="8193" ht="12.75" customHeight="1" x14ac:dyDescent="0.2"/>
    <row r="8194" ht="12.75" customHeight="1" x14ac:dyDescent="0.2"/>
    <row r="8195" ht="12.75" customHeight="1" x14ac:dyDescent="0.2"/>
    <row r="8196" ht="12.75" customHeight="1" x14ac:dyDescent="0.2"/>
    <row r="8197" ht="12.75" customHeight="1" x14ac:dyDescent="0.2"/>
    <row r="8198" ht="12.75" customHeight="1" x14ac:dyDescent="0.2"/>
    <row r="8199" ht="12.75" customHeight="1" x14ac:dyDescent="0.2"/>
    <row r="8200" ht="12.75" customHeight="1" x14ac:dyDescent="0.2"/>
    <row r="8201" ht="12.75" customHeight="1" x14ac:dyDescent="0.2"/>
    <row r="8202" ht="12.75" customHeight="1" x14ac:dyDescent="0.2"/>
    <row r="8203" ht="12.75" customHeight="1" x14ac:dyDescent="0.2"/>
    <row r="8204" ht="12.75" customHeight="1" x14ac:dyDescent="0.2"/>
    <row r="8205" ht="12.75" customHeight="1" x14ac:dyDescent="0.2"/>
    <row r="8206" ht="12.75" customHeight="1" x14ac:dyDescent="0.2"/>
    <row r="8207" ht="12.75" customHeight="1" x14ac:dyDescent="0.2"/>
    <row r="8208" ht="12.75" customHeight="1" x14ac:dyDescent="0.2"/>
    <row r="8209" ht="12.75" customHeight="1" x14ac:dyDescent="0.2"/>
    <row r="8210" ht="12.75" customHeight="1" x14ac:dyDescent="0.2"/>
    <row r="8211" ht="12.75" customHeight="1" x14ac:dyDescent="0.2"/>
    <row r="8212" ht="12.75" customHeight="1" x14ac:dyDescent="0.2"/>
    <row r="8213" ht="12.75" customHeight="1" x14ac:dyDescent="0.2"/>
    <row r="8214" ht="12.75" customHeight="1" x14ac:dyDescent="0.2"/>
    <row r="8215" ht="12.75" customHeight="1" x14ac:dyDescent="0.2"/>
    <row r="8216" ht="12.75" customHeight="1" x14ac:dyDescent="0.2"/>
    <row r="8217" ht="12.75" customHeight="1" x14ac:dyDescent="0.2"/>
    <row r="8218" ht="12.75" customHeight="1" x14ac:dyDescent="0.2"/>
    <row r="8219" ht="12.75" customHeight="1" x14ac:dyDescent="0.2"/>
    <row r="8220" ht="12.75" customHeight="1" x14ac:dyDescent="0.2"/>
    <row r="8221" ht="12.75" customHeight="1" x14ac:dyDescent="0.2"/>
    <row r="8222" ht="12.75" customHeight="1" x14ac:dyDescent="0.2"/>
    <row r="8223" ht="12.75" customHeight="1" x14ac:dyDescent="0.2"/>
    <row r="8224" ht="12.75" customHeight="1" x14ac:dyDescent="0.2"/>
    <row r="8225" ht="12.75" customHeight="1" x14ac:dyDescent="0.2"/>
    <row r="8226" ht="12.75" customHeight="1" x14ac:dyDescent="0.2"/>
    <row r="8227" ht="12.75" customHeight="1" x14ac:dyDescent="0.2"/>
    <row r="8228" ht="12.75" customHeight="1" x14ac:dyDescent="0.2"/>
    <row r="8229" ht="12.75" customHeight="1" x14ac:dyDescent="0.2"/>
    <row r="8230" ht="12.75" customHeight="1" x14ac:dyDescent="0.2"/>
    <row r="8231" ht="12.75" customHeight="1" x14ac:dyDescent="0.2"/>
    <row r="8232" ht="12.75" customHeight="1" x14ac:dyDescent="0.2"/>
    <row r="8233" ht="12.75" customHeight="1" x14ac:dyDescent="0.2"/>
    <row r="8234" ht="12.75" customHeight="1" x14ac:dyDescent="0.2"/>
    <row r="8235" ht="12.75" customHeight="1" x14ac:dyDescent="0.2"/>
    <row r="8236" ht="12.75" customHeight="1" x14ac:dyDescent="0.2"/>
    <row r="8237" ht="12.75" customHeight="1" x14ac:dyDescent="0.2"/>
    <row r="8238" ht="12.75" customHeight="1" x14ac:dyDescent="0.2"/>
    <row r="8239" ht="12.75" customHeight="1" x14ac:dyDescent="0.2"/>
    <row r="8240" ht="12.75" customHeight="1" x14ac:dyDescent="0.2"/>
    <row r="8241" ht="12.75" customHeight="1" x14ac:dyDescent="0.2"/>
    <row r="8242" ht="12.75" customHeight="1" x14ac:dyDescent="0.2"/>
    <row r="8243" ht="12.75" customHeight="1" x14ac:dyDescent="0.2"/>
    <row r="8244" ht="12.75" customHeight="1" x14ac:dyDescent="0.2"/>
    <row r="8245" ht="12.75" customHeight="1" x14ac:dyDescent="0.2"/>
    <row r="8246" ht="12.75" customHeight="1" x14ac:dyDescent="0.2"/>
    <row r="8247" ht="12.75" customHeight="1" x14ac:dyDescent="0.2"/>
    <row r="8248" ht="12.75" customHeight="1" x14ac:dyDescent="0.2"/>
    <row r="8249" ht="12.75" customHeight="1" x14ac:dyDescent="0.2"/>
    <row r="8250" ht="12.75" customHeight="1" x14ac:dyDescent="0.2"/>
    <row r="8251" ht="12.75" customHeight="1" x14ac:dyDescent="0.2"/>
    <row r="8252" ht="12.75" customHeight="1" x14ac:dyDescent="0.2"/>
    <row r="8253" ht="12.75" customHeight="1" x14ac:dyDescent="0.2"/>
    <row r="8254" ht="12.75" customHeight="1" x14ac:dyDescent="0.2"/>
    <row r="8255" ht="12.75" customHeight="1" x14ac:dyDescent="0.2"/>
    <row r="8256" ht="12.75" customHeight="1" x14ac:dyDescent="0.2"/>
    <row r="8257" ht="12.75" customHeight="1" x14ac:dyDescent="0.2"/>
    <row r="8258" ht="12.75" customHeight="1" x14ac:dyDescent="0.2"/>
    <row r="8259" ht="12.75" customHeight="1" x14ac:dyDescent="0.2"/>
    <row r="8260" ht="12.75" customHeight="1" x14ac:dyDescent="0.2"/>
    <row r="8261" ht="12.75" customHeight="1" x14ac:dyDescent="0.2"/>
    <row r="8262" ht="12.75" customHeight="1" x14ac:dyDescent="0.2"/>
    <row r="8263" ht="12.75" customHeight="1" x14ac:dyDescent="0.2"/>
    <row r="8264" ht="12.75" customHeight="1" x14ac:dyDescent="0.2"/>
    <row r="8265" ht="12.75" customHeight="1" x14ac:dyDescent="0.2"/>
    <row r="8266" ht="12.75" customHeight="1" x14ac:dyDescent="0.2"/>
    <row r="8267" ht="12.75" customHeight="1" x14ac:dyDescent="0.2"/>
    <row r="8268" ht="12.75" customHeight="1" x14ac:dyDescent="0.2"/>
    <row r="8269" ht="12.75" customHeight="1" x14ac:dyDescent="0.2"/>
    <row r="8270" ht="12.75" customHeight="1" x14ac:dyDescent="0.2"/>
    <row r="8271" ht="12.75" customHeight="1" x14ac:dyDescent="0.2"/>
    <row r="8272" ht="12.75" customHeight="1" x14ac:dyDescent="0.2"/>
    <row r="8273" ht="12.75" customHeight="1" x14ac:dyDescent="0.2"/>
    <row r="8274" ht="12.75" customHeight="1" x14ac:dyDescent="0.2"/>
    <row r="8275" ht="12.75" customHeight="1" x14ac:dyDescent="0.2"/>
    <row r="8276" ht="12.75" customHeight="1" x14ac:dyDescent="0.2"/>
    <row r="8277" ht="12.75" customHeight="1" x14ac:dyDescent="0.2"/>
    <row r="8278" ht="12.75" customHeight="1" x14ac:dyDescent="0.2"/>
    <row r="8279" ht="12.75" customHeight="1" x14ac:dyDescent="0.2"/>
    <row r="8280" ht="12.75" customHeight="1" x14ac:dyDescent="0.2"/>
    <row r="8281" ht="12.75" customHeight="1" x14ac:dyDescent="0.2"/>
    <row r="8282" ht="12.75" customHeight="1" x14ac:dyDescent="0.2"/>
    <row r="8283" ht="12.75" customHeight="1" x14ac:dyDescent="0.2"/>
    <row r="8284" ht="12.75" customHeight="1" x14ac:dyDescent="0.2"/>
    <row r="8285" ht="12.75" customHeight="1" x14ac:dyDescent="0.2"/>
    <row r="8286" ht="12.75" customHeight="1" x14ac:dyDescent="0.2"/>
    <row r="8287" ht="12.75" customHeight="1" x14ac:dyDescent="0.2"/>
    <row r="8288" ht="12.75" customHeight="1" x14ac:dyDescent="0.2"/>
    <row r="8289" ht="12.75" customHeight="1" x14ac:dyDescent="0.2"/>
    <row r="8290" ht="12.75" customHeight="1" x14ac:dyDescent="0.2"/>
    <row r="8291" ht="12.75" customHeight="1" x14ac:dyDescent="0.2"/>
    <row r="8292" ht="12.75" customHeight="1" x14ac:dyDescent="0.2"/>
    <row r="8293" ht="12.75" customHeight="1" x14ac:dyDescent="0.2"/>
    <row r="8294" ht="12.75" customHeight="1" x14ac:dyDescent="0.2"/>
    <row r="8295" ht="12.75" customHeight="1" x14ac:dyDescent="0.2"/>
    <row r="8296" ht="12.75" customHeight="1" x14ac:dyDescent="0.2"/>
    <row r="8297" ht="12.75" customHeight="1" x14ac:dyDescent="0.2"/>
    <row r="8298" ht="12.75" customHeight="1" x14ac:dyDescent="0.2"/>
    <row r="8299" ht="12.75" customHeight="1" x14ac:dyDescent="0.2"/>
    <row r="8300" ht="12.75" customHeight="1" x14ac:dyDescent="0.2"/>
    <row r="8301" ht="12.75" customHeight="1" x14ac:dyDescent="0.2"/>
    <row r="8302" ht="12.75" customHeight="1" x14ac:dyDescent="0.2"/>
    <row r="8303" ht="12.75" customHeight="1" x14ac:dyDescent="0.2"/>
    <row r="8304" ht="12.75" customHeight="1" x14ac:dyDescent="0.2"/>
    <row r="8305" ht="12.75" customHeight="1" x14ac:dyDescent="0.2"/>
    <row r="8306" ht="12.75" customHeight="1" x14ac:dyDescent="0.2"/>
    <row r="8307" ht="12.75" customHeight="1" x14ac:dyDescent="0.2"/>
    <row r="8308" ht="12.75" customHeight="1" x14ac:dyDescent="0.2"/>
    <row r="8309" ht="12.75" customHeight="1" x14ac:dyDescent="0.2"/>
    <row r="8310" ht="12.75" customHeight="1" x14ac:dyDescent="0.2"/>
    <row r="8311" ht="12.75" customHeight="1" x14ac:dyDescent="0.2"/>
    <row r="8312" ht="12.75" customHeight="1" x14ac:dyDescent="0.2"/>
    <row r="8313" ht="12.75" customHeight="1" x14ac:dyDescent="0.2"/>
    <row r="8314" ht="12.75" customHeight="1" x14ac:dyDescent="0.2"/>
    <row r="8315" ht="12.75" customHeight="1" x14ac:dyDescent="0.2"/>
    <row r="8316" ht="12.75" customHeight="1" x14ac:dyDescent="0.2"/>
    <row r="8317" ht="12.75" customHeight="1" x14ac:dyDescent="0.2"/>
    <row r="8318" ht="12.75" customHeight="1" x14ac:dyDescent="0.2"/>
    <row r="8319" ht="12.75" customHeight="1" x14ac:dyDescent="0.2"/>
    <row r="8320" ht="12.75" customHeight="1" x14ac:dyDescent="0.2"/>
    <row r="8321" ht="12.75" customHeight="1" x14ac:dyDescent="0.2"/>
    <row r="8322" ht="12.75" customHeight="1" x14ac:dyDescent="0.2"/>
    <row r="8323" ht="12.75" customHeight="1" x14ac:dyDescent="0.2"/>
    <row r="8324" ht="12.75" customHeight="1" x14ac:dyDescent="0.2"/>
    <row r="8325" ht="12.75" customHeight="1" x14ac:dyDescent="0.2"/>
    <row r="8326" ht="12.75" customHeight="1" x14ac:dyDescent="0.2"/>
    <row r="8327" ht="12.75" customHeight="1" x14ac:dyDescent="0.2"/>
    <row r="8328" ht="12.75" customHeight="1" x14ac:dyDescent="0.2"/>
    <row r="8329" ht="12.75" customHeight="1" x14ac:dyDescent="0.2"/>
    <row r="8330" ht="12.75" customHeight="1" x14ac:dyDescent="0.2"/>
    <row r="8331" ht="12.75" customHeight="1" x14ac:dyDescent="0.2"/>
    <row r="8332" ht="12.75" customHeight="1" x14ac:dyDescent="0.2"/>
    <row r="8333" ht="12.75" customHeight="1" x14ac:dyDescent="0.2"/>
    <row r="8334" ht="12.75" customHeight="1" x14ac:dyDescent="0.2"/>
    <row r="8335" ht="12.75" customHeight="1" x14ac:dyDescent="0.2"/>
    <row r="8336" ht="12.75" customHeight="1" x14ac:dyDescent="0.2"/>
    <row r="8337" ht="12.75" customHeight="1" x14ac:dyDescent="0.2"/>
    <row r="8338" ht="12.75" customHeight="1" x14ac:dyDescent="0.2"/>
    <row r="8339" ht="12.75" customHeight="1" x14ac:dyDescent="0.2"/>
    <row r="8340" ht="12.75" customHeight="1" x14ac:dyDescent="0.2"/>
    <row r="8341" ht="12.75" customHeight="1" x14ac:dyDescent="0.2"/>
    <row r="8342" ht="12.75" customHeight="1" x14ac:dyDescent="0.2"/>
    <row r="8343" ht="12.75" customHeight="1" x14ac:dyDescent="0.2"/>
    <row r="8344" ht="12.75" customHeight="1" x14ac:dyDescent="0.2"/>
    <row r="8345" ht="12.75" customHeight="1" x14ac:dyDescent="0.2"/>
    <row r="8346" ht="12.75" customHeight="1" x14ac:dyDescent="0.2"/>
    <row r="8347" ht="12.75" customHeight="1" x14ac:dyDescent="0.2"/>
    <row r="8348" ht="12.75" customHeight="1" x14ac:dyDescent="0.2"/>
    <row r="8349" ht="12.75" customHeight="1" x14ac:dyDescent="0.2"/>
    <row r="8350" ht="12.75" customHeight="1" x14ac:dyDescent="0.2"/>
    <row r="8351" ht="12.75" customHeight="1" x14ac:dyDescent="0.2"/>
    <row r="8352" ht="12.75" customHeight="1" x14ac:dyDescent="0.2"/>
    <row r="8353" ht="12.75" customHeight="1" x14ac:dyDescent="0.2"/>
    <row r="8354" ht="12.75" customHeight="1" x14ac:dyDescent="0.2"/>
    <row r="8355" ht="12.75" customHeight="1" x14ac:dyDescent="0.2"/>
    <row r="8356" ht="12.75" customHeight="1" x14ac:dyDescent="0.2"/>
    <row r="8357" ht="12.75" customHeight="1" x14ac:dyDescent="0.2"/>
    <row r="8358" ht="12.75" customHeight="1" x14ac:dyDescent="0.2"/>
    <row r="8359" ht="12.75" customHeight="1" x14ac:dyDescent="0.2"/>
    <row r="8360" ht="12.75" customHeight="1" x14ac:dyDescent="0.2"/>
    <row r="8361" ht="12.75" customHeight="1" x14ac:dyDescent="0.2"/>
    <row r="8362" ht="12.75" customHeight="1" x14ac:dyDescent="0.2"/>
    <row r="8363" ht="12.75" customHeight="1" x14ac:dyDescent="0.2"/>
    <row r="8364" ht="12.75" customHeight="1" x14ac:dyDescent="0.2"/>
    <row r="8365" ht="12.75" customHeight="1" x14ac:dyDescent="0.2"/>
    <row r="8366" ht="12.75" customHeight="1" x14ac:dyDescent="0.2"/>
    <row r="8367" ht="12.75" customHeight="1" x14ac:dyDescent="0.2"/>
    <row r="8368" ht="12.75" customHeight="1" x14ac:dyDescent="0.2"/>
    <row r="8369" ht="12.75" customHeight="1" x14ac:dyDescent="0.2"/>
    <row r="8370" ht="12.75" customHeight="1" x14ac:dyDescent="0.2"/>
    <row r="8371" ht="12.75" customHeight="1" x14ac:dyDescent="0.2"/>
    <row r="8372" ht="12.75" customHeight="1" x14ac:dyDescent="0.2"/>
    <row r="8373" ht="12.75" customHeight="1" x14ac:dyDescent="0.2"/>
    <row r="8374" ht="12.75" customHeight="1" x14ac:dyDescent="0.2"/>
    <row r="8375" ht="12.75" customHeight="1" x14ac:dyDescent="0.2"/>
    <row r="8376" ht="12.75" customHeight="1" x14ac:dyDescent="0.2"/>
    <row r="8377" ht="12.75" customHeight="1" x14ac:dyDescent="0.2"/>
    <row r="8378" ht="12.75" customHeight="1" x14ac:dyDescent="0.2"/>
    <row r="8379" ht="12.75" customHeight="1" x14ac:dyDescent="0.2"/>
    <row r="8380" ht="12.75" customHeight="1" x14ac:dyDescent="0.2"/>
    <row r="8381" ht="12.75" customHeight="1" x14ac:dyDescent="0.2"/>
    <row r="8382" ht="12.75" customHeight="1" x14ac:dyDescent="0.2"/>
    <row r="8383" ht="12.75" customHeight="1" x14ac:dyDescent="0.2"/>
    <row r="8384" ht="12.75" customHeight="1" x14ac:dyDescent="0.2"/>
    <row r="8385" ht="12.75" customHeight="1" x14ac:dyDescent="0.2"/>
    <row r="8386" ht="12.75" customHeight="1" x14ac:dyDescent="0.2"/>
    <row r="8387" ht="12.75" customHeight="1" x14ac:dyDescent="0.2"/>
    <row r="8388" ht="12.75" customHeight="1" x14ac:dyDescent="0.2"/>
    <row r="8389" ht="12.75" customHeight="1" x14ac:dyDescent="0.2"/>
    <row r="8390" ht="12.75" customHeight="1" x14ac:dyDescent="0.2"/>
    <row r="8391" ht="12.75" customHeight="1" x14ac:dyDescent="0.2"/>
    <row r="8392" ht="12.75" customHeight="1" x14ac:dyDescent="0.2"/>
    <row r="8393" ht="12.75" customHeight="1" x14ac:dyDescent="0.2"/>
    <row r="8394" ht="12.75" customHeight="1" x14ac:dyDescent="0.2"/>
    <row r="8395" ht="12.75" customHeight="1" x14ac:dyDescent="0.2"/>
    <row r="8396" ht="12.75" customHeight="1" x14ac:dyDescent="0.2"/>
    <row r="8397" ht="12.75" customHeight="1" x14ac:dyDescent="0.2"/>
    <row r="8398" ht="12.75" customHeight="1" x14ac:dyDescent="0.2"/>
    <row r="8399" ht="12.75" customHeight="1" x14ac:dyDescent="0.2"/>
    <row r="8400" ht="12.75" customHeight="1" x14ac:dyDescent="0.2"/>
    <row r="8401" ht="12.75" customHeight="1" x14ac:dyDescent="0.2"/>
    <row r="8402" ht="12.75" customHeight="1" x14ac:dyDescent="0.2"/>
    <row r="8403" ht="12.75" customHeight="1" x14ac:dyDescent="0.2"/>
    <row r="8404" ht="12.75" customHeight="1" x14ac:dyDescent="0.2"/>
    <row r="8405" ht="12.75" customHeight="1" x14ac:dyDescent="0.2"/>
    <row r="8406" ht="12.75" customHeight="1" x14ac:dyDescent="0.2"/>
    <row r="8407" ht="12.75" customHeight="1" x14ac:dyDescent="0.2"/>
    <row r="8408" ht="12.75" customHeight="1" x14ac:dyDescent="0.2"/>
    <row r="8409" ht="12.75" customHeight="1" x14ac:dyDescent="0.2"/>
    <row r="8410" ht="12.75" customHeight="1" x14ac:dyDescent="0.2"/>
    <row r="8411" ht="12.75" customHeight="1" x14ac:dyDescent="0.2"/>
    <row r="8412" ht="12.75" customHeight="1" x14ac:dyDescent="0.2"/>
    <row r="8413" ht="12.75" customHeight="1" x14ac:dyDescent="0.2"/>
    <row r="8414" ht="12.75" customHeight="1" x14ac:dyDescent="0.2"/>
    <row r="8415" ht="12.75" customHeight="1" x14ac:dyDescent="0.2"/>
    <row r="8416" ht="12.75" customHeight="1" x14ac:dyDescent="0.2"/>
    <row r="8417" ht="12.75" customHeight="1" x14ac:dyDescent="0.2"/>
    <row r="8418" ht="12.75" customHeight="1" x14ac:dyDescent="0.2"/>
    <row r="8419" ht="12.75" customHeight="1" x14ac:dyDescent="0.2"/>
    <row r="8420" ht="12.75" customHeight="1" x14ac:dyDescent="0.2"/>
    <row r="8421" ht="12.75" customHeight="1" x14ac:dyDescent="0.2"/>
    <row r="8422" ht="12.75" customHeight="1" x14ac:dyDescent="0.2"/>
    <row r="8423" ht="12.75" customHeight="1" x14ac:dyDescent="0.2"/>
    <row r="8424" ht="12.75" customHeight="1" x14ac:dyDescent="0.2"/>
    <row r="8425" ht="12.75" customHeight="1" x14ac:dyDescent="0.2"/>
    <row r="8426" ht="12.75" customHeight="1" x14ac:dyDescent="0.2"/>
    <row r="8427" ht="12.75" customHeight="1" x14ac:dyDescent="0.2"/>
    <row r="8428" ht="12.75" customHeight="1" x14ac:dyDescent="0.2"/>
    <row r="8429" ht="12.75" customHeight="1" x14ac:dyDescent="0.2"/>
    <row r="8430" ht="12.75" customHeight="1" x14ac:dyDescent="0.2"/>
    <row r="8431" ht="12.75" customHeight="1" x14ac:dyDescent="0.2"/>
    <row r="8432" ht="12.75" customHeight="1" x14ac:dyDescent="0.2"/>
    <row r="8433" ht="12.75" customHeight="1" x14ac:dyDescent="0.2"/>
    <row r="8434" ht="12.75" customHeight="1" x14ac:dyDescent="0.2"/>
    <row r="8435" ht="12.75" customHeight="1" x14ac:dyDescent="0.2"/>
    <row r="8436" ht="12.75" customHeight="1" x14ac:dyDescent="0.2"/>
    <row r="8437" ht="12.75" customHeight="1" x14ac:dyDescent="0.2"/>
    <row r="8438" ht="12.75" customHeight="1" x14ac:dyDescent="0.2"/>
    <row r="8439" ht="12.75" customHeight="1" x14ac:dyDescent="0.2"/>
    <row r="8440" ht="12.75" customHeight="1" x14ac:dyDescent="0.2"/>
    <row r="8441" ht="12.75" customHeight="1" x14ac:dyDescent="0.2"/>
    <row r="8442" ht="12.75" customHeight="1" x14ac:dyDescent="0.2"/>
    <row r="8443" ht="12.75" customHeight="1" x14ac:dyDescent="0.2"/>
    <row r="8444" ht="12.75" customHeight="1" x14ac:dyDescent="0.2"/>
    <row r="8445" ht="12.75" customHeight="1" x14ac:dyDescent="0.2"/>
    <row r="8446" ht="12.75" customHeight="1" x14ac:dyDescent="0.2"/>
    <row r="8447" ht="12.75" customHeight="1" x14ac:dyDescent="0.2"/>
    <row r="8448" ht="12.75" customHeight="1" x14ac:dyDescent="0.2"/>
    <row r="8449" ht="12.75" customHeight="1" x14ac:dyDescent="0.2"/>
    <row r="8450" ht="12.75" customHeight="1" x14ac:dyDescent="0.2"/>
    <row r="8451" ht="12.75" customHeight="1" x14ac:dyDescent="0.2"/>
    <row r="8452" ht="12.75" customHeight="1" x14ac:dyDescent="0.2"/>
    <row r="8453" ht="12.75" customHeight="1" x14ac:dyDescent="0.2"/>
    <row r="8454" ht="12.75" customHeight="1" x14ac:dyDescent="0.2"/>
    <row r="8455" ht="12.75" customHeight="1" x14ac:dyDescent="0.2"/>
    <row r="8456" ht="12.75" customHeight="1" x14ac:dyDescent="0.2"/>
    <row r="8457" ht="12.75" customHeight="1" x14ac:dyDescent="0.2"/>
    <row r="8458" ht="12.75" customHeight="1" x14ac:dyDescent="0.2"/>
    <row r="8459" ht="12.75" customHeight="1" x14ac:dyDescent="0.2"/>
    <row r="8460" ht="12.75" customHeight="1" x14ac:dyDescent="0.2"/>
    <row r="8461" ht="12.75" customHeight="1" x14ac:dyDescent="0.2"/>
    <row r="8462" ht="12.75" customHeight="1" x14ac:dyDescent="0.2"/>
    <row r="8463" ht="12.75" customHeight="1" x14ac:dyDescent="0.2"/>
    <row r="8464" ht="12.75" customHeight="1" x14ac:dyDescent="0.2"/>
    <row r="8465" ht="12.75" customHeight="1" x14ac:dyDescent="0.2"/>
    <row r="8466" ht="12.75" customHeight="1" x14ac:dyDescent="0.2"/>
    <row r="8467" ht="12.75" customHeight="1" x14ac:dyDescent="0.2"/>
    <row r="8468" ht="12.75" customHeight="1" x14ac:dyDescent="0.2"/>
    <row r="8469" ht="12.75" customHeight="1" x14ac:dyDescent="0.2"/>
    <row r="8470" ht="12.75" customHeight="1" x14ac:dyDescent="0.2"/>
    <row r="8471" ht="12.75" customHeight="1" x14ac:dyDescent="0.2"/>
    <row r="8472" ht="12.75" customHeight="1" x14ac:dyDescent="0.2"/>
    <row r="8473" ht="12.75" customHeight="1" x14ac:dyDescent="0.2"/>
    <row r="8474" ht="12.75" customHeight="1" x14ac:dyDescent="0.2"/>
    <row r="8475" ht="12.75" customHeight="1" x14ac:dyDescent="0.2"/>
    <row r="8476" ht="12.75" customHeight="1" x14ac:dyDescent="0.2"/>
    <row r="8477" ht="12.75" customHeight="1" x14ac:dyDescent="0.2"/>
    <row r="8478" ht="12.75" customHeight="1" x14ac:dyDescent="0.2"/>
    <row r="8479" ht="12.75" customHeight="1" x14ac:dyDescent="0.2"/>
    <row r="8480" ht="12.75" customHeight="1" x14ac:dyDescent="0.2"/>
    <row r="8481" ht="12.75" customHeight="1" x14ac:dyDescent="0.2"/>
    <row r="8482" ht="12.75" customHeight="1" x14ac:dyDescent="0.2"/>
    <row r="8483" ht="12.75" customHeight="1" x14ac:dyDescent="0.2"/>
    <row r="8484" ht="12.75" customHeight="1" x14ac:dyDescent="0.2"/>
    <row r="8485" ht="12.75" customHeight="1" x14ac:dyDescent="0.2"/>
    <row r="8486" ht="12.75" customHeight="1" x14ac:dyDescent="0.2"/>
    <row r="8487" ht="12.75" customHeight="1" x14ac:dyDescent="0.2"/>
    <row r="8488" ht="12.75" customHeight="1" x14ac:dyDescent="0.2"/>
    <row r="8489" ht="12.75" customHeight="1" x14ac:dyDescent="0.2"/>
    <row r="8490" ht="12.75" customHeight="1" x14ac:dyDescent="0.2"/>
    <row r="8491" ht="12.75" customHeight="1" x14ac:dyDescent="0.2"/>
    <row r="8492" ht="12.75" customHeight="1" x14ac:dyDescent="0.2"/>
    <row r="8493" ht="12.75" customHeight="1" x14ac:dyDescent="0.2"/>
    <row r="8494" ht="12.75" customHeight="1" x14ac:dyDescent="0.2"/>
    <row r="8495" ht="12.75" customHeight="1" x14ac:dyDescent="0.2"/>
    <row r="8496" ht="12.75" customHeight="1" x14ac:dyDescent="0.2"/>
    <row r="8497" ht="12.75" customHeight="1" x14ac:dyDescent="0.2"/>
    <row r="8498" ht="12.75" customHeight="1" x14ac:dyDescent="0.2"/>
    <row r="8499" ht="12.75" customHeight="1" x14ac:dyDescent="0.2"/>
    <row r="8500" ht="12.75" customHeight="1" x14ac:dyDescent="0.2"/>
    <row r="8501" ht="12.75" customHeight="1" x14ac:dyDescent="0.2"/>
    <row r="8502" ht="12.75" customHeight="1" x14ac:dyDescent="0.2"/>
    <row r="8503" ht="12.75" customHeight="1" x14ac:dyDescent="0.2"/>
    <row r="8504" ht="12.75" customHeight="1" x14ac:dyDescent="0.2"/>
    <row r="8505" ht="12.75" customHeight="1" x14ac:dyDescent="0.2"/>
    <row r="8506" ht="12.75" customHeight="1" x14ac:dyDescent="0.2"/>
    <row r="8507" ht="12.75" customHeight="1" x14ac:dyDescent="0.2"/>
    <row r="8508" ht="12.75" customHeight="1" x14ac:dyDescent="0.2"/>
    <row r="8509" ht="12.75" customHeight="1" x14ac:dyDescent="0.2"/>
    <row r="8510" ht="12.75" customHeight="1" x14ac:dyDescent="0.2"/>
    <row r="8511" ht="12.75" customHeight="1" x14ac:dyDescent="0.2"/>
    <row r="8512" ht="12.75" customHeight="1" x14ac:dyDescent="0.2"/>
    <row r="8513" ht="12.75" customHeight="1" x14ac:dyDescent="0.2"/>
    <row r="8514" ht="12.75" customHeight="1" x14ac:dyDescent="0.2"/>
    <row r="8515" ht="12.75" customHeight="1" x14ac:dyDescent="0.2"/>
    <row r="8516" ht="12.75" customHeight="1" x14ac:dyDescent="0.2"/>
    <row r="8517" ht="12.75" customHeight="1" x14ac:dyDescent="0.2"/>
    <row r="8518" ht="12.75" customHeight="1" x14ac:dyDescent="0.2"/>
    <row r="8519" ht="12.75" customHeight="1" x14ac:dyDescent="0.2"/>
    <row r="8520" ht="12.75" customHeight="1" x14ac:dyDescent="0.2"/>
    <row r="8521" ht="12.75" customHeight="1" x14ac:dyDescent="0.2"/>
    <row r="8522" ht="12.75" customHeight="1" x14ac:dyDescent="0.2"/>
    <row r="8523" ht="12.75" customHeight="1" x14ac:dyDescent="0.2"/>
    <row r="8524" ht="12.75" customHeight="1" x14ac:dyDescent="0.2"/>
    <row r="8525" ht="12.75" customHeight="1" x14ac:dyDescent="0.2"/>
    <row r="8526" ht="12.75" customHeight="1" x14ac:dyDescent="0.2"/>
    <row r="8527" ht="12.75" customHeight="1" x14ac:dyDescent="0.2"/>
    <row r="8528" ht="12.75" customHeight="1" x14ac:dyDescent="0.2"/>
    <row r="8529" ht="12.75" customHeight="1" x14ac:dyDescent="0.2"/>
    <row r="8530" ht="12.75" customHeight="1" x14ac:dyDescent="0.2"/>
    <row r="8531" ht="12.75" customHeight="1" x14ac:dyDescent="0.2"/>
    <row r="8532" ht="12.75" customHeight="1" x14ac:dyDescent="0.2"/>
    <row r="8533" ht="12.75" customHeight="1" x14ac:dyDescent="0.2"/>
    <row r="8534" ht="12.75" customHeight="1" x14ac:dyDescent="0.2"/>
    <row r="8535" ht="12.75" customHeight="1" x14ac:dyDescent="0.2"/>
    <row r="8536" ht="12.75" customHeight="1" x14ac:dyDescent="0.2"/>
    <row r="8537" ht="12.75" customHeight="1" x14ac:dyDescent="0.2"/>
    <row r="8538" ht="12.75" customHeight="1" x14ac:dyDescent="0.2"/>
    <row r="8539" ht="12.75" customHeight="1" x14ac:dyDescent="0.2"/>
    <row r="8540" ht="12.75" customHeight="1" x14ac:dyDescent="0.2"/>
    <row r="8541" ht="12.75" customHeight="1" x14ac:dyDescent="0.2"/>
    <row r="8542" ht="12.75" customHeight="1" x14ac:dyDescent="0.2"/>
    <row r="8543" ht="12.75" customHeight="1" x14ac:dyDescent="0.2"/>
    <row r="8544" ht="12.75" customHeight="1" x14ac:dyDescent="0.2"/>
    <row r="8545" ht="12.75" customHeight="1" x14ac:dyDescent="0.2"/>
    <row r="8546" ht="12.75" customHeight="1" x14ac:dyDescent="0.2"/>
    <row r="8547" ht="12.75" customHeight="1" x14ac:dyDescent="0.2"/>
    <row r="8548" ht="12.75" customHeight="1" x14ac:dyDescent="0.2"/>
    <row r="8549" ht="12.75" customHeight="1" x14ac:dyDescent="0.2"/>
    <row r="8550" ht="12.75" customHeight="1" x14ac:dyDescent="0.2"/>
    <row r="8551" ht="12.75" customHeight="1" x14ac:dyDescent="0.2"/>
    <row r="8552" ht="12.75" customHeight="1" x14ac:dyDescent="0.2"/>
    <row r="8553" ht="12.75" customHeight="1" x14ac:dyDescent="0.2"/>
    <row r="8554" ht="12.75" customHeight="1" x14ac:dyDescent="0.2"/>
    <row r="8555" ht="12.75" customHeight="1" x14ac:dyDescent="0.2"/>
    <row r="8556" ht="12.75" customHeight="1" x14ac:dyDescent="0.2"/>
    <row r="8557" ht="12.75" customHeight="1" x14ac:dyDescent="0.2"/>
    <row r="8558" ht="12.75" customHeight="1" x14ac:dyDescent="0.2"/>
    <row r="8559" ht="12.75" customHeight="1" x14ac:dyDescent="0.2"/>
    <row r="8560" ht="12.75" customHeight="1" x14ac:dyDescent="0.2"/>
    <row r="8561" ht="12.75" customHeight="1" x14ac:dyDescent="0.2"/>
    <row r="8562" ht="12.75" customHeight="1" x14ac:dyDescent="0.2"/>
    <row r="8563" ht="12.75" customHeight="1" x14ac:dyDescent="0.2"/>
    <row r="8564" ht="12.75" customHeight="1" x14ac:dyDescent="0.2"/>
    <row r="8565" ht="12.75" customHeight="1" x14ac:dyDescent="0.2"/>
    <row r="8566" ht="12.75" customHeight="1" x14ac:dyDescent="0.2"/>
    <row r="8567" ht="12.75" customHeight="1" x14ac:dyDescent="0.2"/>
    <row r="8568" ht="12.75" customHeight="1" x14ac:dyDescent="0.2"/>
    <row r="8569" ht="12.75" customHeight="1" x14ac:dyDescent="0.2"/>
    <row r="8570" ht="12.75" customHeight="1" x14ac:dyDescent="0.2"/>
    <row r="8571" ht="12.75" customHeight="1" x14ac:dyDescent="0.2"/>
    <row r="8572" ht="12.75" customHeight="1" x14ac:dyDescent="0.2"/>
    <row r="8573" ht="12.75" customHeight="1" x14ac:dyDescent="0.2"/>
    <row r="8574" ht="12.75" customHeight="1" x14ac:dyDescent="0.2"/>
    <row r="8575" ht="12.75" customHeight="1" x14ac:dyDescent="0.2"/>
    <row r="8576" ht="12.75" customHeight="1" x14ac:dyDescent="0.2"/>
    <row r="8577" ht="12.75" customHeight="1" x14ac:dyDescent="0.2"/>
    <row r="8578" ht="12.75" customHeight="1" x14ac:dyDescent="0.2"/>
    <row r="8579" ht="12.75" customHeight="1" x14ac:dyDescent="0.2"/>
    <row r="8580" ht="12.75" customHeight="1" x14ac:dyDescent="0.2"/>
    <row r="8581" ht="12.75" customHeight="1" x14ac:dyDescent="0.2"/>
    <row r="8582" ht="12.75" customHeight="1" x14ac:dyDescent="0.2"/>
    <row r="8583" ht="12.75" customHeight="1" x14ac:dyDescent="0.2"/>
    <row r="8584" ht="12.75" customHeight="1" x14ac:dyDescent="0.2"/>
    <row r="8585" ht="12.75" customHeight="1" x14ac:dyDescent="0.2"/>
    <row r="8586" ht="12.75" customHeight="1" x14ac:dyDescent="0.2"/>
    <row r="8587" ht="12.75" customHeight="1" x14ac:dyDescent="0.2"/>
    <row r="8588" ht="12.75" customHeight="1" x14ac:dyDescent="0.2"/>
    <row r="8589" ht="12.75" customHeight="1" x14ac:dyDescent="0.2"/>
    <row r="8590" ht="12.75" customHeight="1" x14ac:dyDescent="0.2"/>
    <row r="8591" ht="12.75" customHeight="1" x14ac:dyDescent="0.2"/>
    <row r="8592" ht="12.75" customHeight="1" x14ac:dyDescent="0.2"/>
    <row r="8593" ht="12.75" customHeight="1" x14ac:dyDescent="0.2"/>
    <row r="8594" ht="12.75" customHeight="1" x14ac:dyDescent="0.2"/>
    <row r="8595" ht="12.75" customHeight="1" x14ac:dyDescent="0.2"/>
    <row r="8596" ht="12.75" customHeight="1" x14ac:dyDescent="0.2"/>
    <row r="8597" ht="12.75" customHeight="1" x14ac:dyDescent="0.2"/>
    <row r="8598" ht="12.75" customHeight="1" x14ac:dyDescent="0.2"/>
    <row r="8599" ht="12.75" customHeight="1" x14ac:dyDescent="0.2"/>
    <row r="8600" ht="12.75" customHeight="1" x14ac:dyDescent="0.2"/>
    <row r="8601" ht="12.75" customHeight="1" x14ac:dyDescent="0.2"/>
    <row r="8602" ht="12.75" customHeight="1" x14ac:dyDescent="0.2"/>
    <row r="8603" ht="12.75" customHeight="1" x14ac:dyDescent="0.2"/>
    <row r="8604" ht="12.75" customHeight="1" x14ac:dyDescent="0.2"/>
    <row r="8605" ht="12.75" customHeight="1" x14ac:dyDescent="0.2"/>
    <row r="8606" ht="12.75" customHeight="1" x14ac:dyDescent="0.2"/>
    <row r="8607" ht="12.75" customHeight="1" x14ac:dyDescent="0.2"/>
    <row r="8608" ht="12.75" customHeight="1" x14ac:dyDescent="0.2"/>
    <row r="8609" ht="12.75" customHeight="1" x14ac:dyDescent="0.2"/>
    <row r="8610" ht="12.75" customHeight="1" x14ac:dyDescent="0.2"/>
    <row r="8611" ht="12.75" customHeight="1" x14ac:dyDescent="0.2"/>
    <row r="8612" ht="12.75" customHeight="1" x14ac:dyDescent="0.2"/>
    <row r="8613" ht="12.75" customHeight="1" x14ac:dyDescent="0.2"/>
    <row r="8614" ht="12.75" customHeight="1" x14ac:dyDescent="0.2"/>
    <row r="8615" ht="12.75" customHeight="1" x14ac:dyDescent="0.2"/>
    <row r="8616" ht="12.75" customHeight="1" x14ac:dyDescent="0.2"/>
    <row r="8617" ht="12.75" customHeight="1" x14ac:dyDescent="0.2"/>
    <row r="8618" ht="12.75" customHeight="1" x14ac:dyDescent="0.2"/>
    <row r="8619" ht="12.75" customHeight="1" x14ac:dyDescent="0.2"/>
    <row r="8620" ht="12.75" customHeight="1" x14ac:dyDescent="0.2"/>
    <row r="8621" ht="12.75" customHeight="1" x14ac:dyDescent="0.2"/>
    <row r="8622" ht="12.75" customHeight="1" x14ac:dyDescent="0.2"/>
    <row r="8623" ht="12.75" customHeight="1" x14ac:dyDescent="0.2"/>
    <row r="8624" ht="12.75" customHeight="1" x14ac:dyDescent="0.2"/>
    <row r="8625" ht="12.75" customHeight="1" x14ac:dyDescent="0.2"/>
    <row r="8626" ht="12.75" customHeight="1" x14ac:dyDescent="0.2"/>
    <row r="8627" ht="12.75" customHeight="1" x14ac:dyDescent="0.2"/>
    <row r="8628" ht="12.75" customHeight="1" x14ac:dyDescent="0.2"/>
    <row r="8629" ht="12.75" customHeight="1" x14ac:dyDescent="0.2"/>
    <row r="8630" ht="12.75" customHeight="1" x14ac:dyDescent="0.2"/>
    <row r="8631" ht="12.75" customHeight="1" x14ac:dyDescent="0.2"/>
    <row r="8632" ht="12.75" customHeight="1" x14ac:dyDescent="0.2"/>
    <row r="8633" ht="12.75" customHeight="1" x14ac:dyDescent="0.2"/>
    <row r="8634" ht="12.75" customHeight="1" x14ac:dyDescent="0.2"/>
    <row r="8635" ht="12.75" customHeight="1" x14ac:dyDescent="0.2"/>
    <row r="8636" ht="12.75" customHeight="1" x14ac:dyDescent="0.2"/>
    <row r="8637" ht="12.75" customHeight="1" x14ac:dyDescent="0.2"/>
    <row r="8638" ht="12.75" customHeight="1" x14ac:dyDescent="0.2"/>
    <row r="8639" ht="12.75" customHeight="1" x14ac:dyDescent="0.2"/>
    <row r="8640" ht="12.75" customHeight="1" x14ac:dyDescent="0.2"/>
    <row r="8641" ht="12.75" customHeight="1" x14ac:dyDescent="0.2"/>
    <row r="8642" ht="12.75" customHeight="1" x14ac:dyDescent="0.2"/>
    <row r="8643" ht="12.75" customHeight="1" x14ac:dyDescent="0.2"/>
    <row r="8644" ht="12.75" customHeight="1" x14ac:dyDescent="0.2"/>
    <row r="8645" ht="12.75" customHeight="1" x14ac:dyDescent="0.2"/>
    <row r="8646" ht="12.75" customHeight="1" x14ac:dyDescent="0.2"/>
    <row r="8647" ht="12.75" customHeight="1" x14ac:dyDescent="0.2"/>
    <row r="8648" ht="12.75" customHeight="1" x14ac:dyDescent="0.2"/>
    <row r="8649" ht="12.75" customHeight="1" x14ac:dyDescent="0.2"/>
    <row r="8650" ht="12.75" customHeight="1" x14ac:dyDescent="0.2"/>
    <row r="8651" ht="12.75" customHeight="1" x14ac:dyDescent="0.2"/>
    <row r="8652" ht="12.75" customHeight="1" x14ac:dyDescent="0.2"/>
    <row r="8653" ht="12.75" customHeight="1" x14ac:dyDescent="0.2"/>
    <row r="8654" ht="12.75" customHeight="1" x14ac:dyDescent="0.2"/>
    <row r="8655" ht="12.75" customHeight="1" x14ac:dyDescent="0.2"/>
    <row r="8656" ht="12.75" customHeight="1" x14ac:dyDescent="0.2"/>
    <row r="8657" ht="12.75" customHeight="1" x14ac:dyDescent="0.2"/>
    <row r="8658" ht="12.75" customHeight="1" x14ac:dyDescent="0.2"/>
    <row r="8659" ht="12.75" customHeight="1" x14ac:dyDescent="0.2"/>
    <row r="8660" ht="12.75" customHeight="1" x14ac:dyDescent="0.2"/>
    <row r="8661" ht="12.75" customHeight="1" x14ac:dyDescent="0.2"/>
    <row r="8662" ht="12.75" customHeight="1" x14ac:dyDescent="0.2"/>
    <row r="8663" ht="12.75" customHeight="1" x14ac:dyDescent="0.2"/>
    <row r="8664" ht="12.75" customHeight="1" x14ac:dyDescent="0.2"/>
    <row r="8665" ht="12.75" customHeight="1" x14ac:dyDescent="0.2"/>
    <row r="8666" ht="12.75" customHeight="1" x14ac:dyDescent="0.2"/>
    <row r="8667" ht="12.75" customHeight="1" x14ac:dyDescent="0.2"/>
    <row r="8668" ht="12.75" customHeight="1" x14ac:dyDescent="0.2"/>
    <row r="8669" ht="12.75" customHeight="1" x14ac:dyDescent="0.2"/>
    <row r="8670" ht="12.75" customHeight="1" x14ac:dyDescent="0.2"/>
    <row r="8671" ht="12.75" customHeight="1" x14ac:dyDescent="0.2"/>
    <row r="8672" ht="12.75" customHeight="1" x14ac:dyDescent="0.2"/>
    <row r="8673" ht="12.75" customHeight="1" x14ac:dyDescent="0.2"/>
    <row r="8674" ht="12.75" customHeight="1" x14ac:dyDescent="0.2"/>
    <row r="8675" ht="12.75" customHeight="1" x14ac:dyDescent="0.2"/>
    <row r="8676" ht="12.75" customHeight="1" x14ac:dyDescent="0.2"/>
    <row r="8677" ht="12.75" customHeight="1" x14ac:dyDescent="0.2"/>
    <row r="8678" ht="12.75" customHeight="1" x14ac:dyDescent="0.2"/>
    <row r="8679" ht="12.75" customHeight="1" x14ac:dyDescent="0.2"/>
    <row r="8680" ht="12.75" customHeight="1" x14ac:dyDescent="0.2"/>
    <row r="8681" ht="12.75" customHeight="1" x14ac:dyDescent="0.2"/>
    <row r="8682" ht="12.75" customHeight="1" x14ac:dyDescent="0.2"/>
    <row r="8683" ht="12.75" customHeight="1" x14ac:dyDescent="0.2"/>
    <row r="8684" ht="12.75" customHeight="1" x14ac:dyDescent="0.2"/>
    <row r="8685" ht="12.75" customHeight="1" x14ac:dyDescent="0.2"/>
    <row r="8686" ht="12.75" customHeight="1" x14ac:dyDescent="0.2"/>
    <row r="8687" ht="12.75" customHeight="1" x14ac:dyDescent="0.2"/>
    <row r="8688" ht="12.75" customHeight="1" x14ac:dyDescent="0.2"/>
    <row r="8689" ht="12.75" customHeight="1" x14ac:dyDescent="0.2"/>
    <row r="8690" ht="12.75" customHeight="1" x14ac:dyDescent="0.2"/>
    <row r="8691" ht="12.75" customHeight="1" x14ac:dyDescent="0.2"/>
    <row r="8692" ht="12.75" customHeight="1" x14ac:dyDescent="0.2"/>
    <row r="8693" ht="12.75" customHeight="1" x14ac:dyDescent="0.2"/>
    <row r="8694" ht="12.75" customHeight="1" x14ac:dyDescent="0.2"/>
    <row r="8695" ht="12.75" customHeight="1" x14ac:dyDescent="0.2"/>
    <row r="8696" ht="12.75" customHeight="1" x14ac:dyDescent="0.2"/>
    <row r="8697" ht="12.75" customHeight="1" x14ac:dyDescent="0.2"/>
    <row r="8698" ht="12.75" customHeight="1" x14ac:dyDescent="0.2"/>
    <row r="8699" ht="12.75" customHeight="1" x14ac:dyDescent="0.2"/>
    <row r="8700" ht="12.75" customHeight="1" x14ac:dyDescent="0.2"/>
    <row r="8701" ht="12.75" customHeight="1" x14ac:dyDescent="0.2"/>
    <row r="8702" ht="12.75" customHeight="1" x14ac:dyDescent="0.2"/>
    <row r="8703" ht="12.75" customHeight="1" x14ac:dyDescent="0.2"/>
    <row r="8704" ht="12.75" customHeight="1" x14ac:dyDescent="0.2"/>
    <row r="8705" ht="12.75" customHeight="1" x14ac:dyDescent="0.2"/>
    <row r="8706" ht="12.75" customHeight="1" x14ac:dyDescent="0.2"/>
    <row r="8707" ht="12.75" customHeight="1" x14ac:dyDescent="0.2"/>
    <row r="8708" ht="12.75" customHeight="1" x14ac:dyDescent="0.2"/>
    <row r="8709" ht="12.75" customHeight="1" x14ac:dyDescent="0.2"/>
    <row r="8710" ht="12.75" customHeight="1" x14ac:dyDescent="0.2"/>
    <row r="8711" ht="12.75" customHeight="1" x14ac:dyDescent="0.2"/>
    <row r="8712" ht="12.75" customHeight="1" x14ac:dyDescent="0.2"/>
    <row r="8713" ht="12.75" customHeight="1" x14ac:dyDescent="0.2"/>
    <row r="8714" ht="12.75" customHeight="1" x14ac:dyDescent="0.2"/>
    <row r="8715" ht="12.75" customHeight="1" x14ac:dyDescent="0.2"/>
    <row r="8716" ht="12.75" customHeight="1" x14ac:dyDescent="0.2"/>
    <row r="8717" ht="12.75" customHeight="1" x14ac:dyDescent="0.2"/>
    <row r="8718" ht="12.75" customHeight="1" x14ac:dyDescent="0.2"/>
    <row r="8719" ht="12.75" customHeight="1" x14ac:dyDescent="0.2"/>
    <row r="8720" ht="12.75" customHeight="1" x14ac:dyDescent="0.2"/>
    <row r="8721" ht="12.75" customHeight="1" x14ac:dyDescent="0.2"/>
    <row r="8722" ht="12.75" customHeight="1" x14ac:dyDescent="0.2"/>
    <row r="8723" ht="12.75" customHeight="1" x14ac:dyDescent="0.2"/>
    <row r="8724" ht="12.75" customHeight="1" x14ac:dyDescent="0.2"/>
    <row r="8725" ht="12.75" customHeight="1" x14ac:dyDescent="0.2"/>
    <row r="8726" ht="12.75" customHeight="1" x14ac:dyDescent="0.2"/>
    <row r="8727" ht="12.75" customHeight="1" x14ac:dyDescent="0.2"/>
    <row r="8728" ht="12.75" customHeight="1" x14ac:dyDescent="0.2"/>
    <row r="8729" ht="12.75" customHeight="1" x14ac:dyDescent="0.2"/>
    <row r="8730" ht="12.75" customHeight="1" x14ac:dyDescent="0.2"/>
    <row r="8731" ht="12.75" customHeight="1" x14ac:dyDescent="0.2"/>
    <row r="8732" ht="12.75" customHeight="1" x14ac:dyDescent="0.2"/>
    <row r="8733" ht="12.75" customHeight="1" x14ac:dyDescent="0.2"/>
    <row r="8734" ht="12.75" customHeight="1" x14ac:dyDescent="0.2"/>
    <row r="8735" ht="12.75" customHeight="1" x14ac:dyDescent="0.2"/>
    <row r="8736" ht="12.75" customHeight="1" x14ac:dyDescent="0.2"/>
    <row r="8737" ht="12.75" customHeight="1" x14ac:dyDescent="0.2"/>
    <row r="8738" ht="12.75" customHeight="1" x14ac:dyDescent="0.2"/>
    <row r="8739" ht="12.75" customHeight="1" x14ac:dyDescent="0.2"/>
    <row r="8740" ht="12.75" customHeight="1" x14ac:dyDescent="0.2"/>
    <row r="8741" ht="12.75" customHeight="1" x14ac:dyDescent="0.2"/>
    <row r="8742" ht="12.75" customHeight="1" x14ac:dyDescent="0.2"/>
    <row r="8743" ht="12.75" customHeight="1" x14ac:dyDescent="0.2"/>
    <row r="8744" ht="12.75" customHeight="1" x14ac:dyDescent="0.2"/>
    <row r="8745" ht="12.75" customHeight="1" x14ac:dyDescent="0.2"/>
    <row r="8746" ht="12.75" customHeight="1" x14ac:dyDescent="0.2"/>
    <row r="8747" ht="12.75" customHeight="1" x14ac:dyDescent="0.2"/>
    <row r="8748" ht="12.75" customHeight="1" x14ac:dyDescent="0.2"/>
    <row r="8749" ht="12.75" customHeight="1" x14ac:dyDescent="0.2"/>
    <row r="8750" ht="12.75" customHeight="1" x14ac:dyDescent="0.2"/>
    <row r="8751" ht="12.75" customHeight="1" x14ac:dyDescent="0.2"/>
    <row r="8752" ht="12.75" customHeight="1" x14ac:dyDescent="0.2"/>
    <row r="8753" ht="12.75" customHeight="1" x14ac:dyDescent="0.2"/>
    <row r="8754" ht="12.75" customHeight="1" x14ac:dyDescent="0.2"/>
    <row r="8755" ht="12.75" customHeight="1" x14ac:dyDescent="0.2"/>
    <row r="8756" ht="12.75" customHeight="1" x14ac:dyDescent="0.2"/>
    <row r="8757" ht="12.75" customHeight="1" x14ac:dyDescent="0.2"/>
    <row r="8758" ht="12.75" customHeight="1" x14ac:dyDescent="0.2"/>
    <row r="8759" ht="12.75" customHeight="1" x14ac:dyDescent="0.2"/>
    <row r="8760" ht="12.75" customHeight="1" x14ac:dyDescent="0.2"/>
    <row r="8761" ht="12.75" customHeight="1" x14ac:dyDescent="0.2"/>
    <row r="8762" ht="12.75" customHeight="1" x14ac:dyDescent="0.2"/>
    <row r="8763" ht="12.75" customHeight="1" x14ac:dyDescent="0.2"/>
    <row r="8764" ht="12.75" customHeight="1" x14ac:dyDescent="0.2"/>
    <row r="8765" ht="12.75" customHeight="1" x14ac:dyDescent="0.2"/>
    <row r="8766" ht="12.75" customHeight="1" x14ac:dyDescent="0.2"/>
    <row r="8767" ht="12.75" customHeight="1" x14ac:dyDescent="0.2"/>
    <row r="8768" ht="12.75" customHeight="1" x14ac:dyDescent="0.2"/>
    <row r="8769" ht="12.75" customHeight="1" x14ac:dyDescent="0.2"/>
    <row r="8770" ht="12.75" customHeight="1" x14ac:dyDescent="0.2"/>
    <row r="8771" ht="12.75" customHeight="1" x14ac:dyDescent="0.2"/>
    <row r="8772" ht="12.75" customHeight="1" x14ac:dyDescent="0.2"/>
    <row r="8773" ht="12.75" customHeight="1" x14ac:dyDescent="0.2"/>
    <row r="8774" ht="12.75" customHeight="1" x14ac:dyDescent="0.2"/>
    <row r="8775" ht="12.75" customHeight="1" x14ac:dyDescent="0.2"/>
    <row r="8776" ht="12.75" customHeight="1" x14ac:dyDescent="0.2"/>
    <row r="8777" ht="12.75" customHeight="1" x14ac:dyDescent="0.2"/>
    <row r="8778" ht="12.75" customHeight="1" x14ac:dyDescent="0.2"/>
    <row r="8779" ht="12.75" customHeight="1" x14ac:dyDescent="0.2"/>
    <row r="8780" ht="12.75" customHeight="1" x14ac:dyDescent="0.2"/>
    <row r="8781" ht="12.75" customHeight="1" x14ac:dyDescent="0.2"/>
    <row r="8782" ht="12.75" customHeight="1" x14ac:dyDescent="0.2"/>
    <row r="8783" ht="12.75" customHeight="1" x14ac:dyDescent="0.2"/>
    <row r="8784" ht="12.75" customHeight="1" x14ac:dyDescent="0.2"/>
    <row r="8785" ht="12.75" customHeight="1" x14ac:dyDescent="0.2"/>
    <row r="8786" ht="12.75" customHeight="1" x14ac:dyDescent="0.2"/>
    <row r="8787" ht="12.75" customHeight="1" x14ac:dyDescent="0.2"/>
    <row r="8788" ht="12.75" customHeight="1" x14ac:dyDescent="0.2"/>
    <row r="8789" ht="12.75" customHeight="1" x14ac:dyDescent="0.2"/>
    <row r="8790" ht="12.75" customHeight="1" x14ac:dyDescent="0.2"/>
    <row r="8791" ht="12.75" customHeight="1" x14ac:dyDescent="0.2"/>
    <row r="8792" ht="12.75" customHeight="1" x14ac:dyDescent="0.2"/>
    <row r="8793" ht="12.75" customHeight="1" x14ac:dyDescent="0.2"/>
    <row r="8794" ht="12.75" customHeight="1" x14ac:dyDescent="0.2"/>
    <row r="8795" ht="12.75" customHeight="1" x14ac:dyDescent="0.2"/>
    <row r="8796" ht="12.75" customHeight="1" x14ac:dyDescent="0.2"/>
    <row r="8797" ht="12.75" customHeight="1" x14ac:dyDescent="0.2"/>
    <row r="8798" ht="12.75" customHeight="1" x14ac:dyDescent="0.2"/>
    <row r="8799" ht="12.75" customHeight="1" x14ac:dyDescent="0.2"/>
    <row r="8800" ht="12.75" customHeight="1" x14ac:dyDescent="0.2"/>
    <row r="8801" ht="12.75" customHeight="1" x14ac:dyDescent="0.2"/>
    <row r="8802" ht="12.75" customHeight="1" x14ac:dyDescent="0.2"/>
    <row r="8803" ht="12.75" customHeight="1" x14ac:dyDescent="0.2"/>
    <row r="8804" ht="12.75" customHeight="1" x14ac:dyDescent="0.2"/>
    <row r="8805" ht="12.75" customHeight="1" x14ac:dyDescent="0.2"/>
    <row r="8806" ht="12.75" customHeight="1" x14ac:dyDescent="0.2"/>
    <row r="8807" ht="12.75" customHeight="1" x14ac:dyDescent="0.2"/>
    <row r="8808" ht="12.75" customHeight="1" x14ac:dyDescent="0.2"/>
    <row r="8809" ht="12.75" customHeight="1" x14ac:dyDescent="0.2"/>
    <row r="8810" ht="12.75" customHeight="1" x14ac:dyDescent="0.2"/>
    <row r="8811" ht="12.75" customHeight="1" x14ac:dyDescent="0.2"/>
    <row r="8812" ht="12.75" customHeight="1" x14ac:dyDescent="0.2"/>
    <row r="8813" ht="12.75" customHeight="1" x14ac:dyDescent="0.2"/>
    <row r="8814" ht="12.75" customHeight="1" x14ac:dyDescent="0.2"/>
    <row r="8815" ht="12.75" customHeight="1" x14ac:dyDescent="0.2"/>
    <row r="8816" ht="12.75" customHeight="1" x14ac:dyDescent="0.2"/>
    <row r="8817" ht="12.75" customHeight="1" x14ac:dyDescent="0.2"/>
    <row r="8818" ht="12.75" customHeight="1" x14ac:dyDescent="0.2"/>
    <row r="8819" ht="12.75" customHeight="1" x14ac:dyDescent="0.2"/>
    <row r="8820" ht="12.75" customHeight="1" x14ac:dyDescent="0.2"/>
    <row r="8821" ht="12.75" customHeight="1" x14ac:dyDescent="0.2"/>
    <row r="8822" ht="12.75" customHeight="1" x14ac:dyDescent="0.2"/>
    <row r="8823" ht="12.75" customHeight="1" x14ac:dyDescent="0.2"/>
    <row r="8824" ht="12.75" customHeight="1" x14ac:dyDescent="0.2"/>
    <row r="8825" ht="12.75" customHeight="1" x14ac:dyDescent="0.2"/>
    <row r="8826" ht="12.75" customHeight="1" x14ac:dyDescent="0.2"/>
    <row r="8827" ht="12.75" customHeight="1" x14ac:dyDescent="0.2"/>
    <row r="8828" ht="12.75" customHeight="1" x14ac:dyDescent="0.2"/>
    <row r="8829" ht="12.75" customHeight="1" x14ac:dyDescent="0.2"/>
    <row r="8830" ht="12.75" customHeight="1" x14ac:dyDescent="0.2"/>
    <row r="8831" ht="12.75" customHeight="1" x14ac:dyDescent="0.2"/>
    <row r="8832" ht="12.75" customHeight="1" x14ac:dyDescent="0.2"/>
    <row r="8833" ht="12.75" customHeight="1" x14ac:dyDescent="0.2"/>
    <row r="8834" ht="12.75" customHeight="1" x14ac:dyDescent="0.2"/>
    <row r="8835" ht="12.75" customHeight="1" x14ac:dyDescent="0.2"/>
    <row r="8836" ht="12.75" customHeight="1" x14ac:dyDescent="0.2"/>
    <row r="8837" ht="12.75" customHeight="1" x14ac:dyDescent="0.2"/>
    <row r="8838" ht="12.75" customHeight="1" x14ac:dyDescent="0.2"/>
    <row r="8839" ht="12.75" customHeight="1" x14ac:dyDescent="0.2"/>
    <row r="8840" ht="12.75" customHeight="1" x14ac:dyDescent="0.2"/>
    <row r="8841" ht="12.75" customHeight="1" x14ac:dyDescent="0.2"/>
    <row r="8842" ht="12.75" customHeight="1" x14ac:dyDescent="0.2"/>
    <row r="8843" ht="12.75" customHeight="1" x14ac:dyDescent="0.2"/>
    <row r="8844" ht="12.75" customHeight="1" x14ac:dyDescent="0.2"/>
    <row r="8845" ht="12.75" customHeight="1" x14ac:dyDescent="0.2"/>
    <row r="8846" ht="12.75" customHeight="1" x14ac:dyDescent="0.2"/>
    <row r="8847" ht="12.75" customHeight="1" x14ac:dyDescent="0.2"/>
    <row r="8848" ht="12.75" customHeight="1" x14ac:dyDescent="0.2"/>
    <row r="8849" ht="12.75" customHeight="1" x14ac:dyDescent="0.2"/>
    <row r="8850" ht="12.75" customHeight="1" x14ac:dyDescent="0.2"/>
    <row r="8851" ht="12.75" customHeight="1" x14ac:dyDescent="0.2"/>
    <row r="8852" ht="12.75" customHeight="1" x14ac:dyDescent="0.2"/>
    <row r="8853" ht="12.75" customHeight="1" x14ac:dyDescent="0.2"/>
    <row r="8854" ht="12.75" customHeight="1" x14ac:dyDescent="0.2"/>
    <row r="8855" ht="12.75" customHeight="1" x14ac:dyDescent="0.2"/>
    <row r="8856" ht="12.75" customHeight="1" x14ac:dyDescent="0.2"/>
    <row r="8857" ht="12.75" customHeight="1" x14ac:dyDescent="0.2"/>
    <row r="8858" ht="12.75" customHeight="1" x14ac:dyDescent="0.2"/>
    <row r="8859" ht="12.75" customHeight="1" x14ac:dyDescent="0.2"/>
    <row r="8860" ht="12.75" customHeight="1" x14ac:dyDescent="0.2"/>
    <row r="8861" ht="12.75" customHeight="1" x14ac:dyDescent="0.2"/>
    <row r="8862" ht="12.75" customHeight="1" x14ac:dyDescent="0.2"/>
    <row r="8863" ht="12.75" customHeight="1" x14ac:dyDescent="0.2"/>
    <row r="8864" ht="12.75" customHeight="1" x14ac:dyDescent="0.2"/>
    <row r="8865" ht="12.75" customHeight="1" x14ac:dyDescent="0.2"/>
    <row r="8866" ht="12.75" customHeight="1" x14ac:dyDescent="0.2"/>
    <row r="8867" ht="12.75" customHeight="1" x14ac:dyDescent="0.2"/>
    <row r="8868" ht="12.75" customHeight="1" x14ac:dyDescent="0.2"/>
    <row r="8869" ht="12.75" customHeight="1" x14ac:dyDescent="0.2"/>
    <row r="8870" ht="12.75" customHeight="1" x14ac:dyDescent="0.2"/>
    <row r="8871" ht="12.75" customHeight="1" x14ac:dyDescent="0.2"/>
    <row r="8872" ht="12.75" customHeight="1" x14ac:dyDescent="0.2"/>
    <row r="8873" ht="12.75" customHeight="1" x14ac:dyDescent="0.2"/>
    <row r="8874" ht="12.75" customHeight="1" x14ac:dyDescent="0.2"/>
    <row r="8875" ht="12.75" customHeight="1" x14ac:dyDescent="0.2"/>
    <row r="8876" ht="12.75" customHeight="1" x14ac:dyDescent="0.2"/>
    <row r="8877" ht="12.75" customHeight="1" x14ac:dyDescent="0.2"/>
    <row r="8878" ht="12.75" customHeight="1" x14ac:dyDescent="0.2"/>
    <row r="8879" ht="12.75" customHeight="1" x14ac:dyDescent="0.2"/>
    <row r="8880" ht="12.75" customHeight="1" x14ac:dyDescent="0.2"/>
    <row r="8881" ht="12.75" customHeight="1" x14ac:dyDescent="0.2"/>
    <row r="8882" ht="12.75" customHeight="1" x14ac:dyDescent="0.2"/>
    <row r="8883" ht="12.75" customHeight="1" x14ac:dyDescent="0.2"/>
    <row r="8884" ht="12.75" customHeight="1" x14ac:dyDescent="0.2"/>
    <row r="8885" ht="12.75" customHeight="1" x14ac:dyDescent="0.2"/>
    <row r="8886" ht="12.75" customHeight="1" x14ac:dyDescent="0.2"/>
    <row r="8887" ht="12.75" customHeight="1" x14ac:dyDescent="0.2"/>
    <row r="8888" ht="12.75" customHeight="1" x14ac:dyDescent="0.2"/>
    <row r="8889" ht="12.75" customHeight="1" x14ac:dyDescent="0.2"/>
    <row r="8890" ht="12.75" customHeight="1" x14ac:dyDescent="0.2"/>
    <row r="8891" ht="12.75" customHeight="1" x14ac:dyDescent="0.2"/>
    <row r="8892" ht="12.75" customHeight="1" x14ac:dyDescent="0.2"/>
    <row r="8893" ht="12.75" customHeight="1" x14ac:dyDescent="0.2"/>
    <row r="8894" ht="12.75" customHeight="1" x14ac:dyDescent="0.2"/>
    <row r="8895" ht="12.75" customHeight="1" x14ac:dyDescent="0.2"/>
    <row r="8896" ht="12.75" customHeight="1" x14ac:dyDescent="0.2"/>
    <row r="8897" ht="12.75" customHeight="1" x14ac:dyDescent="0.2"/>
    <row r="8898" ht="12.75" customHeight="1" x14ac:dyDescent="0.2"/>
    <row r="8899" ht="12.75" customHeight="1" x14ac:dyDescent="0.2"/>
    <row r="8900" ht="12.75" customHeight="1" x14ac:dyDescent="0.2"/>
    <row r="8901" ht="12.75" customHeight="1" x14ac:dyDescent="0.2"/>
    <row r="8902" ht="12.75" customHeight="1" x14ac:dyDescent="0.2"/>
    <row r="8903" ht="12.75" customHeight="1" x14ac:dyDescent="0.2"/>
    <row r="8904" ht="12.75" customHeight="1" x14ac:dyDescent="0.2"/>
    <row r="8905" ht="12.75" customHeight="1" x14ac:dyDescent="0.2"/>
    <row r="8906" ht="12.75" customHeight="1" x14ac:dyDescent="0.2"/>
    <row r="8907" ht="12.75" customHeight="1" x14ac:dyDescent="0.2"/>
    <row r="8908" ht="12.75" customHeight="1" x14ac:dyDescent="0.2"/>
    <row r="8909" ht="12.75" customHeight="1" x14ac:dyDescent="0.2"/>
    <row r="8910" ht="12.75" customHeight="1" x14ac:dyDescent="0.2"/>
    <row r="8911" ht="12.75" customHeight="1" x14ac:dyDescent="0.2"/>
    <row r="8912" ht="12.75" customHeight="1" x14ac:dyDescent="0.2"/>
    <row r="8913" ht="12.75" customHeight="1" x14ac:dyDescent="0.2"/>
    <row r="8914" ht="12.75" customHeight="1" x14ac:dyDescent="0.2"/>
    <row r="8915" ht="12.75" customHeight="1" x14ac:dyDescent="0.2"/>
    <row r="8916" ht="12.75" customHeight="1" x14ac:dyDescent="0.2"/>
    <row r="8917" ht="12.75" customHeight="1" x14ac:dyDescent="0.2"/>
    <row r="8918" ht="12.75" customHeight="1" x14ac:dyDescent="0.2"/>
    <row r="8919" ht="12.75" customHeight="1" x14ac:dyDescent="0.2"/>
    <row r="8920" ht="12.75" customHeight="1" x14ac:dyDescent="0.2"/>
    <row r="8921" ht="12.75" customHeight="1" x14ac:dyDescent="0.2"/>
    <row r="8922" ht="12.75" customHeight="1" x14ac:dyDescent="0.2"/>
    <row r="8923" ht="12.75" customHeight="1" x14ac:dyDescent="0.2"/>
    <row r="8924" ht="12.75" customHeight="1" x14ac:dyDescent="0.2"/>
    <row r="8925" ht="12.75" customHeight="1" x14ac:dyDescent="0.2"/>
    <row r="8926" ht="12.75" customHeight="1" x14ac:dyDescent="0.2"/>
    <row r="8927" ht="12.75" customHeight="1" x14ac:dyDescent="0.2"/>
    <row r="8928" ht="12.75" customHeight="1" x14ac:dyDescent="0.2"/>
    <row r="8929" ht="12.75" customHeight="1" x14ac:dyDescent="0.2"/>
    <row r="8930" ht="12.75" customHeight="1" x14ac:dyDescent="0.2"/>
    <row r="8931" ht="12.75" customHeight="1" x14ac:dyDescent="0.2"/>
    <row r="8932" ht="12.75" customHeight="1" x14ac:dyDescent="0.2"/>
    <row r="8933" ht="12.75" customHeight="1" x14ac:dyDescent="0.2"/>
    <row r="8934" ht="12.75" customHeight="1" x14ac:dyDescent="0.2"/>
    <row r="8935" ht="12.75" customHeight="1" x14ac:dyDescent="0.2"/>
    <row r="8936" ht="12.75" customHeight="1" x14ac:dyDescent="0.2"/>
    <row r="8937" ht="12.75" customHeight="1" x14ac:dyDescent="0.2"/>
    <row r="8938" ht="12.75" customHeight="1" x14ac:dyDescent="0.2"/>
    <row r="8939" ht="12.75" customHeight="1" x14ac:dyDescent="0.2"/>
    <row r="8940" ht="12.75" customHeight="1" x14ac:dyDescent="0.2"/>
    <row r="8941" ht="12.75" customHeight="1" x14ac:dyDescent="0.2"/>
    <row r="8942" ht="12.75" customHeight="1" x14ac:dyDescent="0.2"/>
    <row r="8943" ht="12.75" customHeight="1" x14ac:dyDescent="0.2"/>
    <row r="8944" ht="12.75" customHeight="1" x14ac:dyDescent="0.2"/>
    <row r="8945" ht="12.75" customHeight="1" x14ac:dyDescent="0.2"/>
    <row r="8946" ht="12.75" customHeight="1" x14ac:dyDescent="0.2"/>
    <row r="8947" ht="12.75" customHeight="1" x14ac:dyDescent="0.2"/>
    <row r="8948" ht="12.75" customHeight="1" x14ac:dyDescent="0.2"/>
    <row r="8949" ht="12.75" customHeight="1" x14ac:dyDescent="0.2"/>
    <row r="8950" ht="12.75" customHeight="1" x14ac:dyDescent="0.2"/>
    <row r="8951" ht="12.75" customHeight="1" x14ac:dyDescent="0.2"/>
    <row r="8952" ht="12.75" customHeight="1" x14ac:dyDescent="0.2"/>
    <row r="8953" ht="12.75" customHeight="1" x14ac:dyDescent="0.2"/>
    <row r="8954" ht="12.75" customHeight="1" x14ac:dyDescent="0.2"/>
    <row r="8955" ht="12.75" customHeight="1" x14ac:dyDescent="0.2"/>
    <row r="8956" ht="12.75" customHeight="1" x14ac:dyDescent="0.2"/>
    <row r="8957" ht="12.75" customHeight="1" x14ac:dyDescent="0.2"/>
    <row r="8958" ht="12.75" customHeight="1" x14ac:dyDescent="0.2"/>
    <row r="8959" ht="12.75" customHeight="1" x14ac:dyDescent="0.2"/>
    <row r="8960" ht="12.75" customHeight="1" x14ac:dyDescent="0.2"/>
    <row r="8961" ht="12.75" customHeight="1" x14ac:dyDescent="0.2"/>
    <row r="8962" ht="12.75" customHeight="1" x14ac:dyDescent="0.2"/>
    <row r="8963" ht="12.75" customHeight="1" x14ac:dyDescent="0.2"/>
    <row r="8964" ht="12.75" customHeight="1" x14ac:dyDescent="0.2"/>
    <row r="8965" ht="12.75" customHeight="1" x14ac:dyDescent="0.2"/>
    <row r="8966" ht="12.75" customHeight="1" x14ac:dyDescent="0.2"/>
    <row r="8967" ht="12.75" customHeight="1" x14ac:dyDescent="0.2"/>
    <row r="8968" ht="12.75" customHeight="1" x14ac:dyDescent="0.2"/>
    <row r="8969" ht="12.75" customHeight="1" x14ac:dyDescent="0.2"/>
    <row r="8970" ht="12.75" customHeight="1" x14ac:dyDescent="0.2"/>
    <row r="8971" ht="12.75" customHeight="1" x14ac:dyDescent="0.2"/>
    <row r="8972" ht="12.75" customHeight="1" x14ac:dyDescent="0.2"/>
    <row r="8973" ht="12.75" customHeight="1" x14ac:dyDescent="0.2"/>
    <row r="8974" ht="12.75" customHeight="1" x14ac:dyDescent="0.2"/>
    <row r="8975" ht="12.75" customHeight="1" x14ac:dyDescent="0.2"/>
    <row r="8976" ht="12.75" customHeight="1" x14ac:dyDescent="0.2"/>
    <row r="8977" ht="12.75" customHeight="1" x14ac:dyDescent="0.2"/>
    <row r="8978" ht="12.75" customHeight="1" x14ac:dyDescent="0.2"/>
    <row r="8979" ht="12.75" customHeight="1" x14ac:dyDescent="0.2"/>
    <row r="8980" ht="12.75" customHeight="1" x14ac:dyDescent="0.2"/>
    <row r="8981" ht="12.75" customHeight="1" x14ac:dyDescent="0.2"/>
    <row r="8982" ht="12.75" customHeight="1" x14ac:dyDescent="0.2"/>
    <row r="8983" ht="12.75" customHeight="1" x14ac:dyDescent="0.2"/>
    <row r="8984" ht="12.75" customHeight="1" x14ac:dyDescent="0.2"/>
    <row r="8985" ht="12.75" customHeight="1" x14ac:dyDescent="0.2"/>
    <row r="8986" ht="12.75" customHeight="1" x14ac:dyDescent="0.2"/>
    <row r="8987" ht="12.75" customHeight="1" x14ac:dyDescent="0.2"/>
    <row r="8988" ht="12.75" customHeight="1" x14ac:dyDescent="0.2"/>
    <row r="8989" ht="12.75" customHeight="1" x14ac:dyDescent="0.2"/>
    <row r="8990" ht="12.75" customHeight="1" x14ac:dyDescent="0.2"/>
    <row r="8991" ht="12.75" customHeight="1" x14ac:dyDescent="0.2"/>
    <row r="8992" ht="12.75" customHeight="1" x14ac:dyDescent="0.2"/>
    <row r="8993" ht="12.75" customHeight="1" x14ac:dyDescent="0.2"/>
    <row r="8994" ht="12.75" customHeight="1" x14ac:dyDescent="0.2"/>
    <row r="8995" ht="12.75" customHeight="1" x14ac:dyDescent="0.2"/>
    <row r="8996" ht="12.75" customHeight="1" x14ac:dyDescent="0.2"/>
    <row r="8997" ht="12.75" customHeight="1" x14ac:dyDescent="0.2"/>
    <row r="8998" ht="12.75" customHeight="1" x14ac:dyDescent="0.2"/>
    <row r="8999" ht="12.75" customHeight="1" x14ac:dyDescent="0.2"/>
    <row r="9000" ht="12.75" customHeight="1" x14ac:dyDescent="0.2"/>
    <row r="9001" ht="12.75" customHeight="1" x14ac:dyDescent="0.2"/>
    <row r="9002" ht="12.75" customHeight="1" x14ac:dyDescent="0.2"/>
    <row r="9003" ht="12.75" customHeight="1" x14ac:dyDescent="0.2"/>
    <row r="9004" ht="12.75" customHeight="1" x14ac:dyDescent="0.2"/>
    <row r="9005" ht="12.75" customHeight="1" x14ac:dyDescent="0.2"/>
    <row r="9006" ht="12.75" customHeight="1" x14ac:dyDescent="0.2"/>
    <row r="9007" ht="12.75" customHeight="1" x14ac:dyDescent="0.2"/>
    <row r="9008" ht="12.75" customHeight="1" x14ac:dyDescent="0.2"/>
    <row r="9009" ht="12.75" customHeight="1" x14ac:dyDescent="0.2"/>
    <row r="9010" ht="12.75" customHeight="1" x14ac:dyDescent="0.2"/>
    <row r="9011" ht="12.75" customHeight="1" x14ac:dyDescent="0.2"/>
    <row r="9012" ht="12.75" customHeight="1" x14ac:dyDescent="0.2"/>
    <row r="9013" ht="12.75" customHeight="1" x14ac:dyDescent="0.2"/>
    <row r="9014" ht="12.75" customHeight="1" x14ac:dyDescent="0.2"/>
    <row r="9015" ht="12.75" customHeight="1" x14ac:dyDescent="0.2"/>
    <row r="9016" ht="12.75" customHeight="1" x14ac:dyDescent="0.2"/>
    <row r="9017" ht="12.75" customHeight="1" x14ac:dyDescent="0.2"/>
    <row r="9018" ht="12.75" customHeight="1" x14ac:dyDescent="0.2"/>
    <row r="9019" ht="12.75" customHeight="1" x14ac:dyDescent="0.2"/>
    <row r="9020" ht="12.75" customHeight="1" x14ac:dyDescent="0.2"/>
    <row r="9021" ht="12.75" customHeight="1" x14ac:dyDescent="0.2"/>
    <row r="9022" ht="12.75" customHeight="1" x14ac:dyDescent="0.2"/>
    <row r="9023" ht="12.75" customHeight="1" x14ac:dyDescent="0.2"/>
    <row r="9024" ht="12.75" customHeight="1" x14ac:dyDescent="0.2"/>
    <row r="9025" ht="12.75" customHeight="1" x14ac:dyDescent="0.2"/>
    <row r="9026" ht="12.75" customHeight="1" x14ac:dyDescent="0.2"/>
    <row r="9027" ht="12.75" customHeight="1" x14ac:dyDescent="0.2"/>
    <row r="9028" ht="12.75" customHeight="1" x14ac:dyDescent="0.2"/>
    <row r="9029" ht="12.75" customHeight="1" x14ac:dyDescent="0.2"/>
    <row r="9030" ht="12.75" customHeight="1" x14ac:dyDescent="0.2"/>
    <row r="9031" ht="12.75" customHeight="1" x14ac:dyDescent="0.2"/>
    <row r="9032" ht="12.75" customHeight="1" x14ac:dyDescent="0.2"/>
    <row r="9033" ht="12.75" customHeight="1" x14ac:dyDescent="0.2"/>
    <row r="9034" ht="12.75" customHeight="1" x14ac:dyDescent="0.2"/>
    <row r="9035" ht="12.75" customHeight="1" x14ac:dyDescent="0.2"/>
    <row r="9036" ht="12.75" customHeight="1" x14ac:dyDescent="0.2"/>
    <row r="9037" ht="12.75" customHeight="1" x14ac:dyDescent="0.2"/>
    <row r="9038" ht="12.75" customHeight="1" x14ac:dyDescent="0.2"/>
    <row r="9039" ht="12.75" customHeight="1" x14ac:dyDescent="0.2"/>
    <row r="9040" ht="12.75" customHeight="1" x14ac:dyDescent="0.2"/>
    <row r="9041" ht="12.75" customHeight="1" x14ac:dyDescent="0.2"/>
    <row r="9042" ht="12.75" customHeight="1" x14ac:dyDescent="0.2"/>
    <row r="9043" ht="12.75" customHeight="1" x14ac:dyDescent="0.2"/>
    <row r="9044" ht="12.75" customHeight="1" x14ac:dyDescent="0.2"/>
    <row r="9045" ht="12.75" customHeight="1" x14ac:dyDescent="0.2"/>
    <row r="9046" ht="12.75" customHeight="1" x14ac:dyDescent="0.2"/>
    <row r="9047" ht="12.75" customHeight="1" x14ac:dyDescent="0.2"/>
    <row r="9048" ht="12.75" customHeight="1" x14ac:dyDescent="0.2"/>
    <row r="9049" ht="12.75" customHeight="1" x14ac:dyDescent="0.2"/>
    <row r="9050" ht="12.75" customHeight="1" x14ac:dyDescent="0.2"/>
    <row r="9051" ht="12.75" customHeight="1" x14ac:dyDescent="0.2"/>
    <row r="9052" ht="12.75" customHeight="1" x14ac:dyDescent="0.2"/>
    <row r="9053" ht="12.75" customHeight="1" x14ac:dyDescent="0.2"/>
    <row r="9054" ht="12.75" customHeight="1" x14ac:dyDescent="0.2"/>
    <row r="9055" ht="12.75" customHeight="1" x14ac:dyDescent="0.2"/>
    <row r="9056" ht="12.75" customHeight="1" x14ac:dyDescent="0.2"/>
    <row r="9057" ht="12.75" customHeight="1" x14ac:dyDescent="0.2"/>
    <row r="9058" ht="12.75" customHeight="1" x14ac:dyDescent="0.2"/>
    <row r="9059" ht="12.75" customHeight="1" x14ac:dyDescent="0.2"/>
    <row r="9060" ht="12.75" customHeight="1" x14ac:dyDescent="0.2"/>
    <row r="9061" ht="12.75" customHeight="1" x14ac:dyDescent="0.2"/>
    <row r="9062" ht="12.75" customHeight="1" x14ac:dyDescent="0.2"/>
    <row r="9063" ht="12.75" customHeight="1" x14ac:dyDescent="0.2"/>
    <row r="9064" ht="12.75" customHeight="1" x14ac:dyDescent="0.2"/>
    <row r="9065" ht="12.75" customHeight="1" x14ac:dyDescent="0.2"/>
    <row r="9066" ht="12.75" customHeight="1" x14ac:dyDescent="0.2"/>
    <row r="9067" ht="12.75" customHeight="1" x14ac:dyDescent="0.2"/>
    <row r="9068" ht="12.75" customHeight="1" x14ac:dyDescent="0.2"/>
    <row r="9069" ht="12.75" customHeight="1" x14ac:dyDescent="0.2"/>
    <row r="9070" ht="12.75" customHeight="1" x14ac:dyDescent="0.2"/>
    <row r="9071" ht="12.75" customHeight="1" x14ac:dyDescent="0.2"/>
    <row r="9072" ht="12.75" customHeight="1" x14ac:dyDescent="0.2"/>
    <row r="9073" ht="12.75" customHeight="1" x14ac:dyDescent="0.2"/>
    <row r="9074" ht="12.75" customHeight="1" x14ac:dyDescent="0.2"/>
    <row r="9075" ht="12.75" customHeight="1" x14ac:dyDescent="0.2"/>
    <row r="9076" ht="12.75" customHeight="1" x14ac:dyDescent="0.2"/>
    <row r="9077" ht="12.75" customHeight="1" x14ac:dyDescent="0.2"/>
    <row r="9078" ht="12.75" customHeight="1" x14ac:dyDescent="0.2"/>
    <row r="9079" ht="12.75" customHeight="1" x14ac:dyDescent="0.2"/>
    <row r="9080" ht="12.75" customHeight="1" x14ac:dyDescent="0.2"/>
    <row r="9081" ht="12.75" customHeight="1" x14ac:dyDescent="0.2"/>
    <row r="9082" ht="12.75" customHeight="1" x14ac:dyDescent="0.2"/>
    <row r="9083" ht="12.75" customHeight="1" x14ac:dyDescent="0.2"/>
    <row r="9084" ht="12.75" customHeight="1" x14ac:dyDescent="0.2"/>
    <row r="9085" ht="12.75" customHeight="1" x14ac:dyDescent="0.2"/>
    <row r="9086" ht="12.75" customHeight="1" x14ac:dyDescent="0.2"/>
    <row r="9087" ht="12.75" customHeight="1" x14ac:dyDescent="0.2"/>
    <row r="9088" ht="12.75" customHeight="1" x14ac:dyDescent="0.2"/>
    <row r="9089" ht="12.75" customHeight="1" x14ac:dyDescent="0.2"/>
    <row r="9090" ht="12.75" customHeight="1" x14ac:dyDescent="0.2"/>
    <row r="9091" ht="12.75" customHeight="1" x14ac:dyDescent="0.2"/>
    <row r="9092" ht="12.75" customHeight="1" x14ac:dyDescent="0.2"/>
    <row r="9093" ht="12.75" customHeight="1" x14ac:dyDescent="0.2"/>
    <row r="9094" ht="12.75" customHeight="1" x14ac:dyDescent="0.2"/>
    <row r="9095" ht="12.75" customHeight="1" x14ac:dyDescent="0.2"/>
    <row r="9096" ht="12.75" customHeight="1" x14ac:dyDescent="0.2"/>
    <row r="9097" ht="12.75" customHeight="1" x14ac:dyDescent="0.2"/>
    <row r="9098" ht="12.75" customHeight="1" x14ac:dyDescent="0.2"/>
    <row r="9099" ht="12.75" customHeight="1" x14ac:dyDescent="0.2"/>
    <row r="9100" ht="12.75" customHeight="1" x14ac:dyDescent="0.2"/>
    <row r="9101" ht="12.75" customHeight="1" x14ac:dyDescent="0.2"/>
    <row r="9102" ht="12.75" customHeight="1" x14ac:dyDescent="0.2"/>
    <row r="9103" ht="12.75" customHeight="1" x14ac:dyDescent="0.2"/>
    <row r="9104" ht="12.75" customHeight="1" x14ac:dyDescent="0.2"/>
    <row r="9105" ht="12.75" customHeight="1" x14ac:dyDescent="0.2"/>
    <row r="9106" ht="12.75" customHeight="1" x14ac:dyDescent="0.2"/>
    <row r="9107" ht="12.75" customHeight="1" x14ac:dyDescent="0.2"/>
    <row r="9108" ht="12.75" customHeight="1" x14ac:dyDescent="0.2"/>
    <row r="9109" ht="12.75" customHeight="1" x14ac:dyDescent="0.2"/>
    <row r="9110" ht="12.75" customHeight="1" x14ac:dyDescent="0.2"/>
    <row r="9111" ht="12.75" customHeight="1" x14ac:dyDescent="0.2"/>
    <row r="9112" ht="12.75" customHeight="1" x14ac:dyDescent="0.2"/>
    <row r="9113" ht="12.75" customHeight="1" x14ac:dyDescent="0.2"/>
    <row r="9114" ht="12.75" customHeight="1" x14ac:dyDescent="0.2"/>
    <row r="9115" ht="12.75" customHeight="1" x14ac:dyDescent="0.2"/>
    <row r="9116" ht="12.75" customHeight="1" x14ac:dyDescent="0.2"/>
    <row r="9117" ht="12.75" customHeight="1" x14ac:dyDescent="0.2"/>
    <row r="9118" ht="12.75" customHeight="1" x14ac:dyDescent="0.2"/>
    <row r="9119" ht="12.75" customHeight="1" x14ac:dyDescent="0.2"/>
    <row r="9120" ht="12.75" customHeight="1" x14ac:dyDescent="0.2"/>
    <row r="9121" ht="12.75" customHeight="1" x14ac:dyDescent="0.2"/>
    <row r="9122" ht="12.75" customHeight="1" x14ac:dyDescent="0.2"/>
    <row r="9123" ht="12.75" customHeight="1" x14ac:dyDescent="0.2"/>
    <row r="9124" ht="12.75" customHeight="1" x14ac:dyDescent="0.2"/>
    <row r="9125" ht="12.75" customHeight="1" x14ac:dyDescent="0.2"/>
    <row r="9126" ht="12.75" customHeight="1" x14ac:dyDescent="0.2"/>
    <row r="9127" ht="12.75" customHeight="1" x14ac:dyDescent="0.2"/>
    <row r="9128" ht="12.75" customHeight="1" x14ac:dyDescent="0.2"/>
    <row r="9129" ht="12.75" customHeight="1" x14ac:dyDescent="0.2"/>
    <row r="9130" ht="12.75" customHeight="1" x14ac:dyDescent="0.2"/>
    <row r="9131" ht="12.75" customHeight="1" x14ac:dyDescent="0.2"/>
    <row r="9132" ht="12.75" customHeight="1" x14ac:dyDescent="0.2"/>
    <row r="9133" ht="12.75" customHeight="1" x14ac:dyDescent="0.2"/>
    <row r="9134" ht="12.75" customHeight="1" x14ac:dyDescent="0.2"/>
    <row r="9135" ht="12.75" customHeight="1" x14ac:dyDescent="0.2"/>
    <row r="9136" ht="12.75" customHeight="1" x14ac:dyDescent="0.2"/>
    <row r="9137" ht="12.75" customHeight="1" x14ac:dyDescent="0.2"/>
    <row r="9138" ht="12.75" customHeight="1" x14ac:dyDescent="0.2"/>
    <row r="9139" ht="12.75" customHeight="1" x14ac:dyDescent="0.2"/>
    <row r="9140" ht="12.75" customHeight="1" x14ac:dyDescent="0.2"/>
    <row r="9141" ht="12.75" customHeight="1" x14ac:dyDescent="0.2"/>
    <row r="9142" ht="12.75" customHeight="1" x14ac:dyDescent="0.2"/>
    <row r="9143" ht="12.75" customHeight="1" x14ac:dyDescent="0.2"/>
    <row r="9144" ht="12.75" customHeight="1" x14ac:dyDescent="0.2"/>
    <row r="9145" ht="12.75" customHeight="1" x14ac:dyDescent="0.2"/>
    <row r="9146" ht="12.75" customHeight="1" x14ac:dyDescent="0.2"/>
    <row r="9147" ht="12.75" customHeight="1" x14ac:dyDescent="0.2"/>
    <row r="9148" ht="12.75" customHeight="1" x14ac:dyDescent="0.2"/>
    <row r="9149" ht="12.75" customHeight="1" x14ac:dyDescent="0.2"/>
    <row r="9150" ht="12.75" customHeight="1" x14ac:dyDescent="0.2"/>
    <row r="9151" ht="12.75" customHeight="1" x14ac:dyDescent="0.2"/>
    <row r="9152" ht="12.75" customHeight="1" x14ac:dyDescent="0.2"/>
    <row r="9153" ht="12.75" customHeight="1" x14ac:dyDescent="0.2"/>
    <row r="9154" ht="12.75" customHeight="1" x14ac:dyDescent="0.2"/>
    <row r="9155" ht="12.75" customHeight="1" x14ac:dyDescent="0.2"/>
    <row r="9156" ht="12.75" customHeight="1" x14ac:dyDescent="0.2"/>
    <row r="9157" ht="12.75" customHeight="1" x14ac:dyDescent="0.2"/>
    <row r="9158" ht="12.75" customHeight="1" x14ac:dyDescent="0.2"/>
    <row r="9159" ht="12.75" customHeight="1" x14ac:dyDescent="0.2"/>
    <row r="9160" ht="12.75" customHeight="1" x14ac:dyDescent="0.2"/>
    <row r="9161" ht="12.75" customHeight="1" x14ac:dyDescent="0.2"/>
    <row r="9162" ht="12.75" customHeight="1" x14ac:dyDescent="0.2"/>
    <row r="9163" ht="12.75" customHeight="1" x14ac:dyDescent="0.2"/>
    <row r="9164" ht="12.75" customHeight="1" x14ac:dyDescent="0.2"/>
    <row r="9165" ht="12.75" customHeight="1" x14ac:dyDescent="0.2"/>
    <row r="9166" ht="12.75" customHeight="1" x14ac:dyDescent="0.2"/>
    <row r="9167" ht="12.75" customHeight="1" x14ac:dyDescent="0.2"/>
    <row r="9168" ht="12.75" customHeight="1" x14ac:dyDescent="0.2"/>
    <row r="9169" ht="12.75" customHeight="1" x14ac:dyDescent="0.2"/>
    <row r="9170" ht="12.75" customHeight="1" x14ac:dyDescent="0.2"/>
    <row r="9171" ht="12.75" customHeight="1" x14ac:dyDescent="0.2"/>
    <row r="9172" ht="12.75" customHeight="1" x14ac:dyDescent="0.2"/>
    <row r="9173" ht="12.75" customHeight="1" x14ac:dyDescent="0.2"/>
    <row r="9174" ht="12.75" customHeight="1" x14ac:dyDescent="0.2"/>
    <row r="9175" ht="12.75" customHeight="1" x14ac:dyDescent="0.2"/>
    <row r="9176" ht="12.75" customHeight="1" x14ac:dyDescent="0.2"/>
    <row r="9177" ht="12.75" customHeight="1" x14ac:dyDescent="0.2"/>
    <row r="9178" ht="12.75" customHeight="1" x14ac:dyDescent="0.2"/>
    <row r="9179" ht="12.75" customHeight="1" x14ac:dyDescent="0.2"/>
    <row r="9180" ht="12.75" customHeight="1" x14ac:dyDescent="0.2"/>
    <row r="9181" ht="12.75" customHeight="1" x14ac:dyDescent="0.2"/>
    <row r="9182" ht="12.75" customHeight="1" x14ac:dyDescent="0.2"/>
    <row r="9183" ht="12.75" customHeight="1" x14ac:dyDescent="0.2"/>
    <row r="9184" ht="12.75" customHeight="1" x14ac:dyDescent="0.2"/>
    <row r="9185" ht="12.75" customHeight="1" x14ac:dyDescent="0.2"/>
    <row r="9186" ht="12.75" customHeight="1" x14ac:dyDescent="0.2"/>
    <row r="9187" ht="12.75" customHeight="1" x14ac:dyDescent="0.2"/>
    <row r="9188" ht="12.75" customHeight="1" x14ac:dyDescent="0.2"/>
    <row r="9189" ht="12.75" customHeight="1" x14ac:dyDescent="0.2"/>
    <row r="9190" ht="12.75" customHeight="1" x14ac:dyDescent="0.2"/>
    <row r="9191" ht="12.75" customHeight="1" x14ac:dyDescent="0.2"/>
    <row r="9192" ht="12.75" customHeight="1" x14ac:dyDescent="0.2"/>
    <row r="9193" ht="12.75" customHeight="1" x14ac:dyDescent="0.2"/>
    <row r="9194" ht="12.75" customHeight="1" x14ac:dyDescent="0.2"/>
    <row r="9195" ht="12.75" customHeight="1" x14ac:dyDescent="0.2"/>
    <row r="9196" ht="12.75" customHeight="1" x14ac:dyDescent="0.2"/>
    <row r="9197" ht="12.75" customHeight="1" x14ac:dyDescent="0.2"/>
    <row r="9198" ht="12.75" customHeight="1" x14ac:dyDescent="0.2"/>
    <row r="9199" ht="12.75" customHeight="1" x14ac:dyDescent="0.2"/>
    <row r="9200" ht="12.75" customHeight="1" x14ac:dyDescent="0.2"/>
    <row r="9201" ht="12.75" customHeight="1" x14ac:dyDescent="0.2"/>
    <row r="9202" ht="12.75" customHeight="1" x14ac:dyDescent="0.2"/>
    <row r="9203" ht="12.75" customHeight="1" x14ac:dyDescent="0.2"/>
    <row r="9204" ht="12.75" customHeight="1" x14ac:dyDescent="0.2"/>
    <row r="9205" ht="12.75" customHeight="1" x14ac:dyDescent="0.2"/>
    <row r="9206" ht="12.75" customHeight="1" x14ac:dyDescent="0.2"/>
    <row r="9207" ht="12.75" customHeight="1" x14ac:dyDescent="0.2"/>
    <row r="9208" ht="12.75" customHeight="1" x14ac:dyDescent="0.2"/>
    <row r="9209" ht="12.75" customHeight="1" x14ac:dyDescent="0.2"/>
    <row r="9210" ht="12.75" customHeight="1" x14ac:dyDescent="0.2"/>
    <row r="9211" ht="12.75" customHeight="1" x14ac:dyDescent="0.2"/>
    <row r="9212" ht="12.75" customHeight="1" x14ac:dyDescent="0.2"/>
    <row r="9213" ht="12.75" customHeight="1" x14ac:dyDescent="0.2"/>
    <row r="9214" ht="12.75" customHeight="1" x14ac:dyDescent="0.2"/>
    <row r="9215" ht="12.75" customHeight="1" x14ac:dyDescent="0.2"/>
    <row r="9216" ht="12.75" customHeight="1" x14ac:dyDescent="0.2"/>
    <row r="9217" ht="12.75" customHeight="1" x14ac:dyDescent="0.2"/>
    <row r="9218" ht="12.75" customHeight="1" x14ac:dyDescent="0.2"/>
    <row r="9219" ht="12.75" customHeight="1" x14ac:dyDescent="0.2"/>
    <row r="9220" ht="12.75" customHeight="1" x14ac:dyDescent="0.2"/>
    <row r="9221" ht="12.75" customHeight="1" x14ac:dyDescent="0.2"/>
    <row r="9222" ht="12.75" customHeight="1" x14ac:dyDescent="0.2"/>
    <row r="9223" ht="12.75" customHeight="1" x14ac:dyDescent="0.2"/>
    <row r="9224" ht="12.75" customHeight="1" x14ac:dyDescent="0.2"/>
    <row r="9225" ht="12.75" customHeight="1" x14ac:dyDescent="0.2"/>
    <row r="9226" ht="12.75" customHeight="1" x14ac:dyDescent="0.2"/>
    <row r="9227" ht="12.75" customHeight="1" x14ac:dyDescent="0.2"/>
    <row r="9228" ht="12.75" customHeight="1" x14ac:dyDescent="0.2"/>
    <row r="9229" ht="12.75" customHeight="1" x14ac:dyDescent="0.2"/>
    <row r="9230" ht="12.75" customHeight="1" x14ac:dyDescent="0.2"/>
    <row r="9231" ht="12.75" customHeight="1" x14ac:dyDescent="0.2"/>
    <row r="9232" ht="12.75" customHeight="1" x14ac:dyDescent="0.2"/>
    <row r="9233" ht="12.75" customHeight="1" x14ac:dyDescent="0.2"/>
    <row r="9234" ht="12.75" customHeight="1" x14ac:dyDescent="0.2"/>
    <row r="9235" ht="12.75" customHeight="1" x14ac:dyDescent="0.2"/>
    <row r="9236" ht="12.75" customHeight="1" x14ac:dyDescent="0.2"/>
    <row r="9237" ht="12.75" customHeight="1" x14ac:dyDescent="0.2"/>
    <row r="9238" ht="12.75" customHeight="1" x14ac:dyDescent="0.2"/>
    <row r="9239" ht="12.75" customHeight="1" x14ac:dyDescent="0.2"/>
    <row r="9240" ht="12.75" customHeight="1" x14ac:dyDescent="0.2"/>
    <row r="9241" ht="12.75" customHeight="1" x14ac:dyDescent="0.2"/>
    <row r="9242" ht="12.75" customHeight="1" x14ac:dyDescent="0.2"/>
    <row r="9243" ht="12.75" customHeight="1" x14ac:dyDescent="0.2"/>
    <row r="9244" ht="12.75" customHeight="1" x14ac:dyDescent="0.2"/>
    <row r="9245" ht="12.75" customHeight="1" x14ac:dyDescent="0.2"/>
    <row r="9246" ht="12.75" customHeight="1" x14ac:dyDescent="0.2"/>
    <row r="9247" ht="12.75" customHeight="1" x14ac:dyDescent="0.2"/>
    <row r="9248" ht="12.75" customHeight="1" x14ac:dyDescent="0.2"/>
    <row r="9249" ht="12.75" customHeight="1" x14ac:dyDescent="0.2"/>
    <row r="9250" ht="12.75" customHeight="1" x14ac:dyDescent="0.2"/>
    <row r="9251" ht="12.75" customHeight="1" x14ac:dyDescent="0.2"/>
    <row r="9252" ht="12.75" customHeight="1" x14ac:dyDescent="0.2"/>
    <row r="9253" ht="12.75" customHeight="1" x14ac:dyDescent="0.2"/>
    <row r="9254" ht="12.75" customHeight="1" x14ac:dyDescent="0.2"/>
    <row r="9255" ht="12.75" customHeight="1" x14ac:dyDescent="0.2"/>
    <row r="9256" ht="12.75" customHeight="1" x14ac:dyDescent="0.2"/>
    <row r="9257" ht="12.75" customHeight="1" x14ac:dyDescent="0.2"/>
    <row r="9258" ht="12.75" customHeight="1" x14ac:dyDescent="0.2"/>
    <row r="9259" ht="12.75" customHeight="1" x14ac:dyDescent="0.2"/>
    <row r="9260" ht="12.75" customHeight="1" x14ac:dyDescent="0.2"/>
    <row r="9261" ht="12.75" customHeight="1" x14ac:dyDescent="0.2"/>
    <row r="9262" ht="12.75" customHeight="1" x14ac:dyDescent="0.2"/>
    <row r="9263" ht="12.75" customHeight="1" x14ac:dyDescent="0.2"/>
    <row r="9264" ht="12.75" customHeight="1" x14ac:dyDescent="0.2"/>
    <row r="9265" ht="12.75" customHeight="1" x14ac:dyDescent="0.2"/>
    <row r="9266" ht="12.75" customHeight="1" x14ac:dyDescent="0.2"/>
    <row r="9267" ht="12.75" customHeight="1" x14ac:dyDescent="0.2"/>
    <row r="9268" ht="12.75" customHeight="1" x14ac:dyDescent="0.2"/>
    <row r="9269" ht="12.75" customHeight="1" x14ac:dyDescent="0.2"/>
    <row r="9270" ht="12.75" customHeight="1" x14ac:dyDescent="0.2"/>
    <row r="9271" ht="12.75" customHeight="1" x14ac:dyDescent="0.2"/>
    <row r="9272" ht="12.75" customHeight="1" x14ac:dyDescent="0.2"/>
    <row r="9273" ht="12.75" customHeight="1" x14ac:dyDescent="0.2"/>
    <row r="9274" ht="12.75" customHeight="1" x14ac:dyDescent="0.2"/>
    <row r="9275" ht="12.75" customHeight="1" x14ac:dyDescent="0.2"/>
    <row r="9276" ht="12.75" customHeight="1" x14ac:dyDescent="0.2"/>
    <row r="9277" ht="12.75" customHeight="1" x14ac:dyDescent="0.2"/>
    <row r="9278" ht="12.75" customHeight="1" x14ac:dyDescent="0.2"/>
    <row r="9279" ht="12.75" customHeight="1" x14ac:dyDescent="0.2"/>
    <row r="9280" ht="12.75" customHeight="1" x14ac:dyDescent="0.2"/>
    <row r="9281" ht="12.75" customHeight="1" x14ac:dyDescent="0.2"/>
    <row r="9282" ht="12.75" customHeight="1" x14ac:dyDescent="0.2"/>
    <row r="9283" ht="12.75" customHeight="1" x14ac:dyDescent="0.2"/>
    <row r="9284" ht="12.75" customHeight="1" x14ac:dyDescent="0.2"/>
    <row r="9285" ht="12.75" customHeight="1" x14ac:dyDescent="0.2"/>
    <row r="9286" ht="12.75" customHeight="1" x14ac:dyDescent="0.2"/>
    <row r="9287" ht="12.75" customHeight="1" x14ac:dyDescent="0.2"/>
    <row r="9288" ht="12.75" customHeight="1" x14ac:dyDescent="0.2"/>
    <row r="9289" ht="12.75" customHeight="1" x14ac:dyDescent="0.2"/>
    <row r="9290" ht="12.75" customHeight="1" x14ac:dyDescent="0.2"/>
    <row r="9291" ht="12.75" customHeight="1" x14ac:dyDescent="0.2"/>
    <row r="9292" ht="12.75" customHeight="1" x14ac:dyDescent="0.2"/>
    <row r="9293" ht="12.75" customHeight="1" x14ac:dyDescent="0.2"/>
    <row r="9294" ht="12.75" customHeight="1" x14ac:dyDescent="0.2"/>
    <row r="9295" ht="12.75" customHeight="1" x14ac:dyDescent="0.2"/>
    <row r="9296" ht="12.75" customHeight="1" x14ac:dyDescent="0.2"/>
    <row r="9297" ht="12.75" customHeight="1" x14ac:dyDescent="0.2"/>
    <row r="9298" ht="12.75" customHeight="1" x14ac:dyDescent="0.2"/>
    <row r="9299" ht="12.75" customHeight="1" x14ac:dyDescent="0.2"/>
    <row r="9300" ht="12.75" customHeight="1" x14ac:dyDescent="0.2"/>
    <row r="9301" ht="12.75" customHeight="1" x14ac:dyDescent="0.2"/>
    <row r="9302" ht="12.75" customHeight="1" x14ac:dyDescent="0.2"/>
    <row r="9303" ht="12.75" customHeight="1" x14ac:dyDescent="0.2"/>
    <row r="9304" ht="12.75" customHeight="1" x14ac:dyDescent="0.2"/>
    <row r="9305" ht="12.75" customHeight="1" x14ac:dyDescent="0.2"/>
    <row r="9306" ht="12.75" customHeight="1" x14ac:dyDescent="0.2"/>
    <row r="9307" ht="12.75" customHeight="1" x14ac:dyDescent="0.2"/>
    <row r="9308" ht="12.75" customHeight="1" x14ac:dyDescent="0.2"/>
    <row r="9309" ht="12.75" customHeight="1" x14ac:dyDescent="0.2"/>
    <row r="9310" ht="12.75" customHeight="1" x14ac:dyDescent="0.2"/>
    <row r="9311" ht="12.75" customHeight="1" x14ac:dyDescent="0.2"/>
    <row r="9312" ht="12.75" customHeight="1" x14ac:dyDescent="0.2"/>
    <row r="9313" ht="12.75" customHeight="1" x14ac:dyDescent="0.2"/>
    <row r="9314" ht="12.75" customHeight="1" x14ac:dyDescent="0.2"/>
    <row r="9315" ht="12.75" customHeight="1" x14ac:dyDescent="0.2"/>
    <row r="9316" ht="12.75" customHeight="1" x14ac:dyDescent="0.2"/>
    <row r="9317" ht="12.75" customHeight="1" x14ac:dyDescent="0.2"/>
    <row r="9318" ht="12.75" customHeight="1" x14ac:dyDescent="0.2"/>
    <row r="9319" ht="12.75" customHeight="1" x14ac:dyDescent="0.2"/>
    <row r="9320" ht="12.75" customHeight="1" x14ac:dyDescent="0.2"/>
    <row r="9321" ht="12.75" customHeight="1" x14ac:dyDescent="0.2"/>
    <row r="9322" ht="12.75" customHeight="1" x14ac:dyDescent="0.2"/>
    <row r="9323" ht="12.75" customHeight="1" x14ac:dyDescent="0.2"/>
    <row r="9324" ht="12.75" customHeight="1" x14ac:dyDescent="0.2"/>
    <row r="9325" ht="12.75" customHeight="1" x14ac:dyDescent="0.2"/>
    <row r="9326" ht="12.75" customHeight="1" x14ac:dyDescent="0.2"/>
    <row r="9327" ht="12.75" customHeight="1" x14ac:dyDescent="0.2"/>
    <row r="9328" ht="12.75" customHeight="1" x14ac:dyDescent="0.2"/>
    <row r="9329" ht="12.75" customHeight="1" x14ac:dyDescent="0.2"/>
    <row r="9330" ht="12.75" customHeight="1" x14ac:dyDescent="0.2"/>
    <row r="9331" ht="12.75" customHeight="1" x14ac:dyDescent="0.2"/>
    <row r="9332" ht="12.75" customHeight="1" x14ac:dyDescent="0.2"/>
    <row r="9333" ht="12.75" customHeight="1" x14ac:dyDescent="0.2"/>
    <row r="9334" ht="12.75" customHeight="1" x14ac:dyDescent="0.2"/>
    <row r="9335" ht="12.75" customHeight="1" x14ac:dyDescent="0.2"/>
    <row r="9336" ht="12.75" customHeight="1" x14ac:dyDescent="0.2"/>
    <row r="9337" ht="12.75" customHeight="1" x14ac:dyDescent="0.2"/>
    <row r="9338" ht="12.75" customHeight="1" x14ac:dyDescent="0.2"/>
    <row r="9339" ht="12.75" customHeight="1" x14ac:dyDescent="0.2"/>
    <row r="9340" ht="12.75" customHeight="1" x14ac:dyDescent="0.2"/>
    <row r="9341" ht="12.75" customHeight="1" x14ac:dyDescent="0.2"/>
    <row r="9342" ht="12.75" customHeight="1" x14ac:dyDescent="0.2"/>
    <row r="9343" ht="12.75" customHeight="1" x14ac:dyDescent="0.2"/>
    <row r="9344" ht="12.75" customHeight="1" x14ac:dyDescent="0.2"/>
    <row r="9345" ht="12.75" customHeight="1" x14ac:dyDescent="0.2"/>
    <row r="9346" ht="12.75" customHeight="1" x14ac:dyDescent="0.2"/>
    <row r="9347" ht="12.75" customHeight="1" x14ac:dyDescent="0.2"/>
    <row r="9348" ht="12.75" customHeight="1" x14ac:dyDescent="0.2"/>
    <row r="9349" ht="12.75" customHeight="1" x14ac:dyDescent="0.2"/>
    <row r="9350" ht="12.75" customHeight="1" x14ac:dyDescent="0.2"/>
    <row r="9351" ht="12.75" customHeight="1" x14ac:dyDescent="0.2"/>
    <row r="9352" ht="12.75" customHeight="1" x14ac:dyDescent="0.2"/>
    <row r="9353" ht="12.75" customHeight="1" x14ac:dyDescent="0.2"/>
    <row r="9354" ht="12.75" customHeight="1" x14ac:dyDescent="0.2"/>
    <row r="9355" ht="12.75" customHeight="1" x14ac:dyDescent="0.2"/>
    <row r="9356" ht="12.75" customHeight="1" x14ac:dyDescent="0.2"/>
    <row r="9357" ht="12.75" customHeight="1" x14ac:dyDescent="0.2"/>
    <row r="9358" ht="12.75" customHeight="1" x14ac:dyDescent="0.2"/>
    <row r="9359" ht="12.75" customHeight="1" x14ac:dyDescent="0.2"/>
    <row r="9360" ht="12.75" customHeight="1" x14ac:dyDescent="0.2"/>
    <row r="9361" ht="12.75" customHeight="1" x14ac:dyDescent="0.2"/>
    <row r="9362" ht="12.75" customHeight="1" x14ac:dyDescent="0.2"/>
    <row r="9363" ht="12.75" customHeight="1" x14ac:dyDescent="0.2"/>
    <row r="9364" ht="12.75" customHeight="1" x14ac:dyDescent="0.2"/>
    <row r="9365" ht="12.75" customHeight="1" x14ac:dyDescent="0.2"/>
    <row r="9366" ht="12.75" customHeight="1" x14ac:dyDescent="0.2"/>
    <row r="9367" ht="12.75" customHeight="1" x14ac:dyDescent="0.2"/>
    <row r="9368" ht="12.75" customHeight="1" x14ac:dyDescent="0.2"/>
    <row r="9369" ht="12.75" customHeight="1" x14ac:dyDescent="0.2"/>
    <row r="9370" ht="12.75" customHeight="1" x14ac:dyDescent="0.2"/>
    <row r="9371" ht="12.75" customHeight="1" x14ac:dyDescent="0.2"/>
    <row r="9372" ht="12.75" customHeight="1" x14ac:dyDescent="0.2"/>
    <row r="9373" ht="12.75" customHeight="1" x14ac:dyDescent="0.2"/>
    <row r="9374" ht="12.75" customHeight="1" x14ac:dyDescent="0.2"/>
    <row r="9375" ht="12.75" customHeight="1" x14ac:dyDescent="0.2"/>
    <row r="9376" ht="12.75" customHeight="1" x14ac:dyDescent="0.2"/>
    <row r="9377" ht="12.75" customHeight="1" x14ac:dyDescent="0.2"/>
    <row r="9378" ht="12.75" customHeight="1" x14ac:dyDescent="0.2"/>
    <row r="9379" ht="12.75" customHeight="1" x14ac:dyDescent="0.2"/>
    <row r="9380" ht="12.75" customHeight="1" x14ac:dyDescent="0.2"/>
    <row r="9381" ht="12.75" customHeight="1" x14ac:dyDescent="0.2"/>
    <row r="9382" ht="12.75" customHeight="1" x14ac:dyDescent="0.2"/>
    <row r="9383" ht="12.75" customHeight="1" x14ac:dyDescent="0.2"/>
    <row r="9384" ht="12.75" customHeight="1" x14ac:dyDescent="0.2"/>
    <row r="9385" ht="12.75" customHeight="1" x14ac:dyDescent="0.2"/>
    <row r="9386" ht="12.75" customHeight="1" x14ac:dyDescent="0.2"/>
    <row r="9387" ht="12.75" customHeight="1" x14ac:dyDescent="0.2"/>
    <row r="9388" ht="12.75" customHeight="1" x14ac:dyDescent="0.2"/>
    <row r="9389" ht="12.75" customHeight="1" x14ac:dyDescent="0.2"/>
    <row r="9390" ht="12.75" customHeight="1" x14ac:dyDescent="0.2"/>
    <row r="9391" ht="12.75" customHeight="1" x14ac:dyDescent="0.2"/>
    <row r="9392" ht="12.75" customHeight="1" x14ac:dyDescent="0.2"/>
    <row r="9393" ht="12.75" customHeight="1" x14ac:dyDescent="0.2"/>
    <row r="9394" ht="12.75" customHeight="1" x14ac:dyDescent="0.2"/>
    <row r="9395" ht="12.75" customHeight="1" x14ac:dyDescent="0.2"/>
    <row r="9396" ht="12.75" customHeight="1" x14ac:dyDescent="0.2"/>
    <row r="9397" ht="12.75" customHeight="1" x14ac:dyDescent="0.2"/>
    <row r="9398" ht="12.75" customHeight="1" x14ac:dyDescent="0.2"/>
    <row r="9399" ht="12.75" customHeight="1" x14ac:dyDescent="0.2"/>
    <row r="9400" ht="12.75" customHeight="1" x14ac:dyDescent="0.2"/>
    <row r="9401" ht="12.75" customHeight="1" x14ac:dyDescent="0.2"/>
    <row r="9402" ht="12.75" customHeight="1" x14ac:dyDescent="0.2"/>
    <row r="9403" ht="12.75" customHeight="1" x14ac:dyDescent="0.2"/>
    <row r="9404" ht="12.75" customHeight="1" x14ac:dyDescent="0.2"/>
    <row r="9405" ht="12.75" customHeight="1" x14ac:dyDescent="0.2"/>
    <row r="9406" ht="12.75" customHeight="1" x14ac:dyDescent="0.2"/>
    <row r="9407" ht="12.75" customHeight="1" x14ac:dyDescent="0.2"/>
    <row r="9408" ht="12.75" customHeight="1" x14ac:dyDescent="0.2"/>
    <row r="9409" ht="12.75" customHeight="1" x14ac:dyDescent="0.2"/>
    <row r="9410" ht="12.75" customHeight="1" x14ac:dyDescent="0.2"/>
    <row r="9411" ht="12.75" customHeight="1" x14ac:dyDescent="0.2"/>
    <row r="9412" ht="12.75" customHeight="1" x14ac:dyDescent="0.2"/>
    <row r="9413" ht="12.75" customHeight="1" x14ac:dyDescent="0.2"/>
    <row r="9414" ht="12.75" customHeight="1" x14ac:dyDescent="0.2"/>
    <row r="9415" ht="12.75" customHeight="1" x14ac:dyDescent="0.2"/>
    <row r="9416" ht="12.75" customHeight="1" x14ac:dyDescent="0.2"/>
    <row r="9417" ht="12.75" customHeight="1" x14ac:dyDescent="0.2"/>
    <row r="9418" ht="12.75" customHeight="1" x14ac:dyDescent="0.2"/>
    <row r="9419" ht="12.75" customHeight="1" x14ac:dyDescent="0.2"/>
    <row r="9420" ht="12.75" customHeight="1" x14ac:dyDescent="0.2"/>
    <row r="9421" ht="12.75" customHeight="1" x14ac:dyDescent="0.2"/>
    <row r="9422" ht="12.75" customHeight="1" x14ac:dyDescent="0.2"/>
    <row r="9423" ht="12.75" customHeight="1" x14ac:dyDescent="0.2"/>
    <row r="9424" ht="12.75" customHeight="1" x14ac:dyDescent="0.2"/>
    <row r="9425" ht="12.75" customHeight="1" x14ac:dyDescent="0.2"/>
    <row r="9426" ht="12.75" customHeight="1" x14ac:dyDescent="0.2"/>
    <row r="9427" ht="12.75" customHeight="1" x14ac:dyDescent="0.2"/>
    <row r="9428" ht="12.75" customHeight="1" x14ac:dyDescent="0.2"/>
    <row r="9429" ht="12.75" customHeight="1" x14ac:dyDescent="0.2"/>
    <row r="9430" ht="12.75" customHeight="1" x14ac:dyDescent="0.2"/>
    <row r="9431" ht="12.75" customHeight="1" x14ac:dyDescent="0.2"/>
    <row r="9432" ht="12.75" customHeight="1" x14ac:dyDescent="0.2"/>
    <row r="9433" ht="12.75" customHeight="1" x14ac:dyDescent="0.2"/>
    <row r="9434" ht="12.75" customHeight="1" x14ac:dyDescent="0.2"/>
    <row r="9435" ht="12.75" customHeight="1" x14ac:dyDescent="0.2"/>
    <row r="9436" ht="12.75" customHeight="1" x14ac:dyDescent="0.2"/>
    <row r="9437" ht="12.75" customHeight="1" x14ac:dyDescent="0.2"/>
    <row r="9438" ht="12.75" customHeight="1" x14ac:dyDescent="0.2"/>
    <row r="9439" ht="12.75" customHeight="1" x14ac:dyDescent="0.2"/>
    <row r="9440" ht="12.75" customHeight="1" x14ac:dyDescent="0.2"/>
    <row r="9441" ht="12.75" customHeight="1" x14ac:dyDescent="0.2"/>
    <row r="9442" ht="12.75" customHeight="1" x14ac:dyDescent="0.2"/>
    <row r="9443" ht="12.75" customHeight="1" x14ac:dyDescent="0.2"/>
    <row r="9444" ht="12.75" customHeight="1" x14ac:dyDescent="0.2"/>
    <row r="9445" ht="12.75" customHeight="1" x14ac:dyDescent="0.2"/>
    <row r="9446" ht="12.75" customHeight="1" x14ac:dyDescent="0.2"/>
    <row r="9447" ht="12.75" customHeight="1" x14ac:dyDescent="0.2"/>
    <row r="9448" ht="12.75" customHeight="1" x14ac:dyDescent="0.2"/>
    <row r="9449" ht="12.75" customHeight="1" x14ac:dyDescent="0.2"/>
    <row r="9450" ht="12.75" customHeight="1" x14ac:dyDescent="0.2"/>
    <row r="9451" ht="12.75" customHeight="1" x14ac:dyDescent="0.2"/>
    <row r="9452" ht="12.75" customHeight="1" x14ac:dyDescent="0.2"/>
    <row r="9453" ht="12.75" customHeight="1" x14ac:dyDescent="0.2"/>
    <row r="9454" ht="12.75" customHeight="1" x14ac:dyDescent="0.2"/>
    <row r="9455" ht="12.75" customHeight="1" x14ac:dyDescent="0.2"/>
    <row r="9456" ht="12.75" customHeight="1" x14ac:dyDescent="0.2"/>
    <row r="9457" ht="12.75" customHeight="1" x14ac:dyDescent="0.2"/>
    <row r="9458" ht="12.75" customHeight="1" x14ac:dyDescent="0.2"/>
    <row r="9459" ht="12.75" customHeight="1" x14ac:dyDescent="0.2"/>
    <row r="9460" ht="12.75" customHeight="1" x14ac:dyDescent="0.2"/>
    <row r="9461" ht="12.75" customHeight="1" x14ac:dyDescent="0.2"/>
    <row r="9462" ht="12.75" customHeight="1" x14ac:dyDescent="0.2"/>
    <row r="9463" ht="12.75" customHeight="1" x14ac:dyDescent="0.2"/>
    <row r="9464" ht="12.75" customHeight="1" x14ac:dyDescent="0.2"/>
    <row r="9465" ht="12.75" customHeight="1" x14ac:dyDescent="0.2"/>
    <row r="9466" ht="12.75" customHeight="1" x14ac:dyDescent="0.2"/>
    <row r="9467" ht="12.75" customHeight="1" x14ac:dyDescent="0.2"/>
    <row r="9468" ht="12.75" customHeight="1" x14ac:dyDescent="0.2"/>
    <row r="9469" ht="12.75" customHeight="1" x14ac:dyDescent="0.2"/>
    <row r="9470" ht="12.75" customHeight="1" x14ac:dyDescent="0.2"/>
    <row r="9471" ht="12.75" customHeight="1" x14ac:dyDescent="0.2"/>
    <row r="9472" ht="12.75" customHeight="1" x14ac:dyDescent="0.2"/>
    <row r="9473" ht="12.75" customHeight="1" x14ac:dyDescent="0.2"/>
    <row r="9474" ht="12.75" customHeight="1" x14ac:dyDescent="0.2"/>
    <row r="9475" ht="12.75" customHeight="1" x14ac:dyDescent="0.2"/>
    <row r="9476" ht="12.75" customHeight="1" x14ac:dyDescent="0.2"/>
    <row r="9477" ht="12.75" customHeight="1" x14ac:dyDescent="0.2"/>
    <row r="9478" ht="12.75" customHeight="1" x14ac:dyDescent="0.2"/>
    <row r="9479" ht="12.75" customHeight="1" x14ac:dyDescent="0.2"/>
    <row r="9480" ht="12.75" customHeight="1" x14ac:dyDescent="0.2"/>
    <row r="9481" ht="12.75" customHeight="1" x14ac:dyDescent="0.2"/>
    <row r="9482" ht="12.75" customHeight="1" x14ac:dyDescent="0.2"/>
    <row r="9483" ht="12.75" customHeight="1" x14ac:dyDescent="0.2"/>
    <row r="9484" ht="12.75" customHeight="1" x14ac:dyDescent="0.2"/>
    <row r="9485" ht="12.75" customHeight="1" x14ac:dyDescent="0.2"/>
    <row r="9486" ht="12.75" customHeight="1" x14ac:dyDescent="0.2"/>
    <row r="9487" ht="12.75" customHeight="1" x14ac:dyDescent="0.2"/>
    <row r="9488" ht="12.75" customHeight="1" x14ac:dyDescent="0.2"/>
    <row r="9489" ht="12.75" customHeight="1" x14ac:dyDescent="0.2"/>
    <row r="9490" ht="12.75" customHeight="1" x14ac:dyDescent="0.2"/>
    <row r="9491" ht="12.75" customHeight="1" x14ac:dyDescent="0.2"/>
    <row r="9492" ht="12.75" customHeight="1" x14ac:dyDescent="0.2"/>
    <row r="9493" ht="12.75" customHeight="1" x14ac:dyDescent="0.2"/>
    <row r="9494" ht="12.75" customHeight="1" x14ac:dyDescent="0.2"/>
    <row r="9495" ht="12.75" customHeight="1" x14ac:dyDescent="0.2"/>
    <row r="9496" ht="12.75" customHeight="1" x14ac:dyDescent="0.2"/>
    <row r="9497" ht="12.75" customHeight="1" x14ac:dyDescent="0.2"/>
    <row r="9498" ht="12.75" customHeight="1" x14ac:dyDescent="0.2"/>
    <row r="9499" ht="12.75" customHeight="1" x14ac:dyDescent="0.2"/>
    <row r="9500" ht="12.75" customHeight="1" x14ac:dyDescent="0.2"/>
    <row r="9501" ht="12.75" customHeight="1" x14ac:dyDescent="0.2"/>
    <row r="9502" ht="12.75" customHeight="1" x14ac:dyDescent="0.2"/>
    <row r="9503" ht="12.75" customHeight="1" x14ac:dyDescent="0.2"/>
    <row r="9504" ht="12.75" customHeight="1" x14ac:dyDescent="0.2"/>
    <row r="9505" ht="12.75" customHeight="1" x14ac:dyDescent="0.2"/>
    <row r="9506" ht="12.75" customHeight="1" x14ac:dyDescent="0.2"/>
    <row r="9507" ht="12.75" customHeight="1" x14ac:dyDescent="0.2"/>
    <row r="9508" ht="12.75" customHeight="1" x14ac:dyDescent="0.2"/>
    <row r="9509" ht="12.75" customHeight="1" x14ac:dyDescent="0.2"/>
    <row r="9510" ht="12.75" customHeight="1" x14ac:dyDescent="0.2"/>
    <row r="9511" ht="12.75" customHeight="1" x14ac:dyDescent="0.2"/>
    <row r="9512" ht="12.75" customHeight="1" x14ac:dyDescent="0.2"/>
    <row r="9513" ht="12.75" customHeight="1" x14ac:dyDescent="0.2"/>
    <row r="9514" ht="12.75" customHeight="1" x14ac:dyDescent="0.2"/>
    <row r="9515" ht="12.75" customHeight="1" x14ac:dyDescent="0.2"/>
    <row r="9516" ht="12.75" customHeight="1" x14ac:dyDescent="0.2"/>
    <row r="9517" ht="12.75" customHeight="1" x14ac:dyDescent="0.2"/>
    <row r="9518" ht="12.75" customHeight="1" x14ac:dyDescent="0.2"/>
    <row r="9519" ht="12.75" customHeight="1" x14ac:dyDescent="0.2"/>
    <row r="9520" ht="12.75" customHeight="1" x14ac:dyDescent="0.2"/>
    <row r="9521" ht="12.75" customHeight="1" x14ac:dyDescent="0.2"/>
    <row r="9522" ht="12.75" customHeight="1" x14ac:dyDescent="0.2"/>
    <row r="9523" ht="12.75" customHeight="1" x14ac:dyDescent="0.2"/>
    <row r="9524" ht="12.75" customHeight="1" x14ac:dyDescent="0.2"/>
    <row r="9525" ht="12.75" customHeight="1" x14ac:dyDescent="0.2"/>
    <row r="9526" ht="12.75" customHeight="1" x14ac:dyDescent="0.2"/>
    <row r="9527" ht="12.75" customHeight="1" x14ac:dyDescent="0.2"/>
    <row r="9528" ht="12.75" customHeight="1" x14ac:dyDescent="0.2"/>
    <row r="9529" ht="12.75" customHeight="1" x14ac:dyDescent="0.2"/>
    <row r="9530" ht="12.75" customHeight="1" x14ac:dyDescent="0.2"/>
    <row r="9531" ht="12.75" customHeight="1" x14ac:dyDescent="0.2"/>
    <row r="9532" ht="12.75" customHeight="1" x14ac:dyDescent="0.2"/>
    <row r="9533" ht="12.75" customHeight="1" x14ac:dyDescent="0.2"/>
    <row r="9534" ht="12.75" customHeight="1" x14ac:dyDescent="0.2"/>
    <row r="9535" ht="12.75" customHeight="1" x14ac:dyDescent="0.2"/>
    <row r="9536" ht="12.75" customHeight="1" x14ac:dyDescent="0.2"/>
    <row r="9537" ht="12.75" customHeight="1" x14ac:dyDescent="0.2"/>
    <row r="9538" ht="12.75" customHeight="1" x14ac:dyDescent="0.2"/>
    <row r="9539" ht="12.75" customHeight="1" x14ac:dyDescent="0.2"/>
    <row r="9540" ht="12.75" customHeight="1" x14ac:dyDescent="0.2"/>
    <row r="9541" ht="12.75" customHeight="1" x14ac:dyDescent="0.2"/>
    <row r="9542" ht="12.75" customHeight="1" x14ac:dyDescent="0.2"/>
    <row r="9543" ht="12.75" customHeight="1" x14ac:dyDescent="0.2"/>
    <row r="9544" ht="12.75" customHeight="1" x14ac:dyDescent="0.2"/>
    <row r="9545" ht="12.75" customHeight="1" x14ac:dyDescent="0.2"/>
    <row r="9546" ht="12.75" customHeight="1" x14ac:dyDescent="0.2"/>
    <row r="9547" ht="12.75" customHeight="1" x14ac:dyDescent="0.2"/>
    <row r="9548" ht="12.75" customHeight="1" x14ac:dyDescent="0.2"/>
    <row r="9549" ht="12.75" customHeight="1" x14ac:dyDescent="0.2"/>
    <row r="9550" ht="12.75" customHeight="1" x14ac:dyDescent="0.2"/>
    <row r="9551" ht="12.75" customHeight="1" x14ac:dyDescent="0.2"/>
    <row r="9552" ht="12.75" customHeight="1" x14ac:dyDescent="0.2"/>
    <row r="9553" ht="12.75" customHeight="1" x14ac:dyDescent="0.2"/>
    <row r="9554" ht="12.75" customHeight="1" x14ac:dyDescent="0.2"/>
    <row r="9555" ht="12.75" customHeight="1" x14ac:dyDescent="0.2"/>
    <row r="9556" ht="12.75" customHeight="1" x14ac:dyDescent="0.2"/>
    <row r="9557" ht="12.75" customHeight="1" x14ac:dyDescent="0.2"/>
    <row r="9558" ht="12.75" customHeight="1" x14ac:dyDescent="0.2"/>
    <row r="9559" ht="12.75" customHeight="1" x14ac:dyDescent="0.2"/>
    <row r="9560" ht="12.75" customHeight="1" x14ac:dyDescent="0.2"/>
    <row r="9561" ht="12.75" customHeight="1" x14ac:dyDescent="0.2"/>
    <row r="9562" ht="12.75" customHeight="1" x14ac:dyDescent="0.2"/>
    <row r="9563" ht="12.75" customHeight="1" x14ac:dyDescent="0.2"/>
    <row r="9564" ht="12.75" customHeight="1" x14ac:dyDescent="0.2"/>
    <row r="9565" ht="12.75" customHeight="1" x14ac:dyDescent="0.2"/>
    <row r="9566" ht="12.75" customHeight="1" x14ac:dyDescent="0.2"/>
    <row r="9567" ht="12.75" customHeight="1" x14ac:dyDescent="0.2"/>
    <row r="9568" ht="12.75" customHeight="1" x14ac:dyDescent="0.2"/>
    <row r="9569" ht="12.75" customHeight="1" x14ac:dyDescent="0.2"/>
    <row r="9570" ht="12.75" customHeight="1" x14ac:dyDescent="0.2"/>
    <row r="9571" ht="12.75" customHeight="1" x14ac:dyDescent="0.2"/>
    <row r="9572" ht="12.75" customHeight="1" x14ac:dyDescent="0.2"/>
    <row r="9573" ht="12.75" customHeight="1" x14ac:dyDescent="0.2"/>
    <row r="9574" ht="12.75" customHeight="1" x14ac:dyDescent="0.2"/>
    <row r="9575" ht="12.75" customHeight="1" x14ac:dyDescent="0.2"/>
    <row r="9576" ht="12.75" customHeight="1" x14ac:dyDescent="0.2"/>
    <row r="9577" ht="12.75" customHeight="1" x14ac:dyDescent="0.2"/>
    <row r="9578" ht="12.75" customHeight="1" x14ac:dyDescent="0.2"/>
    <row r="9579" ht="12.75" customHeight="1" x14ac:dyDescent="0.2"/>
    <row r="9580" ht="12.75" customHeight="1" x14ac:dyDescent="0.2"/>
    <row r="9581" ht="12.75" customHeight="1" x14ac:dyDescent="0.2"/>
    <row r="9582" ht="12.75" customHeight="1" x14ac:dyDescent="0.2"/>
    <row r="9583" ht="12.75" customHeight="1" x14ac:dyDescent="0.2"/>
    <row r="9584" ht="12.75" customHeight="1" x14ac:dyDescent="0.2"/>
    <row r="9585" ht="12.75" customHeight="1" x14ac:dyDescent="0.2"/>
    <row r="9586" ht="12.75" customHeight="1" x14ac:dyDescent="0.2"/>
    <row r="9587" ht="12.75" customHeight="1" x14ac:dyDescent="0.2"/>
    <row r="9588" ht="12.75" customHeight="1" x14ac:dyDescent="0.2"/>
    <row r="9589" ht="12.75" customHeight="1" x14ac:dyDescent="0.2"/>
    <row r="9590" ht="12.75" customHeight="1" x14ac:dyDescent="0.2"/>
    <row r="9591" ht="12.75" customHeight="1" x14ac:dyDescent="0.2"/>
    <row r="9592" ht="12.75" customHeight="1" x14ac:dyDescent="0.2"/>
    <row r="9593" ht="12.75" customHeight="1" x14ac:dyDescent="0.2"/>
    <row r="9594" ht="12.75" customHeight="1" x14ac:dyDescent="0.2"/>
    <row r="9595" ht="12.75" customHeight="1" x14ac:dyDescent="0.2"/>
    <row r="9596" ht="12.75" customHeight="1" x14ac:dyDescent="0.2"/>
    <row r="9597" ht="12.75" customHeight="1" x14ac:dyDescent="0.2"/>
    <row r="9598" ht="12.75" customHeight="1" x14ac:dyDescent="0.2"/>
    <row r="9599" ht="12.75" customHeight="1" x14ac:dyDescent="0.2"/>
    <row r="9600" ht="12.75" customHeight="1" x14ac:dyDescent="0.2"/>
    <row r="9601" ht="12.75" customHeight="1" x14ac:dyDescent="0.2"/>
    <row r="9602" ht="12.75" customHeight="1" x14ac:dyDescent="0.2"/>
    <row r="9603" ht="12.75" customHeight="1" x14ac:dyDescent="0.2"/>
    <row r="9604" ht="12.75" customHeight="1" x14ac:dyDescent="0.2"/>
    <row r="9605" ht="12.75" customHeight="1" x14ac:dyDescent="0.2"/>
    <row r="9606" ht="12.75" customHeight="1" x14ac:dyDescent="0.2"/>
    <row r="9607" ht="12.75" customHeight="1" x14ac:dyDescent="0.2"/>
    <row r="9608" ht="12.75" customHeight="1" x14ac:dyDescent="0.2"/>
    <row r="9609" ht="12.75" customHeight="1" x14ac:dyDescent="0.2"/>
    <row r="9610" ht="12.75" customHeight="1" x14ac:dyDescent="0.2"/>
    <row r="9611" ht="12.75" customHeight="1" x14ac:dyDescent="0.2"/>
    <row r="9612" ht="12.75" customHeight="1" x14ac:dyDescent="0.2"/>
    <row r="9613" ht="12.75" customHeight="1" x14ac:dyDescent="0.2"/>
    <row r="9614" ht="12.75" customHeight="1" x14ac:dyDescent="0.2"/>
    <row r="9615" ht="12.75" customHeight="1" x14ac:dyDescent="0.2"/>
    <row r="9616" ht="12.75" customHeight="1" x14ac:dyDescent="0.2"/>
    <row r="9617" ht="12.75" customHeight="1" x14ac:dyDescent="0.2"/>
    <row r="9618" ht="12.75" customHeight="1" x14ac:dyDescent="0.2"/>
    <row r="9619" ht="12.75" customHeight="1" x14ac:dyDescent="0.2"/>
    <row r="9620" ht="12.75" customHeight="1" x14ac:dyDescent="0.2"/>
    <row r="9621" ht="12.75" customHeight="1" x14ac:dyDescent="0.2"/>
    <row r="9622" ht="12.75" customHeight="1" x14ac:dyDescent="0.2"/>
    <row r="9623" ht="12.75" customHeight="1" x14ac:dyDescent="0.2"/>
    <row r="9624" ht="12.75" customHeight="1" x14ac:dyDescent="0.2"/>
    <row r="9625" ht="12.75" customHeight="1" x14ac:dyDescent="0.2"/>
    <row r="9626" ht="12.75" customHeight="1" x14ac:dyDescent="0.2"/>
    <row r="9627" ht="12.75" customHeight="1" x14ac:dyDescent="0.2"/>
    <row r="9628" ht="12.75" customHeight="1" x14ac:dyDescent="0.2"/>
    <row r="9629" ht="12.75" customHeight="1" x14ac:dyDescent="0.2"/>
    <row r="9630" ht="12.75" customHeight="1" x14ac:dyDescent="0.2"/>
    <row r="9631" ht="12.75" customHeight="1" x14ac:dyDescent="0.2"/>
    <row r="9632" ht="12.75" customHeight="1" x14ac:dyDescent="0.2"/>
    <row r="9633" ht="12.75" customHeight="1" x14ac:dyDescent="0.2"/>
    <row r="9634" ht="12.75" customHeight="1" x14ac:dyDescent="0.2"/>
    <row r="9635" ht="12.75" customHeight="1" x14ac:dyDescent="0.2"/>
    <row r="9636" ht="12.75" customHeight="1" x14ac:dyDescent="0.2"/>
    <row r="9637" ht="12.75" customHeight="1" x14ac:dyDescent="0.2"/>
    <row r="9638" ht="12.75" customHeight="1" x14ac:dyDescent="0.2"/>
    <row r="9639" ht="12.75" customHeight="1" x14ac:dyDescent="0.2"/>
    <row r="9640" ht="12.75" customHeight="1" x14ac:dyDescent="0.2"/>
    <row r="9641" ht="12.75" customHeight="1" x14ac:dyDescent="0.2"/>
    <row r="9642" ht="12.75" customHeight="1" x14ac:dyDescent="0.2"/>
    <row r="9643" ht="12.75" customHeight="1" x14ac:dyDescent="0.2"/>
    <row r="9644" ht="12.75" customHeight="1" x14ac:dyDescent="0.2"/>
    <row r="9645" ht="12.75" customHeight="1" x14ac:dyDescent="0.2"/>
    <row r="9646" ht="12.75" customHeight="1" x14ac:dyDescent="0.2"/>
    <row r="9647" ht="12.75" customHeight="1" x14ac:dyDescent="0.2"/>
    <row r="9648" ht="12.75" customHeight="1" x14ac:dyDescent="0.2"/>
    <row r="9649" ht="12.75" customHeight="1" x14ac:dyDescent="0.2"/>
    <row r="9650" ht="12.75" customHeight="1" x14ac:dyDescent="0.2"/>
    <row r="9651" ht="12.75" customHeight="1" x14ac:dyDescent="0.2"/>
    <row r="9652" ht="12.75" customHeight="1" x14ac:dyDescent="0.2"/>
    <row r="9653" ht="12.75" customHeight="1" x14ac:dyDescent="0.2"/>
    <row r="9654" ht="12.75" customHeight="1" x14ac:dyDescent="0.2"/>
    <row r="9655" ht="12.75" customHeight="1" x14ac:dyDescent="0.2"/>
    <row r="9656" ht="12.75" customHeight="1" x14ac:dyDescent="0.2"/>
    <row r="9657" ht="12.75" customHeight="1" x14ac:dyDescent="0.2"/>
    <row r="9658" ht="12.75" customHeight="1" x14ac:dyDescent="0.2"/>
    <row r="9659" ht="12.75" customHeight="1" x14ac:dyDescent="0.2"/>
    <row r="9660" ht="12.75" customHeight="1" x14ac:dyDescent="0.2"/>
    <row r="9661" ht="12.75" customHeight="1" x14ac:dyDescent="0.2"/>
    <row r="9662" ht="12.75" customHeight="1" x14ac:dyDescent="0.2"/>
    <row r="9663" ht="12.75" customHeight="1" x14ac:dyDescent="0.2"/>
    <row r="9664" ht="12.75" customHeight="1" x14ac:dyDescent="0.2"/>
    <row r="9665" ht="12.75" customHeight="1" x14ac:dyDescent="0.2"/>
    <row r="9666" ht="12.75" customHeight="1" x14ac:dyDescent="0.2"/>
    <row r="9667" ht="12.75" customHeight="1" x14ac:dyDescent="0.2"/>
    <row r="9668" ht="12.75" customHeight="1" x14ac:dyDescent="0.2"/>
    <row r="9669" ht="12.75" customHeight="1" x14ac:dyDescent="0.2"/>
    <row r="9670" ht="12.75" customHeight="1" x14ac:dyDescent="0.2"/>
    <row r="9671" ht="12.75" customHeight="1" x14ac:dyDescent="0.2"/>
    <row r="9672" ht="12.75" customHeight="1" x14ac:dyDescent="0.2"/>
    <row r="9673" ht="12.75" customHeight="1" x14ac:dyDescent="0.2"/>
    <row r="9674" ht="12.75" customHeight="1" x14ac:dyDescent="0.2"/>
    <row r="9675" ht="12.75" customHeight="1" x14ac:dyDescent="0.2"/>
    <row r="9676" ht="12.75" customHeight="1" x14ac:dyDescent="0.2"/>
    <row r="9677" ht="12.75" customHeight="1" x14ac:dyDescent="0.2"/>
    <row r="9678" ht="12.75" customHeight="1" x14ac:dyDescent="0.2"/>
    <row r="9679" ht="12.75" customHeight="1" x14ac:dyDescent="0.2"/>
    <row r="9680" ht="12.75" customHeight="1" x14ac:dyDescent="0.2"/>
    <row r="9681" ht="12.75" customHeight="1" x14ac:dyDescent="0.2"/>
    <row r="9682" ht="12.75" customHeight="1" x14ac:dyDescent="0.2"/>
    <row r="9683" ht="12.75" customHeight="1" x14ac:dyDescent="0.2"/>
    <row r="9684" ht="12.75" customHeight="1" x14ac:dyDescent="0.2"/>
    <row r="9685" ht="12.75" customHeight="1" x14ac:dyDescent="0.2"/>
    <row r="9686" ht="12.75" customHeight="1" x14ac:dyDescent="0.2"/>
    <row r="9687" ht="12.75" customHeight="1" x14ac:dyDescent="0.2"/>
    <row r="9688" ht="12.75" customHeight="1" x14ac:dyDescent="0.2"/>
    <row r="9689" ht="12.75" customHeight="1" x14ac:dyDescent="0.2"/>
    <row r="9690" ht="12.75" customHeight="1" x14ac:dyDescent="0.2"/>
    <row r="9691" ht="12.75" customHeight="1" x14ac:dyDescent="0.2"/>
    <row r="9692" ht="12.75" customHeight="1" x14ac:dyDescent="0.2"/>
    <row r="9693" ht="12.75" customHeight="1" x14ac:dyDescent="0.2"/>
    <row r="9694" ht="12.75" customHeight="1" x14ac:dyDescent="0.2"/>
    <row r="9695" ht="12.75" customHeight="1" x14ac:dyDescent="0.2"/>
    <row r="9696" ht="12.75" customHeight="1" x14ac:dyDescent="0.2"/>
    <row r="9697" ht="12.75" customHeight="1" x14ac:dyDescent="0.2"/>
    <row r="9698" ht="12.75" customHeight="1" x14ac:dyDescent="0.2"/>
    <row r="9699" ht="12.75" customHeight="1" x14ac:dyDescent="0.2"/>
    <row r="9700" ht="12.75" customHeight="1" x14ac:dyDescent="0.2"/>
    <row r="9701" ht="12.75" customHeight="1" x14ac:dyDescent="0.2"/>
    <row r="9702" ht="12.75" customHeight="1" x14ac:dyDescent="0.2"/>
    <row r="9703" ht="12.75" customHeight="1" x14ac:dyDescent="0.2"/>
    <row r="9704" ht="12.75" customHeight="1" x14ac:dyDescent="0.2"/>
    <row r="9705" ht="12.75" customHeight="1" x14ac:dyDescent="0.2"/>
    <row r="9706" ht="12.75" customHeight="1" x14ac:dyDescent="0.2"/>
    <row r="9707" ht="12.75" customHeight="1" x14ac:dyDescent="0.2"/>
    <row r="9708" ht="12.75" customHeight="1" x14ac:dyDescent="0.2"/>
    <row r="9709" ht="12.75" customHeight="1" x14ac:dyDescent="0.2"/>
    <row r="9710" ht="12.75" customHeight="1" x14ac:dyDescent="0.2"/>
    <row r="9711" ht="12.75" customHeight="1" x14ac:dyDescent="0.2"/>
    <row r="9712" ht="12.75" customHeight="1" x14ac:dyDescent="0.2"/>
    <row r="9713" ht="12.75" customHeight="1" x14ac:dyDescent="0.2"/>
    <row r="9714" ht="12.75" customHeight="1" x14ac:dyDescent="0.2"/>
    <row r="9715" ht="12.75" customHeight="1" x14ac:dyDescent="0.2"/>
    <row r="9716" ht="12.75" customHeight="1" x14ac:dyDescent="0.2"/>
    <row r="9717" ht="12.75" customHeight="1" x14ac:dyDescent="0.2"/>
    <row r="9718" ht="12.75" customHeight="1" x14ac:dyDescent="0.2"/>
    <row r="9719" ht="12.75" customHeight="1" x14ac:dyDescent="0.2"/>
    <row r="9720" ht="12.75" customHeight="1" x14ac:dyDescent="0.2"/>
    <row r="9721" ht="12.75" customHeight="1" x14ac:dyDescent="0.2"/>
    <row r="9722" ht="12.75" customHeight="1" x14ac:dyDescent="0.2"/>
    <row r="9723" ht="12.75" customHeight="1" x14ac:dyDescent="0.2"/>
    <row r="9724" ht="12.75" customHeight="1" x14ac:dyDescent="0.2"/>
    <row r="9725" ht="12.75" customHeight="1" x14ac:dyDescent="0.2"/>
    <row r="9726" ht="12.75" customHeight="1" x14ac:dyDescent="0.2"/>
    <row r="9727" ht="12.75" customHeight="1" x14ac:dyDescent="0.2"/>
    <row r="9728" ht="12.75" customHeight="1" x14ac:dyDescent="0.2"/>
    <row r="9729" ht="12.75" customHeight="1" x14ac:dyDescent="0.2"/>
    <row r="9730" ht="12.75" customHeight="1" x14ac:dyDescent="0.2"/>
    <row r="9731" ht="12.75" customHeight="1" x14ac:dyDescent="0.2"/>
    <row r="9732" ht="12.75" customHeight="1" x14ac:dyDescent="0.2"/>
    <row r="9733" ht="12.75" customHeight="1" x14ac:dyDescent="0.2"/>
    <row r="9734" ht="12.75" customHeight="1" x14ac:dyDescent="0.2"/>
    <row r="9735" ht="12.75" customHeight="1" x14ac:dyDescent="0.2"/>
    <row r="9736" ht="12.75" customHeight="1" x14ac:dyDescent="0.2"/>
    <row r="9737" ht="12.75" customHeight="1" x14ac:dyDescent="0.2"/>
    <row r="9738" ht="12.75" customHeight="1" x14ac:dyDescent="0.2"/>
    <row r="9739" ht="12.75" customHeight="1" x14ac:dyDescent="0.2"/>
    <row r="9740" ht="12.75" customHeight="1" x14ac:dyDescent="0.2"/>
    <row r="9741" ht="12.75" customHeight="1" x14ac:dyDescent="0.2"/>
    <row r="9742" ht="12.75" customHeight="1" x14ac:dyDescent="0.2"/>
    <row r="9743" ht="12.75" customHeight="1" x14ac:dyDescent="0.2"/>
    <row r="9744" ht="12.75" customHeight="1" x14ac:dyDescent="0.2"/>
    <row r="9745" ht="12.75" customHeight="1" x14ac:dyDescent="0.2"/>
    <row r="9746" ht="12.75" customHeight="1" x14ac:dyDescent="0.2"/>
    <row r="9747" ht="12.75" customHeight="1" x14ac:dyDescent="0.2"/>
    <row r="9748" ht="12.75" customHeight="1" x14ac:dyDescent="0.2"/>
    <row r="9749" ht="12.75" customHeight="1" x14ac:dyDescent="0.2"/>
    <row r="9750" ht="12.75" customHeight="1" x14ac:dyDescent="0.2"/>
    <row r="9751" ht="12.75" customHeight="1" x14ac:dyDescent="0.2"/>
    <row r="9752" ht="12.75" customHeight="1" x14ac:dyDescent="0.2"/>
    <row r="9753" ht="12.75" customHeight="1" x14ac:dyDescent="0.2"/>
    <row r="9754" ht="12.75" customHeight="1" x14ac:dyDescent="0.2"/>
    <row r="9755" ht="12.75" customHeight="1" x14ac:dyDescent="0.2"/>
    <row r="9756" ht="12.75" customHeight="1" x14ac:dyDescent="0.2"/>
    <row r="9757" ht="12.75" customHeight="1" x14ac:dyDescent="0.2"/>
    <row r="9758" ht="12.75" customHeight="1" x14ac:dyDescent="0.2"/>
    <row r="9759" ht="12.75" customHeight="1" x14ac:dyDescent="0.2"/>
    <row r="9760" ht="12.75" customHeight="1" x14ac:dyDescent="0.2"/>
    <row r="9761" ht="12.75" customHeight="1" x14ac:dyDescent="0.2"/>
    <row r="9762" ht="12.75" customHeight="1" x14ac:dyDescent="0.2"/>
    <row r="9763" ht="12.75" customHeight="1" x14ac:dyDescent="0.2"/>
    <row r="9764" ht="12.75" customHeight="1" x14ac:dyDescent="0.2"/>
    <row r="9765" ht="12.75" customHeight="1" x14ac:dyDescent="0.2"/>
    <row r="9766" ht="12.75" customHeight="1" x14ac:dyDescent="0.2"/>
    <row r="9767" ht="12.75" customHeight="1" x14ac:dyDescent="0.2"/>
    <row r="9768" ht="12.75" customHeight="1" x14ac:dyDescent="0.2"/>
    <row r="9769" ht="12.75" customHeight="1" x14ac:dyDescent="0.2"/>
    <row r="9770" ht="12.75" customHeight="1" x14ac:dyDescent="0.2"/>
    <row r="9771" ht="12.75" customHeight="1" x14ac:dyDescent="0.2"/>
    <row r="9772" ht="12.75" customHeight="1" x14ac:dyDescent="0.2"/>
    <row r="9773" ht="12.75" customHeight="1" x14ac:dyDescent="0.2"/>
    <row r="9774" ht="12.75" customHeight="1" x14ac:dyDescent="0.2"/>
    <row r="9775" ht="12.75" customHeight="1" x14ac:dyDescent="0.2"/>
    <row r="9776" ht="12.75" customHeight="1" x14ac:dyDescent="0.2"/>
    <row r="9777" ht="12.75" customHeight="1" x14ac:dyDescent="0.2"/>
    <row r="9778" ht="12.75" customHeight="1" x14ac:dyDescent="0.2"/>
    <row r="9779" ht="12.75" customHeight="1" x14ac:dyDescent="0.2"/>
    <row r="9780" ht="12.75" customHeight="1" x14ac:dyDescent="0.2"/>
    <row r="9781" ht="12.75" customHeight="1" x14ac:dyDescent="0.2"/>
    <row r="9782" ht="12.75" customHeight="1" x14ac:dyDescent="0.2"/>
    <row r="9783" ht="12.75" customHeight="1" x14ac:dyDescent="0.2"/>
    <row r="9784" ht="12.75" customHeight="1" x14ac:dyDescent="0.2"/>
    <row r="9785" ht="12.75" customHeight="1" x14ac:dyDescent="0.2"/>
    <row r="9786" ht="12.75" customHeight="1" x14ac:dyDescent="0.2"/>
    <row r="9787" ht="12.75" customHeight="1" x14ac:dyDescent="0.2"/>
    <row r="9788" ht="12.75" customHeight="1" x14ac:dyDescent="0.2"/>
    <row r="9789" ht="12.75" customHeight="1" x14ac:dyDescent="0.2"/>
    <row r="9790" ht="12.75" customHeight="1" x14ac:dyDescent="0.2"/>
    <row r="9791" ht="12.75" customHeight="1" x14ac:dyDescent="0.2"/>
    <row r="9792" ht="12.75" customHeight="1" x14ac:dyDescent="0.2"/>
    <row r="9793" ht="12.75" customHeight="1" x14ac:dyDescent="0.2"/>
    <row r="9794" ht="12.75" customHeight="1" x14ac:dyDescent="0.2"/>
    <row r="9795" ht="12.75" customHeight="1" x14ac:dyDescent="0.2"/>
    <row r="9796" ht="12.75" customHeight="1" x14ac:dyDescent="0.2"/>
    <row r="9797" ht="12.75" customHeight="1" x14ac:dyDescent="0.2"/>
    <row r="9798" ht="12.75" customHeight="1" x14ac:dyDescent="0.2"/>
    <row r="9799" ht="12.75" customHeight="1" x14ac:dyDescent="0.2"/>
    <row r="9800" ht="12.75" customHeight="1" x14ac:dyDescent="0.2"/>
    <row r="9801" ht="12.75" customHeight="1" x14ac:dyDescent="0.2"/>
    <row r="9802" ht="12.75" customHeight="1" x14ac:dyDescent="0.2"/>
    <row r="9803" ht="12.75" customHeight="1" x14ac:dyDescent="0.2"/>
    <row r="9804" ht="12.75" customHeight="1" x14ac:dyDescent="0.2"/>
    <row r="9805" ht="12.75" customHeight="1" x14ac:dyDescent="0.2"/>
    <row r="9806" ht="12.75" customHeight="1" x14ac:dyDescent="0.2"/>
    <row r="9807" ht="12.75" customHeight="1" x14ac:dyDescent="0.2"/>
    <row r="9808" ht="12.75" customHeight="1" x14ac:dyDescent="0.2"/>
    <row r="9809" ht="12.75" customHeight="1" x14ac:dyDescent="0.2"/>
    <row r="9810" ht="12.75" customHeight="1" x14ac:dyDescent="0.2"/>
    <row r="9811" ht="12.75" customHeight="1" x14ac:dyDescent="0.2"/>
    <row r="9812" ht="12.75" customHeight="1" x14ac:dyDescent="0.2"/>
    <row r="9813" ht="12.75" customHeight="1" x14ac:dyDescent="0.2"/>
    <row r="9814" ht="12.75" customHeight="1" x14ac:dyDescent="0.2"/>
    <row r="9815" ht="12.75" customHeight="1" x14ac:dyDescent="0.2"/>
    <row r="9816" ht="12.75" customHeight="1" x14ac:dyDescent="0.2"/>
    <row r="9817" ht="12.75" customHeight="1" x14ac:dyDescent="0.2"/>
    <row r="9818" ht="12.75" customHeight="1" x14ac:dyDescent="0.2"/>
    <row r="9819" ht="12.75" customHeight="1" x14ac:dyDescent="0.2"/>
    <row r="9820" ht="12.75" customHeight="1" x14ac:dyDescent="0.2"/>
    <row r="9821" ht="12.75" customHeight="1" x14ac:dyDescent="0.2"/>
    <row r="9822" ht="12.75" customHeight="1" x14ac:dyDescent="0.2"/>
    <row r="9823" ht="12.75" customHeight="1" x14ac:dyDescent="0.2"/>
    <row r="9824" ht="12.75" customHeight="1" x14ac:dyDescent="0.2"/>
    <row r="9825" ht="12.75" customHeight="1" x14ac:dyDescent="0.2"/>
    <row r="9826" ht="12.75" customHeight="1" x14ac:dyDescent="0.2"/>
    <row r="9827" ht="12.75" customHeight="1" x14ac:dyDescent="0.2"/>
    <row r="9828" ht="12.75" customHeight="1" x14ac:dyDescent="0.2"/>
    <row r="9829" ht="12.75" customHeight="1" x14ac:dyDescent="0.2"/>
    <row r="9830" ht="12.75" customHeight="1" x14ac:dyDescent="0.2"/>
    <row r="9831" ht="12.75" customHeight="1" x14ac:dyDescent="0.2"/>
    <row r="9832" ht="12.75" customHeight="1" x14ac:dyDescent="0.2"/>
    <row r="9833" ht="12.75" customHeight="1" x14ac:dyDescent="0.2"/>
    <row r="9834" ht="12.75" customHeight="1" x14ac:dyDescent="0.2"/>
    <row r="9835" ht="12.75" customHeight="1" x14ac:dyDescent="0.2"/>
    <row r="9836" ht="12.75" customHeight="1" x14ac:dyDescent="0.2"/>
    <row r="9837" ht="12.75" customHeight="1" x14ac:dyDescent="0.2"/>
    <row r="9838" ht="12.75" customHeight="1" x14ac:dyDescent="0.2"/>
    <row r="9839" ht="12.75" customHeight="1" x14ac:dyDescent="0.2"/>
    <row r="9840" ht="12.75" customHeight="1" x14ac:dyDescent="0.2"/>
    <row r="9841" ht="12.75" customHeight="1" x14ac:dyDescent="0.2"/>
    <row r="9842" ht="12.75" customHeight="1" x14ac:dyDescent="0.2"/>
    <row r="9843" ht="12.75" customHeight="1" x14ac:dyDescent="0.2"/>
    <row r="9844" ht="12.75" customHeight="1" x14ac:dyDescent="0.2"/>
    <row r="9845" ht="12.75" customHeight="1" x14ac:dyDescent="0.2"/>
    <row r="9846" ht="12.75" customHeight="1" x14ac:dyDescent="0.2"/>
    <row r="9847" ht="12.75" customHeight="1" x14ac:dyDescent="0.2"/>
    <row r="9848" ht="12.75" customHeight="1" x14ac:dyDescent="0.2"/>
    <row r="9849" ht="12.75" customHeight="1" x14ac:dyDescent="0.2"/>
    <row r="9850" ht="12.75" customHeight="1" x14ac:dyDescent="0.2"/>
    <row r="9851" ht="12.75" customHeight="1" x14ac:dyDescent="0.2"/>
    <row r="9852" ht="12.75" customHeight="1" x14ac:dyDescent="0.2"/>
    <row r="9853" ht="12.75" customHeight="1" x14ac:dyDescent="0.2"/>
    <row r="9854" ht="12.75" customHeight="1" x14ac:dyDescent="0.2"/>
    <row r="9855" ht="12.75" customHeight="1" x14ac:dyDescent="0.2"/>
    <row r="9856" ht="12.75" customHeight="1" x14ac:dyDescent="0.2"/>
    <row r="9857" ht="12.75" customHeight="1" x14ac:dyDescent="0.2"/>
    <row r="9858" ht="12.75" customHeight="1" x14ac:dyDescent="0.2"/>
    <row r="9859" ht="12.75" customHeight="1" x14ac:dyDescent="0.2"/>
    <row r="9860" ht="12.75" customHeight="1" x14ac:dyDescent="0.2"/>
    <row r="9861" ht="12.75" customHeight="1" x14ac:dyDescent="0.2"/>
    <row r="9862" ht="12.75" customHeight="1" x14ac:dyDescent="0.2"/>
    <row r="9863" ht="12.75" customHeight="1" x14ac:dyDescent="0.2"/>
    <row r="9864" ht="12.75" customHeight="1" x14ac:dyDescent="0.2"/>
    <row r="9865" ht="12.75" customHeight="1" x14ac:dyDescent="0.2"/>
    <row r="9866" ht="12.75" customHeight="1" x14ac:dyDescent="0.2"/>
    <row r="9867" ht="12.75" customHeight="1" x14ac:dyDescent="0.2"/>
    <row r="9868" ht="12.75" customHeight="1" x14ac:dyDescent="0.2"/>
    <row r="9869" ht="12.75" customHeight="1" x14ac:dyDescent="0.2"/>
    <row r="9870" ht="12.75" customHeight="1" x14ac:dyDescent="0.2"/>
    <row r="9871" ht="12.75" customHeight="1" x14ac:dyDescent="0.2"/>
    <row r="9872" ht="12.75" customHeight="1" x14ac:dyDescent="0.2"/>
    <row r="9873" ht="12.75" customHeight="1" x14ac:dyDescent="0.2"/>
    <row r="9874" ht="12.75" customHeight="1" x14ac:dyDescent="0.2"/>
    <row r="9875" ht="12.75" customHeight="1" x14ac:dyDescent="0.2"/>
    <row r="9876" ht="12.75" customHeight="1" x14ac:dyDescent="0.2"/>
    <row r="9877" ht="12.75" customHeight="1" x14ac:dyDescent="0.2"/>
    <row r="9878" ht="12.75" customHeight="1" x14ac:dyDescent="0.2"/>
    <row r="9879" ht="12.75" customHeight="1" x14ac:dyDescent="0.2"/>
    <row r="9880" ht="12.75" customHeight="1" x14ac:dyDescent="0.2"/>
    <row r="9881" ht="12.75" customHeight="1" x14ac:dyDescent="0.2"/>
    <row r="9882" ht="12.75" customHeight="1" x14ac:dyDescent="0.2"/>
    <row r="9883" ht="12.75" customHeight="1" x14ac:dyDescent="0.2"/>
    <row r="9884" ht="12.75" customHeight="1" x14ac:dyDescent="0.2"/>
    <row r="9885" ht="12.75" customHeight="1" x14ac:dyDescent="0.2"/>
    <row r="9886" ht="12.75" customHeight="1" x14ac:dyDescent="0.2"/>
    <row r="9887" ht="12.75" customHeight="1" x14ac:dyDescent="0.2"/>
    <row r="9888" ht="12.75" customHeight="1" x14ac:dyDescent="0.2"/>
    <row r="9889" ht="12.75" customHeight="1" x14ac:dyDescent="0.2"/>
    <row r="9890" ht="12.75" customHeight="1" x14ac:dyDescent="0.2"/>
    <row r="9891" ht="12.75" customHeight="1" x14ac:dyDescent="0.2"/>
    <row r="9892" ht="12.75" customHeight="1" x14ac:dyDescent="0.2"/>
    <row r="9893" ht="12.75" customHeight="1" x14ac:dyDescent="0.2"/>
    <row r="9894" ht="12.75" customHeight="1" x14ac:dyDescent="0.2"/>
    <row r="9895" ht="12.75" customHeight="1" x14ac:dyDescent="0.2"/>
    <row r="9896" ht="12.75" customHeight="1" x14ac:dyDescent="0.2"/>
    <row r="9897" ht="12.75" customHeight="1" x14ac:dyDescent="0.2"/>
    <row r="9898" ht="12.75" customHeight="1" x14ac:dyDescent="0.2"/>
    <row r="9899" ht="12.75" customHeight="1" x14ac:dyDescent="0.2"/>
    <row r="9900" ht="12.75" customHeight="1" x14ac:dyDescent="0.2"/>
    <row r="9901" ht="12.75" customHeight="1" x14ac:dyDescent="0.2"/>
    <row r="9902" ht="12.75" customHeight="1" x14ac:dyDescent="0.2"/>
    <row r="9903" ht="12.75" customHeight="1" x14ac:dyDescent="0.2"/>
    <row r="9904" ht="12.75" customHeight="1" x14ac:dyDescent="0.2"/>
    <row r="9905" ht="12.75" customHeight="1" x14ac:dyDescent="0.2"/>
    <row r="9906" ht="12.75" customHeight="1" x14ac:dyDescent="0.2"/>
    <row r="9907" ht="12.75" customHeight="1" x14ac:dyDescent="0.2"/>
    <row r="9908" ht="12.75" customHeight="1" x14ac:dyDescent="0.2"/>
    <row r="9909" ht="12.75" customHeight="1" x14ac:dyDescent="0.2"/>
    <row r="9910" ht="12.75" customHeight="1" x14ac:dyDescent="0.2"/>
    <row r="9911" ht="12.75" customHeight="1" x14ac:dyDescent="0.2"/>
    <row r="9912" ht="12.75" customHeight="1" x14ac:dyDescent="0.2"/>
    <row r="9913" ht="12.75" customHeight="1" x14ac:dyDescent="0.2"/>
    <row r="9914" ht="12.75" customHeight="1" x14ac:dyDescent="0.2"/>
    <row r="9915" ht="12.75" customHeight="1" x14ac:dyDescent="0.2"/>
    <row r="9916" ht="12.75" customHeight="1" x14ac:dyDescent="0.2"/>
    <row r="9917" ht="12.75" customHeight="1" x14ac:dyDescent="0.2"/>
    <row r="9918" ht="12.75" customHeight="1" x14ac:dyDescent="0.2"/>
    <row r="9919" ht="12.75" customHeight="1" x14ac:dyDescent="0.2"/>
    <row r="9920" ht="12.75" customHeight="1" x14ac:dyDescent="0.2"/>
    <row r="9921" ht="12.75" customHeight="1" x14ac:dyDescent="0.2"/>
    <row r="9922" ht="12.75" customHeight="1" x14ac:dyDescent="0.2"/>
    <row r="9923" ht="12.75" customHeight="1" x14ac:dyDescent="0.2"/>
    <row r="9924" ht="12.75" customHeight="1" x14ac:dyDescent="0.2"/>
    <row r="9925" ht="12.75" customHeight="1" x14ac:dyDescent="0.2"/>
    <row r="9926" ht="12.75" customHeight="1" x14ac:dyDescent="0.2"/>
    <row r="9927" ht="12.75" customHeight="1" x14ac:dyDescent="0.2"/>
    <row r="9928" ht="12.75" customHeight="1" x14ac:dyDescent="0.2"/>
    <row r="9929" ht="12.75" customHeight="1" x14ac:dyDescent="0.2"/>
    <row r="9930" ht="12.75" customHeight="1" x14ac:dyDescent="0.2"/>
    <row r="9931" ht="12.75" customHeight="1" x14ac:dyDescent="0.2"/>
    <row r="9932" ht="12.75" customHeight="1" x14ac:dyDescent="0.2"/>
    <row r="9933" ht="12.75" customHeight="1" x14ac:dyDescent="0.2"/>
    <row r="9934" ht="12.75" customHeight="1" x14ac:dyDescent="0.2"/>
    <row r="9935" ht="12.75" customHeight="1" x14ac:dyDescent="0.2"/>
    <row r="9936" ht="12.75" customHeight="1" x14ac:dyDescent="0.2"/>
    <row r="9937" ht="12.75" customHeight="1" x14ac:dyDescent="0.2"/>
    <row r="9938" ht="12.75" customHeight="1" x14ac:dyDescent="0.2"/>
    <row r="9939" ht="12.75" customHeight="1" x14ac:dyDescent="0.2"/>
    <row r="9940" ht="12.75" customHeight="1" x14ac:dyDescent="0.2"/>
    <row r="9941" ht="12.75" customHeight="1" x14ac:dyDescent="0.2"/>
    <row r="9942" ht="12.75" customHeight="1" x14ac:dyDescent="0.2"/>
    <row r="9943" ht="12.75" customHeight="1" x14ac:dyDescent="0.2"/>
    <row r="9944" ht="12.75" customHeight="1" x14ac:dyDescent="0.2"/>
    <row r="9945" ht="12.75" customHeight="1" x14ac:dyDescent="0.2"/>
    <row r="9946" ht="12.75" customHeight="1" x14ac:dyDescent="0.2"/>
    <row r="9947" ht="12.75" customHeight="1" x14ac:dyDescent="0.2"/>
    <row r="9948" ht="12.75" customHeight="1" x14ac:dyDescent="0.2"/>
    <row r="9949" ht="12.75" customHeight="1" x14ac:dyDescent="0.2"/>
    <row r="9950" ht="12.75" customHeight="1" x14ac:dyDescent="0.2"/>
    <row r="9951" ht="12.75" customHeight="1" x14ac:dyDescent="0.2"/>
    <row r="9952" ht="12.75" customHeight="1" x14ac:dyDescent="0.2"/>
    <row r="9953" ht="12.75" customHeight="1" x14ac:dyDescent="0.2"/>
    <row r="9954" ht="12.75" customHeight="1" x14ac:dyDescent="0.2"/>
    <row r="9955" ht="12.75" customHeight="1" x14ac:dyDescent="0.2"/>
    <row r="9956" ht="12.75" customHeight="1" x14ac:dyDescent="0.2"/>
    <row r="9957" ht="12.75" customHeight="1" x14ac:dyDescent="0.2"/>
    <row r="9958" ht="12.75" customHeight="1" x14ac:dyDescent="0.2"/>
    <row r="9959" ht="12.75" customHeight="1" x14ac:dyDescent="0.2"/>
    <row r="9960" ht="12.75" customHeight="1" x14ac:dyDescent="0.2"/>
    <row r="9961" ht="12.75" customHeight="1" x14ac:dyDescent="0.2"/>
    <row r="9962" ht="12.75" customHeight="1" x14ac:dyDescent="0.2"/>
    <row r="9963" ht="12.75" customHeight="1" x14ac:dyDescent="0.2"/>
    <row r="9964" ht="12.75" customHeight="1" x14ac:dyDescent="0.2"/>
    <row r="9965" ht="12.75" customHeight="1" x14ac:dyDescent="0.2"/>
    <row r="9966" ht="12.75" customHeight="1" x14ac:dyDescent="0.2"/>
    <row r="9967" ht="12.75" customHeight="1" x14ac:dyDescent="0.2"/>
    <row r="9968" ht="12.75" customHeight="1" x14ac:dyDescent="0.2"/>
    <row r="9969" ht="12.75" customHeight="1" x14ac:dyDescent="0.2"/>
    <row r="9970" ht="12.75" customHeight="1" x14ac:dyDescent="0.2"/>
    <row r="9971" ht="12.75" customHeight="1" x14ac:dyDescent="0.2"/>
    <row r="9972" ht="12.75" customHeight="1" x14ac:dyDescent="0.2"/>
    <row r="9973" ht="12.75" customHeight="1" x14ac:dyDescent="0.2"/>
    <row r="9974" ht="12.75" customHeight="1" x14ac:dyDescent="0.2"/>
    <row r="9975" ht="12.75" customHeight="1" x14ac:dyDescent="0.2"/>
    <row r="9976" ht="12.75" customHeight="1" x14ac:dyDescent="0.2"/>
    <row r="9977" ht="12.75" customHeight="1" x14ac:dyDescent="0.2"/>
    <row r="9978" ht="12.75" customHeight="1" x14ac:dyDescent="0.2"/>
    <row r="9979" ht="12.75" customHeight="1" x14ac:dyDescent="0.2"/>
    <row r="9980" ht="12.75" customHeight="1" x14ac:dyDescent="0.2"/>
    <row r="9981" ht="12.75" customHeight="1" x14ac:dyDescent="0.2"/>
    <row r="9982" ht="12.75" customHeight="1" x14ac:dyDescent="0.2"/>
    <row r="9983" ht="12.75" customHeight="1" x14ac:dyDescent="0.2"/>
    <row r="9984" ht="12.75" customHeight="1" x14ac:dyDescent="0.2"/>
    <row r="9985" ht="12.75" customHeight="1" x14ac:dyDescent="0.2"/>
    <row r="9986" ht="12.75" customHeight="1" x14ac:dyDescent="0.2"/>
    <row r="9987" ht="12.75" customHeight="1" x14ac:dyDescent="0.2"/>
    <row r="9988" ht="12.75" customHeight="1" x14ac:dyDescent="0.2"/>
    <row r="9989" ht="12.75" customHeight="1" x14ac:dyDescent="0.2"/>
    <row r="9990" ht="12.75" customHeight="1" x14ac:dyDescent="0.2"/>
    <row r="9991" ht="12.75" customHeight="1" x14ac:dyDescent="0.2"/>
    <row r="9992" ht="12.75" customHeight="1" x14ac:dyDescent="0.2"/>
    <row r="9993" ht="12.75" customHeight="1" x14ac:dyDescent="0.2"/>
    <row r="9994" ht="12.75" customHeight="1" x14ac:dyDescent="0.2"/>
    <row r="9995" ht="12.75" customHeight="1" x14ac:dyDescent="0.2"/>
    <row r="9996" ht="12.75" customHeight="1" x14ac:dyDescent="0.2"/>
    <row r="9997" ht="12.75" customHeight="1" x14ac:dyDescent="0.2"/>
    <row r="9998" ht="12.75" customHeight="1" x14ac:dyDescent="0.2"/>
    <row r="9999" ht="12.75" customHeight="1" x14ac:dyDescent="0.2"/>
    <row r="10000" ht="12.75" customHeight="1" x14ac:dyDescent="0.2"/>
    <row r="10001" ht="12.75" customHeight="1" x14ac:dyDescent="0.2"/>
    <row r="10002" ht="12.75" customHeight="1" x14ac:dyDescent="0.2"/>
    <row r="10003" ht="12.75" customHeight="1" x14ac:dyDescent="0.2"/>
    <row r="10004" ht="12.75" customHeight="1" x14ac:dyDescent="0.2"/>
    <row r="10005" ht="12.75" customHeight="1" x14ac:dyDescent="0.2"/>
    <row r="10006" ht="12.75" customHeight="1" x14ac:dyDescent="0.2"/>
    <row r="10007" ht="12.75" customHeight="1" x14ac:dyDescent="0.2"/>
    <row r="10008" ht="12.75" customHeight="1" x14ac:dyDescent="0.2"/>
    <row r="10009" ht="12.75" customHeight="1" x14ac:dyDescent="0.2"/>
    <row r="10010" ht="12.75" customHeight="1" x14ac:dyDescent="0.2"/>
    <row r="10011" ht="12.75" customHeight="1" x14ac:dyDescent="0.2"/>
    <row r="10012" ht="12.75" customHeight="1" x14ac:dyDescent="0.2"/>
    <row r="10013" ht="12.75" customHeight="1" x14ac:dyDescent="0.2"/>
    <row r="10014" ht="12.75" customHeight="1" x14ac:dyDescent="0.2"/>
    <row r="10015" ht="12.75" customHeight="1" x14ac:dyDescent="0.2"/>
    <row r="10016" ht="12.75" customHeight="1" x14ac:dyDescent="0.2"/>
    <row r="10017" ht="12.75" customHeight="1" x14ac:dyDescent="0.2"/>
    <row r="10018" ht="12.75" customHeight="1" x14ac:dyDescent="0.2"/>
    <row r="10019" ht="12.75" customHeight="1" x14ac:dyDescent="0.2"/>
    <row r="10020" ht="12.75" customHeight="1" x14ac:dyDescent="0.2"/>
    <row r="10021" ht="12.75" customHeight="1" x14ac:dyDescent="0.2"/>
    <row r="10022" ht="12.75" customHeight="1" x14ac:dyDescent="0.2"/>
    <row r="10023" ht="12.75" customHeight="1" x14ac:dyDescent="0.2"/>
    <row r="10024" ht="12.75" customHeight="1" x14ac:dyDescent="0.2"/>
    <row r="10025" ht="12.75" customHeight="1" x14ac:dyDescent="0.2"/>
    <row r="10026" ht="12.75" customHeight="1" x14ac:dyDescent="0.2"/>
    <row r="10027" ht="12.75" customHeight="1" x14ac:dyDescent="0.2"/>
    <row r="10028" ht="12.75" customHeight="1" x14ac:dyDescent="0.2"/>
    <row r="10029" ht="12.75" customHeight="1" x14ac:dyDescent="0.2"/>
    <row r="10030" ht="12.75" customHeight="1" x14ac:dyDescent="0.2"/>
    <row r="10031" ht="12.75" customHeight="1" x14ac:dyDescent="0.2"/>
    <row r="10032" ht="12.75" customHeight="1" x14ac:dyDescent="0.2"/>
    <row r="10033" ht="12.75" customHeight="1" x14ac:dyDescent="0.2"/>
    <row r="10034" ht="12.75" customHeight="1" x14ac:dyDescent="0.2"/>
    <row r="10035" ht="12.75" customHeight="1" x14ac:dyDescent="0.2"/>
    <row r="10036" ht="12.75" customHeight="1" x14ac:dyDescent="0.2"/>
    <row r="10037" ht="12.75" customHeight="1" x14ac:dyDescent="0.2"/>
    <row r="10038" ht="12.75" customHeight="1" x14ac:dyDescent="0.2"/>
    <row r="10039" ht="12.75" customHeight="1" x14ac:dyDescent="0.2"/>
    <row r="10040" ht="12.75" customHeight="1" x14ac:dyDescent="0.2"/>
    <row r="10041" ht="12.75" customHeight="1" x14ac:dyDescent="0.2"/>
    <row r="10042" ht="12.75" customHeight="1" x14ac:dyDescent="0.2"/>
    <row r="10043" ht="12.75" customHeight="1" x14ac:dyDescent="0.2"/>
    <row r="10044" ht="12.75" customHeight="1" x14ac:dyDescent="0.2"/>
    <row r="10045" ht="12.75" customHeight="1" x14ac:dyDescent="0.2"/>
    <row r="10046" ht="12.75" customHeight="1" x14ac:dyDescent="0.2"/>
    <row r="10047" ht="12.75" customHeight="1" x14ac:dyDescent="0.2"/>
    <row r="10048" ht="12.75" customHeight="1" x14ac:dyDescent="0.2"/>
    <row r="10049" ht="12.75" customHeight="1" x14ac:dyDescent="0.2"/>
    <row r="10050" ht="12.75" customHeight="1" x14ac:dyDescent="0.2"/>
    <row r="10051" ht="12.75" customHeight="1" x14ac:dyDescent="0.2"/>
    <row r="10052" ht="12.75" customHeight="1" x14ac:dyDescent="0.2"/>
    <row r="10053" ht="12.75" customHeight="1" x14ac:dyDescent="0.2"/>
    <row r="10054" ht="12.75" customHeight="1" x14ac:dyDescent="0.2"/>
    <row r="10055" ht="12.75" customHeight="1" x14ac:dyDescent="0.2"/>
    <row r="10056" ht="12.75" customHeight="1" x14ac:dyDescent="0.2"/>
    <row r="10057" ht="12.75" customHeight="1" x14ac:dyDescent="0.2"/>
    <row r="10058" ht="12.75" customHeight="1" x14ac:dyDescent="0.2"/>
    <row r="10059" ht="12.75" customHeight="1" x14ac:dyDescent="0.2"/>
    <row r="10060" ht="12.75" customHeight="1" x14ac:dyDescent="0.2"/>
    <row r="10061" ht="12.75" customHeight="1" x14ac:dyDescent="0.2"/>
    <row r="10062" ht="12.75" customHeight="1" x14ac:dyDescent="0.2"/>
    <row r="10063" ht="12.75" customHeight="1" x14ac:dyDescent="0.2"/>
    <row r="10064" ht="12.75" customHeight="1" x14ac:dyDescent="0.2"/>
    <row r="10065" ht="12.75" customHeight="1" x14ac:dyDescent="0.2"/>
    <row r="10066" ht="12.75" customHeight="1" x14ac:dyDescent="0.2"/>
    <row r="10067" ht="12.75" customHeight="1" x14ac:dyDescent="0.2"/>
    <row r="10068" ht="12.75" customHeight="1" x14ac:dyDescent="0.2"/>
    <row r="10069" ht="12.75" customHeight="1" x14ac:dyDescent="0.2"/>
    <row r="10070" ht="12.75" customHeight="1" x14ac:dyDescent="0.2"/>
    <row r="10071" ht="12.75" customHeight="1" x14ac:dyDescent="0.2"/>
    <row r="10072" ht="12.75" customHeight="1" x14ac:dyDescent="0.2"/>
    <row r="10073" ht="12.75" customHeight="1" x14ac:dyDescent="0.2"/>
    <row r="10074" ht="12.75" customHeight="1" x14ac:dyDescent="0.2"/>
    <row r="10075" ht="12.75" customHeight="1" x14ac:dyDescent="0.2"/>
    <row r="10076" ht="12.75" customHeight="1" x14ac:dyDescent="0.2"/>
    <row r="10077" ht="12.75" customHeight="1" x14ac:dyDescent="0.2"/>
    <row r="10078" ht="12.75" customHeight="1" x14ac:dyDescent="0.2"/>
    <row r="10079" ht="12.75" customHeight="1" x14ac:dyDescent="0.2"/>
    <row r="10080" ht="12.75" customHeight="1" x14ac:dyDescent="0.2"/>
    <row r="10081" ht="12.75" customHeight="1" x14ac:dyDescent="0.2"/>
    <row r="10082" ht="12.75" customHeight="1" x14ac:dyDescent="0.2"/>
    <row r="10083" ht="12.75" customHeight="1" x14ac:dyDescent="0.2"/>
    <row r="10084" ht="12.75" customHeight="1" x14ac:dyDescent="0.2"/>
    <row r="10085" ht="12.75" customHeight="1" x14ac:dyDescent="0.2"/>
    <row r="10086" ht="12.75" customHeight="1" x14ac:dyDescent="0.2"/>
    <row r="10087" ht="12.75" customHeight="1" x14ac:dyDescent="0.2"/>
    <row r="10088" ht="12.75" customHeight="1" x14ac:dyDescent="0.2"/>
    <row r="10089" ht="12.75" customHeight="1" x14ac:dyDescent="0.2"/>
    <row r="10090" ht="12.75" customHeight="1" x14ac:dyDescent="0.2"/>
    <row r="10091" ht="12.75" customHeight="1" x14ac:dyDescent="0.2"/>
    <row r="10092" ht="12.75" customHeight="1" x14ac:dyDescent="0.2"/>
    <row r="10093" ht="12.75" customHeight="1" x14ac:dyDescent="0.2"/>
    <row r="10094" ht="12.75" customHeight="1" x14ac:dyDescent="0.2"/>
    <row r="10095" ht="12.75" customHeight="1" x14ac:dyDescent="0.2"/>
    <row r="10096" ht="12.75" customHeight="1" x14ac:dyDescent="0.2"/>
    <row r="10097" ht="12.75" customHeight="1" x14ac:dyDescent="0.2"/>
    <row r="10098" ht="12.75" customHeight="1" x14ac:dyDescent="0.2"/>
    <row r="10099" ht="12.75" customHeight="1" x14ac:dyDescent="0.2"/>
    <row r="10100" ht="12.75" customHeight="1" x14ac:dyDescent="0.2"/>
    <row r="10101" ht="12.75" customHeight="1" x14ac:dyDescent="0.2"/>
    <row r="10102" ht="12.75" customHeight="1" x14ac:dyDescent="0.2"/>
    <row r="10103" ht="12.75" customHeight="1" x14ac:dyDescent="0.2"/>
    <row r="10104" ht="12.75" customHeight="1" x14ac:dyDescent="0.2"/>
    <row r="10105" ht="12.75" customHeight="1" x14ac:dyDescent="0.2"/>
    <row r="10106" ht="12.75" customHeight="1" x14ac:dyDescent="0.2"/>
    <row r="10107" ht="12.75" customHeight="1" x14ac:dyDescent="0.2"/>
    <row r="10108" ht="12.75" customHeight="1" x14ac:dyDescent="0.2"/>
    <row r="10109" ht="12.75" customHeight="1" x14ac:dyDescent="0.2"/>
    <row r="10110" ht="12.75" customHeight="1" x14ac:dyDescent="0.2"/>
    <row r="10111" ht="12.75" customHeight="1" x14ac:dyDescent="0.2"/>
    <row r="10112" ht="12.75" customHeight="1" x14ac:dyDescent="0.2"/>
    <row r="10113" ht="12.75" customHeight="1" x14ac:dyDescent="0.2"/>
    <row r="10114" ht="12.75" customHeight="1" x14ac:dyDescent="0.2"/>
    <row r="10115" ht="12.75" customHeight="1" x14ac:dyDescent="0.2"/>
    <row r="10116" ht="12.75" customHeight="1" x14ac:dyDescent="0.2"/>
    <row r="10117" ht="12.75" customHeight="1" x14ac:dyDescent="0.2"/>
    <row r="10118" ht="12.75" customHeight="1" x14ac:dyDescent="0.2"/>
    <row r="10119" ht="12.75" customHeight="1" x14ac:dyDescent="0.2"/>
    <row r="10120" ht="12.75" customHeight="1" x14ac:dyDescent="0.2"/>
    <row r="10121" ht="12.75" customHeight="1" x14ac:dyDescent="0.2"/>
    <row r="10122" ht="12.75" customHeight="1" x14ac:dyDescent="0.2"/>
    <row r="10123" ht="12.75" customHeight="1" x14ac:dyDescent="0.2"/>
    <row r="10124" ht="12.75" customHeight="1" x14ac:dyDescent="0.2"/>
    <row r="10125" ht="12.75" customHeight="1" x14ac:dyDescent="0.2"/>
    <row r="10126" ht="12.75" customHeight="1" x14ac:dyDescent="0.2"/>
    <row r="10127" ht="12.75" customHeight="1" x14ac:dyDescent="0.2"/>
    <row r="10128" ht="12.75" customHeight="1" x14ac:dyDescent="0.2"/>
    <row r="10129" ht="12.75" customHeight="1" x14ac:dyDescent="0.2"/>
    <row r="10130" ht="12.75" customHeight="1" x14ac:dyDescent="0.2"/>
    <row r="10131" ht="12.75" customHeight="1" x14ac:dyDescent="0.2"/>
    <row r="10132" ht="12.75" customHeight="1" x14ac:dyDescent="0.2"/>
    <row r="10133" ht="12.75" customHeight="1" x14ac:dyDescent="0.2"/>
    <row r="10134" ht="12.75" customHeight="1" x14ac:dyDescent="0.2"/>
    <row r="10135" ht="12.75" customHeight="1" x14ac:dyDescent="0.2"/>
    <row r="10136" ht="12.75" customHeight="1" x14ac:dyDescent="0.2"/>
    <row r="10137" ht="12.75" customHeight="1" x14ac:dyDescent="0.2"/>
    <row r="10138" ht="12.75" customHeight="1" x14ac:dyDescent="0.2"/>
    <row r="10139" ht="12.75" customHeight="1" x14ac:dyDescent="0.2"/>
    <row r="10140" ht="12.75" customHeight="1" x14ac:dyDescent="0.2"/>
    <row r="10141" ht="12.75" customHeight="1" x14ac:dyDescent="0.2"/>
    <row r="10142" ht="12.75" customHeight="1" x14ac:dyDescent="0.2"/>
    <row r="10143" ht="12.75" customHeight="1" x14ac:dyDescent="0.2"/>
    <row r="10144" ht="12.75" customHeight="1" x14ac:dyDescent="0.2"/>
    <row r="10145" ht="12.75" customHeight="1" x14ac:dyDescent="0.2"/>
    <row r="10146" ht="12.75" customHeight="1" x14ac:dyDescent="0.2"/>
    <row r="10147" ht="12.75" customHeight="1" x14ac:dyDescent="0.2"/>
    <row r="10148" ht="12.75" customHeight="1" x14ac:dyDescent="0.2"/>
    <row r="10149" ht="12.75" customHeight="1" x14ac:dyDescent="0.2"/>
    <row r="10150" ht="12.75" customHeight="1" x14ac:dyDescent="0.2"/>
    <row r="10151" ht="12.75" customHeight="1" x14ac:dyDescent="0.2"/>
    <row r="10152" ht="12.75" customHeight="1" x14ac:dyDescent="0.2"/>
    <row r="10153" ht="12.75" customHeight="1" x14ac:dyDescent="0.2"/>
    <row r="10154" ht="12.75" customHeight="1" x14ac:dyDescent="0.2"/>
    <row r="10155" ht="12.75" customHeight="1" x14ac:dyDescent="0.2"/>
    <row r="10156" ht="12.75" customHeight="1" x14ac:dyDescent="0.2"/>
    <row r="10157" ht="12.75" customHeight="1" x14ac:dyDescent="0.2"/>
    <row r="10158" ht="12.75" customHeight="1" x14ac:dyDescent="0.2"/>
    <row r="10159" ht="12.75" customHeight="1" x14ac:dyDescent="0.2"/>
    <row r="10160" ht="12.75" customHeight="1" x14ac:dyDescent="0.2"/>
    <row r="10161" ht="12.75" customHeight="1" x14ac:dyDescent="0.2"/>
    <row r="10162" ht="12.75" customHeight="1" x14ac:dyDescent="0.2"/>
    <row r="10163" ht="12.75" customHeight="1" x14ac:dyDescent="0.2"/>
    <row r="10164" ht="12.75" customHeight="1" x14ac:dyDescent="0.2"/>
    <row r="10165" ht="12.75" customHeight="1" x14ac:dyDescent="0.2"/>
    <row r="10166" ht="12.75" customHeight="1" x14ac:dyDescent="0.2"/>
    <row r="10167" ht="12.75" customHeight="1" x14ac:dyDescent="0.2"/>
    <row r="10168" ht="12.75" customHeight="1" x14ac:dyDescent="0.2"/>
    <row r="10169" ht="12.75" customHeight="1" x14ac:dyDescent="0.2"/>
    <row r="10170" ht="12.75" customHeight="1" x14ac:dyDescent="0.2"/>
    <row r="10171" ht="12.75" customHeight="1" x14ac:dyDescent="0.2"/>
    <row r="10172" ht="12.75" customHeight="1" x14ac:dyDescent="0.2"/>
    <row r="10173" ht="12.75" customHeight="1" x14ac:dyDescent="0.2"/>
    <row r="10174" ht="12.75" customHeight="1" x14ac:dyDescent="0.2"/>
    <row r="10175" ht="12.75" customHeight="1" x14ac:dyDescent="0.2"/>
    <row r="10176" ht="12.75" customHeight="1" x14ac:dyDescent="0.2"/>
    <row r="10177" ht="12.75" customHeight="1" x14ac:dyDescent="0.2"/>
    <row r="10178" ht="12.75" customHeight="1" x14ac:dyDescent="0.2"/>
    <row r="10179" ht="12.75" customHeight="1" x14ac:dyDescent="0.2"/>
    <row r="10180" ht="12.75" customHeight="1" x14ac:dyDescent="0.2"/>
    <row r="10181" ht="12.75" customHeight="1" x14ac:dyDescent="0.2"/>
    <row r="10182" ht="12.75" customHeight="1" x14ac:dyDescent="0.2"/>
    <row r="10183" ht="12.75" customHeight="1" x14ac:dyDescent="0.2"/>
    <row r="10184" ht="12.75" customHeight="1" x14ac:dyDescent="0.2"/>
    <row r="10185" ht="12.75" customHeight="1" x14ac:dyDescent="0.2"/>
    <row r="10186" ht="12.75" customHeight="1" x14ac:dyDescent="0.2"/>
    <row r="10187" ht="12.75" customHeight="1" x14ac:dyDescent="0.2"/>
    <row r="10188" ht="12.75" customHeight="1" x14ac:dyDescent="0.2"/>
    <row r="10189" ht="12.75" customHeight="1" x14ac:dyDescent="0.2"/>
    <row r="10190" ht="12.75" customHeight="1" x14ac:dyDescent="0.2"/>
    <row r="10191" ht="12.75" customHeight="1" x14ac:dyDescent="0.2"/>
    <row r="10192" ht="12.75" customHeight="1" x14ac:dyDescent="0.2"/>
    <row r="10193" ht="12.75" customHeight="1" x14ac:dyDescent="0.2"/>
    <row r="10194" ht="12.75" customHeight="1" x14ac:dyDescent="0.2"/>
    <row r="10195" ht="12.75" customHeight="1" x14ac:dyDescent="0.2"/>
    <row r="10196" ht="12.75" customHeight="1" x14ac:dyDescent="0.2"/>
    <row r="10197" ht="12.75" customHeight="1" x14ac:dyDescent="0.2"/>
    <row r="10198" ht="12.75" customHeight="1" x14ac:dyDescent="0.2"/>
    <row r="10199" ht="12.75" customHeight="1" x14ac:dyDescent="0.2"/>
    <row r="10200" ht="12.75" customHeight="1" x14ac:dyDescent="0.2"/>
    <row r="10201" ht="12.75" customHeight="1" x14ac:dyDescent="0.2"/>
    <row r="10202" ht="12.75" customHeight="1" x14ac:dyDescent="0.2"/>
    <row r="10203" ht="12.75" customHeight="1" x14ac:dyDescent="0.2"/>
    <row r="10204" ht="12.75" customHeight="1" x14ac:dyDescent="0.2"/>
    <row r="10205" ht="12.75" customHeight="1" x14ac:dyDescent="0.2"/>
    <row r="10206" ht="12.75" customHeight="1" x14ac:dyDescent="0.2"/>
    <row r="10207" ht="12.75" customHeight="1" x14ac:dyDescent="0.2"/>
    <row r="10208" ht="12.75" customHeight="1" x14ac:dyDescent="0.2"/>
    <row r="10209" ht="12.75" customHeight="1" x14ac:dyDescent="0.2"/>
    <row r="10210" ht="12.75" customHeight="1" x14ac:dyDescent="0.2"/>
    <row r="10211" ht="12.75" customHeight="1" x14ac:dyDescent="0.2"/>
    <row r="10212" ht="12.75" customHeight="1" x14ac:dyDescent="0.2"/>
    <row r="10213" ht="12.75" customHeight="1" x14ac:dyDescent="0.2"/>
    <row r="10214" ht="12.75" customHeight="1" x14ac:dyDescent="0.2"/>
    <row r="10215" ht="12.75" customHeight="1" x14ac:dyDescent="0.2"/>
    <row r="10216" ht="12.75" customHeight="1" x14ac:dyDescent="0.2"/>
    <row r="10217" ht="12.75" customHeight="1" x14ac:dyDescent="0.2"/>
    <row r="10218" ht="12.75" customHeight="1" x14ac:dyDescent="0.2"/>
    <row r="10219" ht="12.75" customHeight="1" x14ac:dyDescent="0.2"/>
    <row r="10220" ht="12.75" customHeight="1" x14ac:dyDescent="0.2"/>
    <row r="10221" ht="12.75" customHeight="1" x14ac:dyDescent="0.2"/>
    <row r="10222" ht="12.75" customHeight="1" x14ac:dyDescent="0.2"/>
    <row r="10223" ht="12.75" customHeight="1" x14ac:dyDescent="0.2"/>
    <row r="10224" ht="12.75" customHeight="1" x14ac:dyDescent="0.2"/>
    <row r="10225" ht="12.75" customHeight="1" x14ac:dyDescent="0.2"/>
    <row r="10226" ht="12.75" customHeight="1" x14ac:dyDescent="0.2"/>
    <row r="10227" ht="12.75" customHeight="1" x14ac:dyDescent="0.2"/>
    <row r="10228" ht="12.75" customHeight="1" x14ac:dyDescent="0.2"/>
    <row r="10229" ht="12.75" customHeight="1" x14ac:dyDescent="0.2"/>
    <row r="10230" ht="12.75" customHeight="1" x14ac:dyDescent="0.2"/>
    <row r="10231" ht="12.75" customHeight="1" x14ac:dyDescent="0.2"/>
    <row r="10232" ht="12.75" customHeight="1" x14ac:dyDescent="0.2"/>
    <row r="10233" ht="12.75" customHeight="1" x14ac:dyDescent="0.2"/>
    <row r="10234" ht="12.75" customHeight="1" x14ac:dyDescent="0.2"/>
    <row r="10235" ht="12.75" customHeight="1" x14ac:dyDescent="0.2"/>
    <row r="10236" ht="12.75" customHeight="1" x14ac:dyDescent="0.2"/>
    <row r="10237" ht="12.75" customHeight="1" x14ac:dyDescent="0.2"/>
    <row r="10238" ht="12.75" customHeight="1" x14ac:dyDescent="0.2"/>
    <row r="10239" ht="12.75" customHeight="1" x14ac:dyDescent="0.2"/>
    <row r="10240" ht="12.75" customHeight="1" x14ac:dyDescent="0.2"/>
    <row r="10241" ht="12.75" customHeight="1" x14ac:dyDescent="0.2"/>
    <row r="10242" ht="12.75" customHeight="1" x14ac:dyDescent="0.2"/>
    <row r="10243" ht="12.75" customHeight="1" x14ac:dyDescent="0.2"/>
    <row r="10244" ht="12.75" customHeight="1" x14ac:dyDescent="0.2"/>
    <row r="10245" ht="12.75" customHeight="1" x14ac:dyDescent="0.2"/>
    <row r="10246" ht="12.75" customHeight="1" x14ac:dyDescent="0.2"/>
    <row r="10247" ht="12.75" customHeight="1" x14ac:dyDescent="0.2"/>
    <row r="10248" ht="12.75" customHeight="1" x14ac:dyDescent="0.2"/>
    <row r="10249" ht="12.75" customHeight="1" x14ac:dyDescent="0.2"/>
    <row r="10250" ht="12.75" customHeight="1" x14ac:dyDescent="0.2"/>
    <row r="10251" ht="12.75" customHeight="1" x14ac:dyDescent="0.2"/>
    <row r="10252" ht="12.75" customHeight="1" x14ac:dyDescent="0.2"/>
    <row r="10253" ht="12.75" customHeight="1" x14ac:dyDescent="0.2"/>
    <row r="10254" ht="12.75" customHeight="1" x14ac:dyDescent="0.2"/>
    <row r="10255" ht="12.75" customHeight="1" x14ac:dyDescent="0.2"/>
    <row r="10256" ht="12.75" customHeight="1" x14ac:dyDescent="0.2"/>
    <row r="10257" ht="12.75" customHeight="1" x14ac:dyDescent="0.2"/>
    <row r="10258" ht="12.75" customHeight="1" x14ac:dyDescent="0.2"/>
    <row r="10259" ht="12.75" customHeight="1" x14ac:dyDescent="0.2"/>
    <row r="10260" ht="12.75" customHeight="1" x14ac:dyDescent="0.2"/>
    <row r="10261" ht="12.75" customHeight="1" x14ac:dyDescent="0.2"/>
    <row r="10262" ht="12.75" customHeight="1" x14ac:dyDescent="0.2"/>
    <row r="10263" ht="12.75" customHeight="1" x14ac:dyDescent="0.2"/>
    <row r="10264" ht="12.75" customHeight="1" x14ac:dyDescent="0.2"/>
    <row r="10265" ht="12.75" customHeight="1" x14ac:dyDescent="0.2"/>
    <row r="10266" ht="12.75" customHeight="1" x14ac:dyDescent="0.2"/>
    <row r="10267" ht="12.75" customHeight="1" x14ac:dyDescent="0.2"/>
    <row r="10268" ht="12.75" customHeight="1" x14ac:dyDescent="0.2"/>
    <row r="10269" ht="12.75" customHeight="1" x14ac:dyDescent="0.2"/>
    <row r="10270" ht="12.75" customHeight="1" x14ac:dyDescent="0.2"/>
    <row r="10271" ht="12.75" customHeight="1" x14ac:dyDescent="0.2"/>
    <row r="10272" ht="12.75" customHeight="1" x14ac:dyDescent="0.2"/>
    <row r="10273" ht="12.75" customHeight="1" x14ac:dyDescent="0.2"/>
    <row r="10274" ht="12.75" customHeight="1" x14ac:dyDescent="0.2"/>
    <row r="10275" ht="12.75" customHeight="1" x14ac:dyDescent="0.2"/>
    <row r="10276" ht="12.75" customHeight="1" x14ac:dyDescent="0.2"/>
    <row r="10277" ht="12.75" customHeight="1" x14ac:dyDescent="0.2"/>
    <row r="10278" ht="12.75" customHeight="1" x14ac:dyDescent="0.2"/>
    <row r="10279" ht="12.75" customHeight="1" x14ac:dyDescent="0.2"/>
    <row r="10280" ht="12.75" customHeight="1" x14ac:dyDescent="0.2"/>
    <row r="10281" ht="12.75" customHeight="1" x14ac:dyDescent="0.2"/>
    <row r="10282" ht="12.75" customHeight="1" x14ac:dyDescent="0.2"/>
    <row r="10283" ht="12.75" customHeight="1" x14ac:dyDescent="0.2"/>
    <row r="10284" ht="12.75" customHeight="1" x14ac:dyDescent="0.2"/>
    <row r="10285" ht="12.75" customHeight="1" x14ac:dyDescent="0.2"/>
    <row r="10286" ht="12.75" customHeight="1" x14ac:dyDescent="0.2"/>
    <row r="10287" ht="12.75" customHeight="1" x14ac:dyDescent="0.2"/>
    <row r="10288" ht="12.75" customHeight="1" x14ac:dyDescent="0.2"/>
    <row r="10289" ht="12.75" customHeight="1" x14ac:dyDescent="0.2"/>
    <row r="10290" ht="12.75" customHeight="1" x14ac:dyDescent="0.2"/>
    <row r="10291" ht="12.75" customHeight="1" x14ac:dyDescent="0.2"/>
    <row r="10292" ht="12.75" customHeight="1" x14ac:dyDescent="0.2"/>
    <row r="10293" ht="12.75" customHeight="1" x14ac:dyDescent="0.2"/>
    <row r="10294" ht="12.75" customHeight="1" x14ac:dyDescent="0.2"/>
    <row r="10295" ht="12.75" customHeight="1" x14ac:dyDescent="0.2"/>
    <row r="10296" ht="12.75" customHeight="1" x14ac:dyDescent="0.2"/>
    <row r="10297" ht="12.75" customHeight="1" x14ac:dyDescent="0.2"/>
    <row r="10298" ht="12.75" customHeight="1" x14ac:dyDescent="0.2"/>
    <row r="10299" ht="12.75" customHeight="1" x14ac:dyDescent="0.2"/>
    <row r="10300" ht="12.75" customHeight="1" x14ac:dyDescent="0.2"/>
    <row r="10301" ht="12.75" customHeight="1" x14ac:dyDescent="0.2"/>
    <row r="10302" ht="12.75" customHeight="1" x14ac:dyDescent="0.2"/>
    <row r="10303" ht="12.75" customHeight="1" x14ac:dyDescent="0.2"/>
    <row r="10304" ht="12.75" customHeight="1" x14ac:dyDescent="0.2"/>
    <row r="10305" ht="12.75" customHeight="1" x14ac:dyDescent="0.2"/>
    <row r="10306" ht="12.75" customHeight="1" x14ac:dyDescent="0.2"/>
    <row r="10307" ht="12.75" customHeight="1" x14ac:dyDescent="0.2"/>
    <row r="10308" ht="12.75" customHeight="1" x14ac:dyDescent="0.2"/>
    <row r="10309" ht="12.75" customHeight="1" x14ac:dyDescent="0.2"/>
    <row r="10310" ht="12.75" customHeight="1" x14ac:dyDescent="0.2"/>
    <row r="10311" ht="12.75" customHeight="1" x14ac:dyDescent="0.2"/>
    <row r="10312" ht="12.75" customHeight="1" x14ac:dyDescent="0.2"/>
    <row r="10313" ht="12.75" customHeight="1" x14ac:dyDescent="0.2"/>
    <row r="10314" ht="12.75" customHeight="1" x14ac:dyDescent="0.2"/>
    <row r="10315" ht="12.75" customHeight="1" x14ac:dyDescent="0.2"/>
    <row r="10316" ht="12.75" customHeight="1" x14ac:dyDescent="0.2"/>
    <row r="10317" ht="12.75" customHeight="1" x14ac:dyDescent="0.2"/>
    <row r="10318" ht="12.75" customHeight="1" x14ac:dyDescent="0.2"/>
    <row r="10319" ht="12.75" customHeight="1" x14ac:dyDescent="0.2"/>
    <row r="10320" ht="12.75" customHeight="1" x14ac:dyDescent="0.2"/>
    <row r="10321" ht="12.75" customHeight="1" x14ac:dyDescent="0.2"/>
    <row r="10322" ht="12.75" customHeight="1" x14ac:dyDescent="0.2"/>
    <row r="10323" ht="12.75" customHeight="1" x14ac:dyDescent="0.2"/>
    <row r="10324" ht="12.75" customHeight="1" x14ac:dyDescent="0.2"/>
    <row r="10325" ht="12.75" customHeight="1" x14ac:dyDescent="0.2"/>
    <row r="10326" ht="12.75" customHeight="1" x14ac:dyDescent="0.2"/>
    <row r="10327" ht="12.75" customHeight="1" x14ac:dyDescent="0.2"/>
    <row r="10328" ht="12.75" customHeight="1" x14ac:dyDescent="0.2"/>
    <row r="10329" ht="12.75" customHeight="1" x14ac:dyDescent="0.2"/>
    <row r="10330" ht="12.75" customHeight="1" x14ac:dyDescent="0.2"/>
    <row r="10331" ht="12.75" customHeight="1" x14ac:dyDescent="0.2"/>
    <row r="10332" ht="12.75" customHeight="1" x14ac:dyDescent="0.2"/>
    <row r="10333" ht="12.75" customHeight="1" x14ac:dyDescent="0.2"/>
    <row r="10334" ht="12.75" customHeight="1" x14ac:dyDescent="0.2"/>
    <row r="10335" ht="12.75" customHeight="1" x14ac:dyDescent="0.2"/>
    <row r="10336" ht="12.75" customHeight="1" x14ac:dyDescent="0.2"/>
    <row r="10337" ht="12.75" customHeight="1" x14ac:dyDescent="0.2"/>
    <row r="10338" ht="12.75" customHeight="1" x14ac:dyDescent="0.2"/>
    <row r="10339" ht="12.75" customHeight="1" x14ac:dyDescent="0.2"/>
    <row r="10340" ht="12.75" customHeight="1" x14ac:dyDescent="0.2"/>
    <row r="10341" ht="12.75" customHeight="1" x14ac:dyDescent="0.2"/>
    <row r="10342" ht="12.75" customHeight="1" x14ac:dyDescent="0.2"/>
    <row r="10343" ht="12.75" customHeight="1" x14ac:dyDescent="0.2"/>
    <row r="10344" ht="12.75" customHeight="1" x14ac:dyDescent="0.2"/>
    <row r="10345" ht="12.75" customHeight="1" x14ac:dyDescent="0.2"/>
    <row r="10346" ht="12.75" customHeight="1" x14ac:dyDescent="0.2"/>
    <row r="10347" ht="12.75" customHeight="1" x14ac:dyDescent="0.2"/>
    <row r="10348" ht="12.75" customHeight="1" x14ac:dyDescent="0.2"/>
    <row r="10349" ht="12.75" customHeight="1" x14ac:dyDescent="0.2"/>
    <row r="10350" ht="12.75" customHeight="1" x14ac:dyDescent="0.2"/>
    <row r="10351" ht="12.75" customHeight="1" x14ac:dyDescent="0.2"/>
    <row r="10352" ht="12.75" customHeight="1" x14ac:dyDescent="0.2"/>
    <row r="10353" ht="12.75" customHeight="1" x14ac:dyDescent="0.2"/>
    <row r="10354" ht="12.75" customHeight="1" x14ac:dyDescent="0.2"/>
    <row r="10355" ht="12.75" customHeight="1" x14ac:dyDescent="0.2"/>
    <row r="10356" ht="12.75" customHeight="1" x14ac:dyDescent="0.2"/>
    <row r="10357" ht="12.75" customHeight="1" x14ac:dyDescent="0.2"/>
    <row r="10358" ht="12.75" customHeight="1" x14ac:dyDescent="0.2"/>
    <row r="10359" ht="12.75" customHeight="1" x14ac:dyDescent="0.2"/>
    <row r="10360" ht="12.75" customHeight="1" x14ac:dyDescent="0.2"/>
    <row r="10361" ht="12.75" customHeight="1" x14ac:dyDescent="0.2"/>
    <row r="10362" ht="12.75" customHeight="1" x14ac:dyDescent="0.2"/>
    <row r="10363" ht="12.75" customHeight="1" x14ac:dyDescent="0.2"/>
    <row r="10364" ht="12.75" customHeight="1" x14ac:dyDescent="0.2"/>
    <row r="10365" ht="12.75" customHeight="1" x14ac:dyDescent="0.2"/>
    <row r="10366" ht="12.75" customHeight="1" x14ac:dyDescent="0.2"/>
    <row r="10367" ht="12.75" customHeight="1" x14ac:dyDescent="0.2"/>
    <row r="10368" ht="12.75" customHeight="1" x14ac:dyDescent="0.2"/>
    <row r="10369" ht="12.75" customHeight="1" x14ac:dyDescent="0.2"/>
    <row r="10370" ht="12.75" customHeight="1" x14ac:dyDescent="0.2"/>
    <row r="10371" ht="12.75" customHeight="1" x14ac:dyDescent="0.2"/>
    <row r="10372" ht="12.75" customHeight="1" x14ac:dyDescent="0.2"/>
    <row r="10373" ht="12.75" customHeight="1" x14ac:dyDescent="0.2"/>
    <row r="10374" ht="12.75" customHeight="1" x14ac:dyDescent="0.2"/>
    <row r="10375" ht="12.75" customHeight="1" x14ac:dyDescent="0.2"/>
    <row r="10376" ht="12.75" customHeight="1" x14ac:dyDescent="0.2"/>
    <row r="10377" ht="12.75" customHeight="1" x14ac:dyDescent="0.2"/>
    <row r="10378" ht="12.75" customHeight="1" x14ac:dyDescent="0.2"/>
    <row r="10379" ht="12.75" customHeight="1" x14ac:dyDescent="0.2"/>
    <row r="10380" ht="12.75" customHeight="1" x14ac:dyDescent="0.2"/>
    <row r="10381" ht="12.75" customHeight="1" x14ac:dyDescent="0.2"/>
    <row r="10382" ht="12.75" customHeight="1" x14ac:dyDescent="0.2"/>
    <row r="10383" ht="12.75" customHeight="1" x14ac:dyDescent="0.2"/>
    <row r="10384" ht="12.75" customHeight="1" x14ac:dyDescent="0.2"/>
    <row r="10385" ht="12.75" customHeight="1" x14ac:dyDescent="0.2"/>
    <row r="10386" ht="12.75" customHeight="1" x14ac:dyDescent="0.2"/>
    <row r="10387" ht="12.75" customHeight="1" x14ac:dyDescent="0.2"/>
    <row r="10388" ht="12.75" customHeight="1" x14ac:dyDescent="0.2"/>
    <row r="10389" ht="12.75" customHeight="1" x14ac:dyDescent="0.2"/>
    <row r="10390" ht="12.75" customHeight="1" x14ac:dyDescent="0.2"/>
    <row r="10391" ht="12.75" customHeight="1" x14ac:dyDescent="0.2"/>
    <row r="10392" ht="12.75" customHeight="1" x14ac:dyDescent="0.2"/>
    <row r="10393" ht="12.75" customHeight="1" x14ac:dyDescent="0.2"/>
    <row r="10394" ht="12.75" customHeight="1" x14ac:dyDescent="0.2"/>
    <row r="10395" ht="12.75" customHeight="1" x14ac:dyDescent="0.2"/>
    <row r="10396" ht="12.75" customHeight="1" x14ac:dyDescent="0.2"/>
    <row r="10397" ht="12.75" customHeight="1" x14ac:dyDescent="0.2"/>
    <row r="10398" ht="12.75" customHeight="1" x14ac:dyDescent="0.2"/>
    <row r="10399" ht="12.75" customHeight="1" x14ac:dyDescent="0.2"/>
    <row r="10400" ht="12.75" customHeight="1" x14ac:dyDescent="0.2"/>
    <row r="10401" ht="12.75" customHeight="1" x14ac:dyDescent="0.2"/>
    <row r="10402" ht="12.75" customHeight="1" x14ac:dyDescent="0.2"/>
    <row r="10403" ht="12.75" customHeight="1" x14ac:dyDescent="0.2"/>
    <row r="10404" ht="12.75" customHeight="1" x14ac:dyDescent="0.2"/>
    <row r="10405" ht="12.75" customHeight="1" x14ac:dyDescent="0.2"/>
    <row r="10406" ht="12.75" customHeight="1" x14ac:dyDescent="0.2"/>
    <row r="10407" ht="12.75" customHeight="1" x14ac:dyDescent="0.2"/>
    <row r="10408" ht="12.75" customHeight="1" x14ac:dyDescent="0.2"/>
    <row r="10409" ht="12.75" customHeight="1" x14ac:dyDescent="0.2"/>
    <row r="10410" ht="12.75" customHeight="1" x14ac:dyDescent="0.2"/>
    <row r="10411" ht="12.75" customHeight="1" x14ac:dyDescent="0.2"/>
    <row r="10412" ht="12.75" customHeight="1" x14ac:dyDescent="0.2"/>
    <row r="10413" ht="12.75" customHeight="1" x14ac:dyDescent="0.2"/>
    <row r="10414" ht="12.75" customHeight="1" x14ac:dyDescent="0.2"/>
    <row r="10415" ht="12.75" customHeight="1" x14ac:dyDescent="0.2"/>
    <row r="10416" ht="12.75" customHeight="1" x14ac:dyDescent="0.2"/>
    <row r="10417" ht="12.75" customHeight="1" x14ac:dyDescent="0.2"/>
    <row r="10418" ht="12.75" customHeight="1" x14ac:dyDescent="0.2"/>
    <row r="10419" ht="12.75" customHeight="1" x14ac:dyDescent="0.2"/>
    <row r="10420" ht="12.75" customHeight="1" x14ac:dyDescent="0.2"/>
    <row r="10421" ht="12.75" customHeight="1" x14ac:dyDescent="0.2"/>
    <row r="10422" ht="12.75" customHeight="1" x14ac:dyDescent="0.2"/>
    <row r="10423" ht="12.75" customHeight="1" x14ac:dyDescent="0.2"/>
    <row r="10424" ht="12.75" customHeight="1" x14ac:dyDescent="0.2"/>
    <row r="10425" ht="12.75" customHeight="1" x14ac:dyDescent="0.2"/>
    <row r="10426" ht="12.75" customHeight="1" x14ac:dyDescent="0.2"/>
    <row r="10427" ht="12.75" customHeight="1" x14ac:dyDescent="0.2"/>
    <row r="10428" ht="12.75" customHeight="1" x14ac:dyDescent="0.2"/>
    <row r="10429" ht="12.75" customHeight="1" x14ac:dyDescent="0.2"/>
    <row r="10430" ht="12.75" customHeight="1" x14ac:dyDescent="0.2"/>
    <row r="10431" ht="12.75" customHeight="1" x14ac:dyDescent="0.2"/>
    <row r="10432" ht="12.75" customHeight="1" x14ac:dyDescent="0.2"/>
    <row r="10433" ht="12.75" customHeight="1" x14ac:dyDescent="0.2"/>
    <row r="10434" ht="12.75" customHeight="1" x14ac:dyDescent="0.2"/>
    <row r="10435" ht="12.75" customHeight="1" x14ac:dyDescent="0.2"/>
    <row r="10436" ht="12.75" customHeight="1" x14ac:dyDescent="0.2"/>
    <row r="10437" ht="12.75" customHeight="1" x14ac:dyDescent="0.2"/>
    <row r="10438" ht="12.75" customHeight="1" x14ac:dyDescent="0.2"/>
    <row r="10439" ht="12.75" customHeight="1" x14ac:dyDescent="0.2"/>
    <row r="10440" ht="12.75" customHeight="1" x14ac:dyDescent="0.2"/>
    <row r="10441" ht="12.75" customHeight="1" x14ac:dyDescent="0.2"/>
    <row r="10442" ht="12.75" customHeight="1" x14ac:dyDescent="0.2"/>
    <row r="10443" ht="12.75" customHeight="1" x14ac:dyDescent="0.2"/>
    <row r="10444" ht="12.75" customHeight="1" x14ac:dyDescent="0.2"/>
    <row r="10445" ht="12.75" customHeight="1" x14ac:dyDescent="0.2"/>
    <row r="10446" ht="12.75" customHeight="1" x14ac:dyDescent="0.2"/>
    <row r="10447" ht="12.75" customHeight="1" x14ac:dyDescent="0.2"/>
    <row r="10448" ht="12.75" customHeight="1" x14ac:dyDescent="0.2"/>
    <row r="10449" ht="12.75" customHeight="1" x14ac:dyDescent="0.2"/>
    <row r="10450" ht="12.75" customHeight="1" x14ac:dyDescent="0.2"/>
    <row r="10451" ht="12.75" customHeight="1" x14ac:dyDescent="0.2"/>
    <row r="10452" ht="12.75" customHeight="1" x14ac:dyDescent="0.2"/>
    <row r="10453" ht="12.75" customHeight="1" x14ac:dyDescent="0.2"/>
    <row r="10454" ht="12.75" customHeight="1" x14ac:dyDescent="0.2"/>
    <row r="10455" ht="12.75" customHeight="1" x14ac:dyDescent="0.2"/>
    <row r="10456" ht="12.75" customHeight="1" x14ac:dyDescent="0.2"/>
    <row r="10457" ht="12.75" customHeight="1" x14ac:dyDescent="0.2"/>
    <row r="10458" ht="12.75" customHeight="1" x14ac:dyDescent="0.2"/>
    <row r="10459" ht="12.75" customHeight="1" x14ac:dyDescent="0.2"/>
    <row r="10460" ht="12.75" customHeight="1" x14ac:dyDescent="0.2"/>
    <row r="10461" ht="12.75" customHeight="1" x14ac:dyDescent="0.2"/>
    <row r="10462" ht="12.75" customHeight="1" x14ac:dyDescent="0.2"/>
    <row r="10463" ht="12.75" customHeight="1" x14ac:dyDescent="0.2"/>
    <row r="10464" ht="12.75" customHeight="1" x14ac:dyDescent="0.2"/>
    <row r="10465" ht="12.75" customHeight="1" x14ac:dyDescent="0.2"/>
    <row r="10466" ht="12.75" customHeight="1" x14ac:dyDescent="0.2"/>
    <row r="10467" ht="12.75" customHeight="1" x14ac:dyDescent="0.2"/>
    <row r="10468" ht="12.75" customHeight="1" x14ac:dyDescent="0.2"/>
    <row r="10469" ht="12.75" customHeight="1" x14ac:dyDescent="0.2"/>
    <row r="10470" ht="12.75" customHeight="1" x14ac:dyDescent="0.2"/>
    <row r="10471" ht="12.75" customHeight="1" x14ac:dyDescent="0.2"/>
    <row r="10472" ht="12.75" customHeight="1" x14ac:dyDescent="0.2"/>
    <row r="10473" ht="12.75" customHeight="1" x14ac:dyDescent="0.2"/>
    <row r="10474" ht="12.75" customHeight="1" x14ac:dyDescent="0.2"/>
    <row r="10475" ht="12.75" customHeight="1" x14ac:dyDescent="0.2"/>
    <row r="10476" ht="12.75" customHeight="1" x14ac:dyDescent="0.2"/>
    <row r="10477" ht="12.75" customHeight="1" x14ac:dyDescent="0.2"/>
    <row r="10478" ht="12.75" customHeight="1" x14ac:dyDescent="0.2"/>
    <row r="10479" ht="12.75" customHeight="1" x14ac:dyDescent="0.2"/>
    <row r="10480" ht="12.75" customHeight="1" x14ac:dyDescent="0.2"/>
    <row r="10481" ht="12.75" customHeight="1" x14ac:dyDescent="0.2"/>
    <row r="10482" ht="12.75" customHeight="1" x14ac:dyDescent="0.2"/>
    <row r="10483" ht="12.75" customHeight="1" x14ac:dyDescent="0.2"/>
    <row r="10484" ht="12.75" customHeight="1" x14ac:dyDescent="0.2"/>
    <row r="10485" ht="12.75" customHeight="1" x14ac:dyDescent="0.2"/>
    <row r="10486" ht="12.75" customHeight="1" x14ac:dyDescent="0.2"/>
    <row r="10487" ht="12.75" customHeight="1" x14ac:dyDescent="0.2"/>
    <row r="10488" ht="12.75" customHeight="1" x14ac:dyDescent="0.2"/>
    <row r="10489" ht="12.75" customHeight="1" x14ac:dyDescent="0.2"/>
    <row r="10490" ht="12.75" customHeight="1" x14ac:dyDescent="0.2"/>
    <row r="10491" ht="12.75" customHeight="1" x14ac:dyDescent="0.2"/>
    <row r="10492" ht="12.75" customHeight="1" x14ac:dyDescent="0.2"/>
    <row r="10493" ht="12.75" customHeight="1" x14ac:dyDescent="0.2"/>
    <row r="10494" ht="12.75" customHeight="1" x14ac:dyDescent="0.2"/>
    <row r="10495" ht="12.75" customHeight="1" x14ac:dyDescent="0.2"/>
    <row r="10496" ht="12.75" customHeight="1" x14ac:dyDescent="0.2"/>
    <row r="10497" ht="12.75" customHeight="1" x14ac:dyDescent="0.2"/>
    <row r="10498" ht="12.75" customHeight="1" x14ac:dyDescent="0.2"/>
    <row r="10499" ht="12.75" customHeight="1" x14ac:dyDescent="0.2"/>
    <row r="10500" ht="12.75" customHeight="1" x14ac:dyDescent="0.2"/>
    <row r="10501" ht="12.75" customHeight="1" x14ac:dyDescent="0.2"/>
    <row r="10502" ht="12.75" customHeight="1" x14ac:dyDescent="0.2"/>
    <row r="10503" ht="12.75" customHeight="1" x14ac:dyDescent="0.2"/>
    <row r="10504" ht="12.75" customHeight="1" x14ac:dyDescent="0.2"/>
    <row r="10505" ht="12.75" customHeight="1" x14ac:dyDescent="0.2"/>
    <row r="10506" ht="12.75" customHeight="1" x14ac:dyDescent="0.2"/>
    <row r="10507" ht="12.75" customHeight="1" x14ac:dyDescent="0.2"/>
    <row r="10508" ht="12.75" customHeight="1" x14ac:dyDescent="0.2"/>
    <row r="10509" ht="12.75" customHeight="1" x14ac:dyDescent="0.2"/>
    <row r="10510" ht="12.75" customHeight="1" x14ac:dyDescent="0.2"/>
    <row r="10511" ht="12.75" customHeight="1" x14ac:dyDescent="0.2"/>
    <row r="10512" ht="12.75" customHeight="1" x14ac:dyDescent="0.2"/>
    <row r="10513" ht="12.75" customHeight="1" x14ac:dyDescent="0.2"/>
    <row r="10514" ht="12.75" customHeight="1" x14ac:dyDescent="0.2"/>
    <row r="10515" ht="12.75" customHeight="1" x14ac:dyDescent="0.2"/>
    <row r="10516" ht="12.75" customHeight="1" x14ac:dyDescent="0.2"/>
    <row r="10517" ht="12.75" customHeight="1" x14ac:dyDescent="0.2"/>
    <row r="10518" ht="12.75" customHeight="1" x14ac:dyDescent="0.2"/>
    <row r="10519" ht="12.75" customHeight="1" x14ac:dyDescent="0.2"/>
    <row r="10520" ht="12.75" customHeight="1" x14ac:dyDescent="0.2"/>
    <row r="10521" ht="12.75" customHeight="1" x14ac:dyDescent="0.2"/>
    <row r="10522" ht="12.75" customHeight="1" x14ac:dyDescent="0.2"/>
    <row r="10523" ht="12.75" customHeight="1" x14ac:dyDescent="0.2"/>
    <row r="10524" ht="12.75" customHeight="1" x14ac:dyDescent="0.2"/>
    <row r="10525" ht="12.75" customHeight="1" x14ac:dyDescent="0.2"/>
    <row r="10526" ht="12.75" customHeight="1" x14ac:dyDescent="0.2"/>
    <row r="10527" ht="12.75" customHeight="1" x14ac:dyDescent="0.2"/>
    <row r="10528" ht="12.75" customHeight="1" x14ac:dyDescent="0.2"/>
    <row r="10529" ht="12.75" customHeight="1" x14ac:dyDescent="0.2"/>
    <row r="10530" ht="12.75" customHeight="1" x14ac:dyDescent="0.2"/>
    <row r="10531" ht="12.75" customHeight="1" x14ac:dyDescent="0.2"/>
    <row r="10532" ht="12.75" customHeight="1" x14ac:dyDescent="0.2"/>
    <row r="10533" ht="12.75" customHeight="1" x14ac:dyDescent="0.2"/>
    <row r="10534" ht="12.75" customHeight="1" x14ac:dyDescent="0.2"/>
    <row r="10535" ht="12.75" customHeight="1" x14ac:dyDescent="0.2"/>
    <row r="10536" ht="12.75" customHeight="1" x14ac:dyDescent="0.2"/>
    <row r="10537" ht="12.75" customHeight="1" x14ac:dyDescent="0.2"/>
    <row r="10538" ht="12.75" customHeight="1" x14ac:dyDescent="0.2"/>
    <row r="10539" ht="12.75" customHeight="1" x14ac:dyDescent="0.2"/>
    <row r="10540" ht="12.75" customHeight="1" x14ac:dyDescent="0.2"/>
    <row r="10541" ht="12.75" customHeight="1" x14ac:dyDescent="0.2"/>
    <row r="10542" ht="12.75" customHeight="1" x14ac:dyDescent="0.2"/>
    <row r="10543" ht="12.75" customHeight="1" x14ac:dyDescent="0.2"/>
    <row r="10544" ht="12.75" customHeight="1" x14ac:dyDescent="0.2"/>
    <row r="10545" ht="12.75" customHeight="1" x14ac:dyDescent="0.2"/>
    <row r="10546" ht="12.75" customHeight="1" x14ac:dyDescent="0.2"/>
    <row r="10547" ht="12.75" customHeight="1" x14ac:dyDescent="0.2"/>
    <row r="10548" ht="12.75" customHeight="1" x14ac:dyDescent="0.2"/>
    <row r="10549" ht="12.75" customHeight="1" x14ac:dyDescent="0.2"/>
    <row r="10550" ht="12.75" customHeight="1" x14ac:dyDescent="0.2"/>
    <row r="10551" ht="12.75" customHeight="1" x14ac:dyDescent="0.2"/>
    <row r="10552" ht="12.75" customHeight="1" x14ac:dyDescent="0.2"/>
    <row r="10553" ht="12.75" customHeight="1" x14ac:dyDescent="0.2"/>
    <row r="10554" ht="12.75" customHeight="1" x14ac:dyDescent="0.2"/>
    <row r="10555" ht="12.75" customHeight="1" x14ac:dyDescent="0.2"/>
    <row r="10556" ht="12.75" customHeight="1" x14ac:dyDescent="0.2"/>
    <row r="10557" ht="12.75" customHeight="1" x14ac:dyDescent="0.2"/>
    <row r="10558" ht="12.75" customHeight="1" x14ac:dyDescent="0.2"/>
    <row r="10559" ht="12.75" customHeight="1" x14ac:dyDescent="0.2"/>
    <row r="10560" ht="12.75" customHeight="1" x14ac:dyDescent="0.2"/>
    <row r="10561" ht="12.75" customHeight="1" x14ac:dyDescent="0.2"/>
    <row r="10562" ht="12.75" customHeight="1" x14ac:dyDescent="0.2"/>
    <row r="10563" ht="12.75" customHeight="1" x14ac:dyDescent="0.2"/>
    <row r="10564" ht="12.75" customHeight="1" x14ac:dyDescent="0.2"/>
    <row r="10565" ht="12.75" customHeight="1" x14ac:dyDescent="0.2"/>
    <row r="10566" ht="12.75" customHeight="1" x14ac:dyDescent="0.2"/>
    <row r="10567" ht="12.75" customHeight="1" x14ac:dyDescent="0.2"/>
    <row r="10568" ht="12.75" customHeight="1" x14ac:dyDescent="0.2"/>
    <row r="10569" ht="12.75" customHeight="1" x14ac:dyDescent="0.2"/>
    <row r="10570" ht="12.75" customHeight="1" x14ac:dyDescent="0.2"/>
    <row r="10571" ht="12.75" customHeight="1" x14ac:dyDescent="0.2"/>
    <row r="10572" ht="12.75" customHeight="1" x14ac:dyDescent="0.2"/>
    <row r="10573" ht="12.75" customHeight="1" x14ac:dyDescent="0.2"/>
    <row r="10574" ht="12.75" customHeight="1" x14ac:dyDescent="0.2"/>
    <row r="10575" ht="12.75" customHeight="1" x14ac:dyDescent="0.2"/>
    <row r="10576" ht="12.75" customHeight="1" x14ac:dyDescent="0.2"/>
    <row r="10577" ht="12.75" customHeight="1" x14ac:dyDescent="0.2"/>
    <row r="10578" ht="12.75" customHeight="1" x14ac:dyDescent="0.2"/>
    <row r="10579" ht="12.75" customHeight="1" x14ac:dyDescent="0.2"/>
    <row r="10580" ht="12.75" customHeight="1" x14ac:dyDescent="0.2"/>
    <row r="10581" ht="12.75" customHeight="1" x14ac:dyDescent="0.2"/>
    <row r="10582" ht="12.75" customHeight="1" x14ac:dyDescent="0.2"/>
    <row r="10583" ht="12.75" customHeight="1" x14ac:dyDescent="0.2"/>
    <row r="10584" ht="12.75" customHeight="1" x14ac:dyDescent="0.2"/>
    <row r="10585" ht="12.75" customHeight="1" x14ac:dyDescent="0.2"/>
    <row r="10586" ht="12.75" customHeight="1" x14ac:dyDescent="0.2"/>
    <row r="10587" ht="12.75" customHeight="1" x14ac:dyDescent="0.2"/>
    <row r="10588" ht="12.75" customHeight="1" x14ac:dyDescent="0.2"/>
    <row r="10589" ht="12.75" customHeight="1" x14ac:dyDescent="0.2"/>
    <row r="10590" ht="12.75" customHeight="1" x14ac:dyDescent="0.2"/>
    <row r="10591" ht="12.75" customHeight="1" x14ac:dyDescent="0.2"/>
    <row r="10592" ht="12.75" customHeight="1" x14ac:dyDescent="0.2"/>
    <row r="10593" ht="12.75" customHeight="1" x14ac:dyDescent="0.2"/>
    <row r="10594" ht="12.75" customHeight="1" x14ac:dyDescent="0.2"/>
    <row r="10595" ht="12.75" customHeight="1" x14ac:dyDescent="0.2"/>
    <row r="10596" ht="12.75" customHeight="1" x14ac:dyDescent="0.2"/>
    <row r="10597" ht="12.75" customHeight="1" x14ac:dyDescent="0.2"/>
    <row r="10598" ht="12.75" customHeight="1" x14ac:dyDescent="0.2"/>
    <row r="10599" ht="12.75" customHeight="1" x14ac:dyDescent="0.2"/>
    <row r="10600" ht="12.75" customHeight="1" x14ac:dyDescent="0.2"/>
    <row r="10601" ht="12.75" customHeight="1" x14ac:dyDescent="0.2"/>
    <row r="10602" ht="12.75" customHeight="1" x14ac:dyDescent="0.2"/>
    <row r="10603" ht="12.75" customHeight="1" x14ac:dyDescent="0.2"/>
    <row r="10604" ht="12.75" customHeight="1" x14ac:dyDescent="0.2"/>
    <row r="10605" ht="12.75" customHeight="1" x14ac:dyDescent="0.2"/>
    <row r="10606" ht="12.75" customHeight="1" x14ac:dyDescent="0.2"/>
    <row r="10607" ht="12.75" customHeight="1" x14ac:dyDescent="0.2"/>
    <row r="10608" ht="12.75" customHeight="1" x14ac:dyDescent="0.2"/>
    <row r="10609" ht="12.75" customHeight="1" x14ac:dyDescent="0.2"/>
    <row r="10610" ht="12.75" customHeight="1" x14ac:dyDescent="0.2"/>
    <row r="10611" ht="12.75" customHeight="1" x14ac:dyDescent="0.2"/>
    <row r="10612" ht="12.75" customHeight="1" x14ac:dyDescent="0.2"/>
    <row r="10613" ht="12.75" customHeight="1" x14ac:dyDescent="0.2"/>
    <row r="10614" ht="12.75" customHeight="1" x14ac:dyDescent="0.2"/>
    <row r="10615" ht="12.75" customHeight="1" x14ac:dyDescent="0.2"/>
    <row r="10616" ht="12.75" customHeight="1" x14ac:dyDescent="0.2"/>
    <row r="10617" ht="12.75" customHeight="1" x14ac:dyDescent="0.2"/>
    <row r="10618" ht="12.75" customHeight="1" x14ac:dyDescent="0.2"/>
    <row r="10619" ht="12.75" customHeight="1" x14ac:dyDescent="0.2"/>
    <row r="10620" ht="12.75" customHeight="1" x14ac:dyDescent="0.2"/>
    <row r="10621" ht="12.75" customHeight="1" x14ac:dyDescent="0.2"/>
    <row r="10622" ht="12.75" customHeight="1" x14ac:dyDescent="0.2"/>
    <row r="10623" ht="12.75" customHeight="1" x14ac:dyDescent="0.2"/>
    <row r="10624" ht="12.75" customHeight="1" x14ac:dyDescent="0.2"/>
    <row r="10625" ht="12.75" customHeight="1" x14ac:dyDescent="0.2"/>
    <row r="10626" ht="12.75" customHeight="1" x14ac:dyDescent="0.2"/>
    <row r="10627" ht="12.75" customHeight="1" x14ac:dyDescent="0.2"/>
    <row r="10628" ht="12.75" customHeight="1" x14ac:dyDescent="0.2"/>
    <row r="10629" ht="12.75" customHeight="1" x14ac:dyDescent="0.2"/>
    <row r="10630" ht="12.75" customHeight="1" x14ac:dyDescent="0.2"/>
    <row r="10631" ht="12.75" customHeight="1" x14ac:dyDescent="0.2"/>
    <row r="10632" ht="12.75" customHeight="1" x14ac:dyDescent="0.2"/>
    <row r="10633" ht="12.75" customHeight="1" x14ac:dyDescent="0.2"/>
    <row r="10634" ht="12.75" customHeight="1" x14ac:dyDescent="0.2"/>
    <row r="10635" ht="12.75" customHeight="1" x14ac:dyDescent="0.2"/>
    <row r="10636" ht="12.75" customHeight="1" x14ac:dyDescent="0.2"/>
    <row r="10637" ht="12.75" customHeight="1" x14ac:dyDescent="0.2"/>
    <row r="10638" ht="12.75" customHeight="1" x14ac:dyDescent="0.2"/>
    <row r="10639" ht="12.75" customHeight="1" x14ac:dyDescent="0.2"/>
    <row r="10640" ht="12.75" customHeight="1" x14ac:dyDescent="0.2"/>
    <row r="10641" ht="12.75" customHeight="1" x14ac:dyDescent="0.2"/>
    <row r="10642" ht="12.75" customHeight="1" x14ac:dyDescent="0.2"/>
    <row r="10643" ht="12.75" customHeight="1" x14ac:dyDescent="0.2"/>
    <row r="10644" ht="12.75" customHeight="1" x14ac:dyDescent="0.2"/>
    <row r="10645" ht="12.75" customHeight="1" x14ac:dyDescent="0.2"/>
    <row r="10646" ht="12.75" customHeight="1" x14ac:dyDescent="0.2"/>
    <row r="10647" ht="12.75" customHeight="1" x14ac:dyDescent="0.2"/>
    <row r="10648" ht="12.75" customHeight="1" x14ac:dyDescent="0.2"/>
    <row r="10649" ht="12.75" customHeight="1" x14ac:dyDescent="0.2"/>
    <row r="10650" ht="12.75" customHeight="1" x14ac:dyDescent="0.2"/>
    <row r="10651" ht="12.75" customHeight="1" x14ac:dyDescent="0.2"/>
    <row r="10652" ht="12.75" customHeight="1" x14ac:dyDescent="0.2"/>
    <row r="10653" ht="12.75" customHeight="1" x14ac:dyDescent="0.2"/>
    <row r="10654" ht="12.75" customHeight="1" x14ac:dyDescent="0.2"/>
    <row r="10655" ht="12.75" customHeight="1" x14ac:dyDescent="0.2"/>
    <row r="10656" ht="12.75" customHeight="1" x14ac:dyDescent="0.2"/>
    <row r="10657" ht="12.75" customHeight="1" x14ac:dyDescent="0.2"/>
    <row r="10658" ht="12.75" customHeight="1" x14ac:dyDescent="0.2"/>
    <row r="10659" ht="12.75" customHeight="1" x14ac:dyDescent="0.2"/>
    <row r="10660" ht="12.75" customHeight="1" x14ac:dyDescent="0.2"/>
    <row r="10661" ht="12.75" customHeight="1" x14ac:dyDescent="0.2"/>
    <row r="10662" ht="12.75" customHeight="1" x14ac:dyDescent="0.2"/>
    <row r="10663" ht="12.75" customHeight="1" x14ac:dyDescent="0.2"/>
    <row r="10664" ht="12.75" customHeight="1" x14ac:dyDescent="0.2"/>
    <row r="10665" ht="12.75" customHeight="1" x14ac:dyDescent="0.2"/>
    <row r="10666" ht="12.75" customHeight="1" x14ac:dyDescent="0.2"/>
    <row r="10667" ht="12.75" customHeight="1" x14ac:dyDescent="0.2"/>
    <row r="10668" ht="12.75" customHeight="1" x14ac:dyDescent="0.2"/>
    <row r="10669" ht="12.75" customHeight="1" x14ac:dyDescent="0.2"/>
    <row r="10670" ht="12.75" customHeight="1" x14ac:dyDescent="0.2"/>
    <row r="10671" ht="12.75" customHeight="1" x14ac:dyDescent="0.2"/>
    <row r="10672" ht="12.75" customHeight="1" x14ac:dyDescent="0.2"/>
    <row r="10673" ht="12.75" customHeight="1" x14ac:dyDescent="0.2"/>
    <row r="10674" ht="12.75" customHeight="1" x14ac:dyDescent="0.2"/>
    <row r="10675" ht="12.75" customHeight="1" x14ac:dyDescent="0.2"/>
    <row r="10676" ht="12.75" customHeight="1" x14ac:dyDescent="0.2"/>
    <row r="10677" ht="12.75" customHeight="1" x14ac:dyDescent="0.2"/>
    <row r="10678" ht="12.75" customHeight="1" x14ac:dyDescent="0.2"/>
    <row r="10679" ht="12.75" customHeight="1" x14ac:dyDescent="0.2"/>
    <row r="10680" ht="12.75" customHeight="1" x14ac:dyDescent="0.2"/>
    <row r="10681" ht="12.75" customHeight="1" x14ac:dyDescent="0.2"/>
    <row r="10682" ht="12.75" customHeight="1" x14ac:dyDescent="0.2"/>
    <row r="10683" ht="12.75" customHeight="1" x14ac:dyDescent="0.2"/>
    <row r="10684" ht="12.75" customHeight="1" x14ac:dyDescent="0.2"/>
    <row r="10685" ht="12.75" customHeight="1" x14ac:dyDescent="0.2"/>
    <row r="10686" ht="12.75" customHeight="1" x14ac:dyDescent="0.2"/>
    <row r="10687" ht="12.75" customHeight="1" x14ac:dyDescent="0.2"/>
    <row r="10688" ht="12.75" customHeight="1" x14ac:dyDescent="0.2"/>
    <row r="10689" ht="12.75" customHeight="1" x14ac:dyDescent="0.2"/>
    <row r="10690" ht="12.75" customHeight="1" x14ac:dyDescent="0.2"/>
    <row r="10691" ht="12.75" customHeight="1" x14ac:dyDescent="0.2"/>
    <row r="10692" ht="12.75" customHeight="1" x14ac:dyDescent="0.2"/>
    <row r="10693" ht="12.75" customHeight="1" x14ac:dyDescent="0.2"/>
    <row r="10694" ht="12.75" customHeight="1" x14ac:dyDescent="0.2"/>
    <row r="10695" ht="12.75" customHeight="1" x14ac:dyDescent="0.2"/>
    <row r="10696" ht="12.75" customHeight="1" x14ac:dyDescent="0.2"/>
    <row r="10697" ht="12.75" customHeight="1" x14ac:dyDescent="0.2"/>
    <row r="10698" ht="12.75" customHeight="1" x14ac:dyDescent="0.2"/>
    <row r="10699" ht="12.75" customHeight="1" x14ac:dyDescent="0.2"/>
    <row r="10700" ht="12.75" customHeight="1" x14ac:dyDescent="0.2"/>
    <row r="10701" ht="12.75" customHeight="1" x14ac:dyDescent="0.2"/>
    <row r="10702" ht="12.75" customHeight="1" x14ac:dyDescent="0.2"/>
    <row r="10703" ht="12.75" customHeight="1" x14ac:dyDescent="0.2"/>
    <row r="10704" ht="12.75" customHeight="1" x14ac:dyDescent="0.2"/>
    <row r="10705" ht="12.75" customHeight="1" x14ac:dyDescent="0.2"/>
    <row r="10706" ht="12.75" customHeight="1" x14ac:dyDescent="0.2"/>
    <row r="10707" ht="12.75" customHeight="1" x14ac:dyDescent="0.2"/>
    <row r="10708" ht="12.75" customHeight="1" x14ac:dyDescent="0.2"/>
    <row r="10709" ht="12.75" customHeight="1" x14ac:dyDescent="0.2"/>
    <row r="10710" ht="12.75" customHeight="1" x14ac:dyDescent="0.2"/>
    <row r="10711" ht="12.75" customHeight="1" x14ac:dyDescent="0.2"/>
    <row r="10712" ht="12.75" customHeight="1" x14ac:dyDescent="0.2"/>
    <row r="10713" ht="12.75" customHeight="1" x14ac:dyDescent="0.2"/>
    <row r="10714" ht="12.75" customHeight="1" x14ac:dyDescent="0.2"/>
    <row r="10715" ht="12.75" customHeight="1" x14ac:dyDescent="0.2"/>
    <row r="10716" ht="12.75" customHeight="1" x14ac:dyDescent="0.2"/>
    <row r="10717" ht="12.75" customHeight="1" x14ac:dyDescent="0.2"/>
    <row r="10718" ht="12.75" customHeight="1" x14ac:dyDescent="0.2"/>
    <row r="10719" ht="12.75" customHeight="1" x14ac:dyDescent="0.2"/>
    <row r="10720" ht="12.75" customHeight="1" x14ac:dyDescent="0.2"/>
    <row r="10721" ht="12.75" customHeight="1" x14ac:dyDescent="0.2"/>
    <row r="10722" ht="12.75" customHeight="1" x14ac:dyDescent="0.2"/>
    <row r="10723" ht="12.75" customHeight="1" x14ac:dyDescent="0.2"/>
    <row r="10724" ht="12.75" customHeight="1" x14ac:dyDescent="0.2"/>
    <row r="10725" ht="12.75" customHeight="1" x14ac:dyDescent="0.2"/>
    <row r="10726" ht="12.75" customHeight="1" x14ac:dyDescent="0.2"/>
    <row r="10727" ht="12.75" customHeight="1" x14ac:dyDescent="0.2"/>
    <row r="10728" ht="12.75" customHeight="1" x14ac:dyDescent="0.2"/>
    <row r="10729" ht="12.75" customHeight="1" x14ac:dyDescent="0.2"/>
    <row r="10730" ht="12.75" customHeight="1" x14ac:dyDescent="0.2"/>
    <row r="10731" ht="12.75" customHeight="1" x14ac:dyDescent="0.2"/>
    <row r="10732" ht="12.75" customHeight="1" x14ac:dyDescent="0.2"/>
    <row r="10733" ht="12.75" customHeight="1" x14ac:dyDescent="0.2"/>
    <row r="10734" ht="12.75" customHeight="1" x14ac:dyDescent="0.2"/>
    <row r="10735" ht="12.75" customHeight="1" x14ac:dyDescent="0.2"/>
    <row r="10736" ht="12.75" customHeight="1" x14ac:dyDescent="0.2"/>
    <row r="10737" ht="12.75" customHeight="1" x14ac:dyDescent="0.2"/>
    <row r="10738" ht="12.75" customHeight="1" x14ac:dyDescent="0.2"/>
    <row r="10739" ht="12.75" customHeight="1" x14ac:dyDescent="0.2"/>
    <row r="10740" ht="12.75" customHeight="1" x14ac:dyDescent="0.2"/>
    <row r="10741" ht="12.75" customHeight="1" x14ac:dyDescent="0.2"/>
    <row r="10742" ht="12.75" customHeight="1" x14ac:dyDescent="0.2"/>
    <row r="10743" ht="12.75" customHeight="1" x14ac:dyDescent="0.2"/>
    <row r="10744" ht="12.75" customHeight="1" x14ac:dyDescent="0.2"/>
    <row r="10745" ht="12.75" customHeight="1" x14ac:dyDescent="0.2"/>
    <row r="10746" ht="12.75" customHeight="1" x14ac:dyDescent="0.2"/>
    <row r="10747" ht="12.75" customHeight="1" x14ac:dyDescent="0.2"/>
    <row r="10748" ht="12.75" customHeight="1" x14ac:dyDescent="0.2"/>
    <row r="10749" ht="12.75" customHeight="1" x14ac:dyDescent="0.2"/>
    <row r="10750" ht="12.75" customHeight="1" x14ac:dyDescent="0.2"/>
    <row r="10751" ht="12.75" customHeight="1" x14ac:dyDescent="0.2"/>
    <row r="10752" ht="12.75" customHeight="1" x14ac:dyDescent="0.2"/>
    <row r="10753" ht="12.75" customHeight="1" x14ac:dyDescent="0.2"/>
    <row r="10754" ht="12.75" customHeight="1" x14ac:dyDescent="0.2"/>
    <row r="10755" ht="12.75" customHeight="1" x14ac:dyDescent="0.2"/>
    <row r="10756" ht="12.75" customHeight="1" x14ac:dyDescent="0.2"/>
    <row r="10757" ht="12.75" customHeight="1" x14ac:dyDescent="0.2"/>
    <row r="10758" ht="12.75" customHeight="1" x14ac:dyDescent="0.2"/>
    <row r="10759" ht="12.75" customHeight="1" x14ac:dyDescent="0.2"/>
    <row r="10760" ht="12.75" customHeight="1" x14ac:dyDescent="0.2"/>
    <row r="10761" ht="12.75" customHeight="1" x14ac:dyDescent="0.2"/>
    <row r="10762" ht="12.75" customHeight="1" x14ac:dyDescent="0.2"/>
    <row r="10763" ht="12.75" customHeight="1" x14ac:dyDescent="0.2"/>
    <row r="10764" ht="12.75" customHeight="1" x14ac:dyDescent="0.2"/>
    <row r="10765" ht="12.75" customHeight="1" x14ac:dyDescent="0.2"/>
    <row r="10766" ht="12.75" customHeight="1" x14ac:dyDescent="0.2"/>
    <row r="10767" ht="12.75" customHeight="1" x14ac:dyDescent="0.2"/>
    <row r="10768" ht="12.75" customHeight="1" x14ac:dyDescent="0.2"/>
    <row r="10769" ht="12.75" customHeight="1" x14ac:dyDescent="0.2"/>
    <row r="10770" ht="12.75" customHeight="1" x14ac:dyDescent="0.2"/>
    <row r="10771" ht="12.75" customHeight="1" x14ac:dyDescent="0.2"/>
    <row r="10772" ht="12.75" customHeight="1" x14ac:dyDescent="0.2"/>
    <row r="10773" ht="12.75" customHeight="1" x14ac:dyDescent="0.2"/>
    <row r="10774" ht="12.75" customHeight="1" x14ac:dyDescent="0.2"/>
    <row r="10775" ht="12.75" customHeight="1" x14ac:dyDescent="0.2"/>
    <row r="10776" ht="12.75" customHeight="1" x14ac:dyDescent="0.2"/>
    <row r="10777" ht="12.75" customHeight="1" x14ac:dyDescent="0.2"/>
    <row r="10778" ht="12.75" customHeight="1" x14ac:dyDescent="0.2"/>
    <row r="10779" ht="12.75" customHeight="1" x14ac:dyDescent="0.2"/>
    <row r="10780" ht="12.75" customHeight="1" x14ac:dyDescent="0.2"/>
    <row r="10781" ht="12.75" customHeight="1" x14ac:dyDescent="0.2"/>
    <row r="10782" ht="12.75" customHeight="1" x14ac:dyDescent="0.2"/>
    <row r="10783" ht="12.75" customHeight="1" x14ac:dyDescent="0.2"/>
    <row r="10784" ht="12.75" customHeight="1" x14ac:dyDescent="0.2"/>
    <row r="10785" ht="12.75" customHeight="1" x14ac:dyDescent="0.2"/>
    <row r="10786" ht="12.75" customHeight="1" x14ac:dyDescent="0.2"/>
    <row r="10787" ht="12.75" customHeight="1" x14ac:dyDescent="0.2"/>
    <row r="10788" ht="12.75" customHeight="1" x14ac:dyDescent="0.2"/>
    <row r="10789" ht="12.75" customHeight="1" x14ac:dyDescent="0.2"/>
    <row r="10790" ht="12.75" customHeight="1" x14ac:dyDescent="0.2"/>
    <row r="10791" ht="12.75" customHeight="1" x14ac:dyDescent="0.2"/>
    <row r="10792" ht="12.75" customHeight="1" x14ac:dyDescent="0.2"/>
    <row r="10793" ht="12.75" customHeight="1" x14ac:dyDescent="0.2"/>
    <row r="10794" ht="12.75" customHeight="1" x14ac:dyDescent="0.2"/>
    <row r="10795" ht="12.75" customHeight="1" x14ac:dyDescent="0.2"/>
    <row r="10796" ht="12.75" customHeight="1" x14ac:dyDescent="0.2"/>
    <row r="10797" ht="12.75" customHeight="1" x14ac:dyDescent="0.2"/>
    <row r="10798" ht="12.75" customHeight="1" x14ac:dyDescent="0.2"/>
    <row r="10799" ht="12.75" customHeight="1" x14ac:dyDescent="0.2"/>
    <row r="10800" ht="12.75" customHeight="1" x14ac:dyDescent="0.2"/>
    <row r="10801" ht="12.75" customHeight="1" x14ac:dyDescent="0.2"/>
    <row r="10802" ht="12.75" customHeight="1" x14ac:dyDescent="0.2"/>
    <row r="10803" ht="12.75" customHeight="1" x14ac:dyDescent="0.2"/>
    <row r="10804" ht="12.75" customHeight="1" x14ac:dyDescent="0.2"/>
    <row r="10805" ht="12.75" customHeight="1" x14ac:dyDescent="0.2"/>
    <row r="10806" ht="12.75" customHeight="1" x14ac:dyDescent="0.2"/>
    <row r="10807" ht="12.75" customHeight="1" x14ac:dyDescent="0.2"/>
    <row r="10808" ht="12.75" customHeight="1" x14ac:dyDescent="0.2"/>
    <row r="10809" ht="12.75" customHeight="1" x14ac:dyDescent="0.2"/>
    <row r="10810" ht="12.75" customHeight="1" x14ac:dyDescent="0.2"/>
    <row r="10811" ht="12.75" customHeight="1" x14ac:dyDescent="0.2"/>
    <row r="10812" ht="12.75" customHeight="1" x14ac:dyDescent="0.2"/>
    <row r="10813" ht="12.75" customHeight="1" x14ac:dyDescent="0.2"/>
    <row r="10814" ht="12.75" customHeight="1" x14ac:dyDescent="0.2"/>
    <row r="10815" ht="12.75" customHeight="1" x14ac:dyDescent="0.2"/>
    <row r="10816" ht="12.75" customHeight="1" x14ac:dyDescent="0.2"/>
    <row r="10817" ht="12.75" customHeight="1" x14ac:dyDescent="0.2"/>
    <row r="10818" ht="12.75" customHeight="1" x14ac:dyDescent="0.2"/>
    <row r="10819" ht="12.75" customHeight="1" x14ac:dyDescent="0.2"/>
    <row r="10820" ht="12.75" customHeight="1" x14ac:dyDescent="0.2"/>
    <row r="10821" ht="12.75" customHeight="1" x14ac:dyDescent="0.2"/>
    <row r="10822" ht="12.75" customHeight="1" x14ac:dyDescent="0.2"/>
    <row r="10823" ht="12.75" customHeight="1" x14ac:dyDescent="0.2"/>
    <row r="10824" ht="12.75" customHeight="1" x14ac:dyDescent="0.2"/>
    <row r="10825" ht="12.75" customHeight="1" x14ac:dyDescent="0.2"/>
    <row r="10826" ht="12.75" customHeight="1" x14ac:dyDescent="0.2"/>
    <row r="10827" ht="12.75" customHeight="1" x14ac:dyDescent="0.2"/>
    <row r="10828" ht="12.75" customHeight="1" x14ac:dyDescent="0.2"/>
    <row r="10829" ht="12.75" customHeight="1" x14ac:dyDescent="0.2"/>
    <row r="10830" ht="12.75" customHeight="1" x14ac:dyDescent="0.2"/>
    <row r="10831" ht="12.75" customHeight="1" x14ac:dyDescent="0.2"/>
    <row r="10832" ht="12.75" customHeight="1" x14ac:dyDescent="0.2"/>
    <row r="10833" ht="12.75" customHeight="1" x14ac:dyDescent="0.2"/>
    <row r="10834" ht="12.75" customHeight="1" x14ac:dyDescent="0.2"/>
    <row r="10835" ht="12.75" customHeight="1" x14ac:dyDescent="0.2"/>
    <row r="10836" ht="12.75" customHeight="1" x14ac:dyDescent="0.2"/>
    <row r="10837" ht="12.75" customHeight="1" x14ac:dyDescent="0.2"/>
    <row r="10838" ht="12.75" customHeight="1" x14ac:dyDescent="0.2"/>
    <row r="10839" ht="12.75" customHeight="1" x14ac:dyDescent="0.2"/>
    <row r="10840" ht="12.75" customHeight="1" x14ac:dyDescent="0.2"/>
    <row r="10841" ht="12.75" customHeight="1" x14ac:dyDescent="0.2"/>
    <row r="10842" ht="12.75" customHeight="1" x14ac:dyDescent="0.2"/>
    <row r="10843" ht="12.75" customHeight="1" x14ac:dyDescent="0.2"/>
    <row r="10844" ht="12.75" customHeight="1" x14ac:dyDescent="0.2"/>
    <row r="10845" ht="12.75" customHeight="1" x14ac:dyDescent="0.2"/>
    <row r="10846" ht="12.75" customHeight="1" x14ac:dyDescent="0.2"/>
    <row r="10847" ht="12.75" customHeight="1" x14ac:dyDescent="0.2"/>
    <row r="10848" ht="12.75" customHeight="1" x14ac:dyDescent="0.2"/>
    <row r="10849" ht="12.75" customHeight="1" x14ac:dyDescent="0.2"/>
    <row r="10850" ht="12.75" customHeight="1" x14ac:dyDescent="0.2"/>
    <row r="10851" ht="12.75" customHeight="1" x14ac:dyDescent="0.2"/>
    <row r="10852" ht="12.75" customHeight="1" x14ac:dyDescent="0.2"/>
    <row r="10853" ht="12.75" customHeight="1" x14ac:dyDescent="0.2"/>
    <row r="10854" ht="12.75" customHeight="1" x14ac:dyDescent="0.2"/>
    <row r="10855" ht="12.75" customHeight="1" x14ac:dyDescent="0.2"/>
    <row r="10856" ht="12.75" customHeight="1" x14ac:dyDescent="0.2"/>
    <row r="10857" ht="12.75" customHeight="1" x14ac:dyDescent="0.2"/>
    <row r="10858" ht="12.75" customHeight="1" x14ac:dyDescent="0.2"/>
    <row r="10859" ht="12.75" customHeight="1" x14ac:dyDescent="0.2"/>
    <row r="10860" ht="12.75" customHeight="1" x14ac:dyDescent="0.2"/>
    <row r="10861" ht="12.75" customHeight="1" x14ac:dyDescent="0.2"/>
    <row r="10862" ht="12.75" customHeight="1" x14ac:dyDescent="0.2"/>
    <row r="10863" ht="12.75" customHeight="1" x14ac:dyDescent="0.2"/>
    <row r="10864" ht="12.75" customHeight="1" x14ac:dyDescent="0.2"/>
    <row r="10865" ht="12.75" customHeight="1" x14ac:dyDescent="0.2"/>
    <row r="10866" ht="12.75" customHeight="1" x14ac:dyDescent="0.2"/>
    <row r="10867" ht="12.75" customHeight="1" x14ac:dyDescent="0.2"/>
    <row r="10868" ht="12.75" customHeight="1" x14ac:dyDescent="0.2"/>
    <row r="10869" ht="12.75" customHeight="1" x14ac:dyDescent="0.2"/>
    <row r="10870" ht="12.75" customHeight="1" x14ac:dyDescent="0.2"/>
    <row r="10871" ht="12.75" customHeight="1" x14ac:dyDescent="0.2"/>
    <row r="10872" ht="12.75" customHeight="1" x14ac:dyDescent="0.2"/>
    <row r="10873" ht="12.75" customHeight="1" x14ac:dyDescent="0.2"/>
    <row r="10874" ht="12.75" customHeight="1" x14ac:dyDescent="0.2"/>
    <row r="10875" ht="12.75" customHeight="1" x14ac:dyDescent="0.2"/>
    <row r="10876" ht="12.75" customHeight="1" x14ac:dyDescent="0.2"/>
    <row r="10877" ht="12.75" customHeight="1" x14ac:dyDescent="0.2"/>
    <row r="10878" ht="12.75" customHeight="1" x14ac:dyDescent="0.2"/>
    <row r="10879" ht="12.75" customHeight="1" x14ac:dyDescent="0.2"/>
    <row r="10880" ht="12.75" customHeight="1" x14ac:dyDescent="0.2"/>
    <row r="10881" ht="12.75" customHeight="1" x14ac:dyDescent="0.2"/>
    <row r="10882" ht="12.75" customHeight="1" x14ac:dyDescent="0.2"/>
    <row r="10883" ht="12.75" customHeight="1" x14ac:dyDescent="0.2"/>
    <row r="10884" ht="12.75" customHeight="1" x14ac:dyDescent="0.2"/>
    <row r="10885" ht="12.75" customHeight="1" x14ac:dyDescent="0.2"/>
    <row r="10886" ht="12.75" customHeight="1" x14ac:dyDescent="0.2"/>
    <row r="10887" ht="12.75" customHeight="1" x14ac:dyDescent="0.2"/>
    <row r="10888" ht="12.75" customHeight="1" x14ac:dyDescent="0.2"/>
    <row r="10889" ht="12.75" customHeight="1" x14ac:dyDescent="0.2"/>
    <row r="10890" ht="12.75" customHeight="1" x14ac:dyDescent="0.2"/>
    <row r="10891" ht="12.75" customHeight="1" x14ac:dyDescent="0.2"/>
    <row r="10892" ht="12.75" customHeight="1" x14ac:dyDescent="0.2"/>
    <row r="10893" ht="12.75" customHeight="1" x14ac:dyDescent="0.2"/>
    <row r="10894" ht="12.75" customHeight="1" x14ac:dyDescent="0.2"/>
    <row r="10895" ht="12.75" customHeight="1" x14ac:dyDescent="0.2"/>
    <row r="10896" ht="12.75" customHeight="1" x14ac:dyDescent="0.2"/>
    <row r="10897" ht="12.75" customHeight="1" x14ac:dyDescent="0.2"/>
    <row r="10898" ht="12.75" customHeight="1" x14ac:dyDescent="0.2"/>
    <row r="10899" ht="12.75" customHeight="1" x14ac:dyDescent="0.2"/>
    <row r="10900" ht="12.75" customHeight="1" x14ac:dyDescent="0.2"/>
    <row r="10901" ht="12.75" customHeight="1" x14ac:dyDescent="0.2"/>
    <row r="10902" ht="12.75" customHeight="1" x14ac:dyDescent="0.2"/>
    <row r="10903" ht="12.75" customHeight="1" x14ac:dyDescent="0.2"/>
    <row r="10904" ht="12.75" customHeight="1" x14ac:dyDescent="0.2"/>
    <row r="10905" ht="12.75" customHeight="1" x14ac:dyDescent="0.2"/>
    <row r="10906" ht="12.75" customHeight="1" x14ac:dyDescent="0.2"/>
    <row r="10907" ht="12.75" customHeight="1" x14ac:dyDescent="0.2"/>
    <row r="10908" ht="12.75" customHeight="1" x14ac:dyDescent="0.2"/>
    <row r="10909" ht="12.75" customHeight="1" x14ac:dyDescent="0.2"/>
    <row r="10910" ht="12.75" customHeight="1" x14ac:dyDescent="0.2"/>
    <row r="10911" ht="12.75" customHeight="1" x14ac:dyDescent="0.2"/>
    <row r="10912" ht="12.75" customHeight="1" x14ac:dyDescent="0.2"/>
    <row r="10913" ht="12.75" customHeight="1" x14ac:dyDescent="0.2"/>
    <row r="10914" ht="12.75" customHeight="1" x14ac:dyDescent="0.2"/>
    <row r="10915" ht="12.75" customHeight="1" x14ac:dyDescent="0.2"/>
    <row r="10916" ht="12.75" customHeight="1" x14ac:dyDescent="0.2"/>
    <row r="10917" ht="12.75" customHeight="1" x14ac:dyDescent="0.2"/>
    <row r="10918" ht="12.75" customHeight="1" x14ac:dyDescent="0.2"/>
    <row r="10919" ht="12.75" customHeight="1" x14ac:dyDescent="0.2"/>
    <row r="10920" ht="12.75" customHeight="1" x14ac:dyDescent="0.2"/>
    <row r="10921" ht="12.75" customHeight="1" x14ac:dyDescent="0.2"/>
    <row r="10922" ht="12.75" customHeight="1" x14ac:dyDescent="0.2"/>
    <row r="10923" ht="12.75" customHeight="1" x14ac:dyDescent="0.2"/>
    <row r="10924" ht="12.75" customHeight="1" x14ac:dyDescent="0.2"/>
    <row r="10925" ht="12.75" customHeight="1" x14ac:dyDescent="0.2"/>
    <row r="10926" ht="12.75" customHeight="1" x14ac:dyDescent="0.2"/>
    <row r="10927" ht="12.75" customHeight="1" x14ac:dyDescent="0.2"/>
    <row r="10928" ht="12.75" customHeight="1" x14ac:dyDescent="0.2"/>
    <row r="10929" ht="12.75" customHeight="1" x14ac:dyDescent="0.2"/>
    <row r="10930" ht="12.75" customHeight="1" x14ac:dyDescent="0.2"/>
    <row r="10931" ht="12.75" customHeight="1" x14ac:dyDescent="0.2"/>
    <row r="10932" ht="12.75" customHeight="1" x14ac:dyDescent="0.2"/>
    <row r="10933" ht="12.75" customHeight="1" x14ac:dyDescent="0.2"/>
    <row r="10934" ht="12.75" customHeight="1" x14ac:dyDescent="0.2"/>
    <row r="10935" ht="12.75" customHeight="1" x14ac:dyDescent="0.2"/>
    <row r="10936" ht="12.75" customHeight="1" x14ac:dyDescent="0.2"/>
    <row r="10937" ht="12.75" customHeight="1" x14ac:dyDescent="0.2"/>
    <row r="10938" ht="12.75" customHeight="1" x14ac:dyDescent="0.2"/>
    <row r="10939" ht="12.75" customHeight="1" x14ac:dyDescent="0.2"/>
    <row r="10940" ht="12.75" customHeight="1" x14ac:dyDescent="0.2"/>
    <row r="10941" ht="12.75" customHeight="1" x14ac:dyDescent="0.2"/>
    <row r="10942" ht="12.75" customHeight="1" x14ac:dyDescent="0.2"/>
    <row r="10943" ht="12.75" customHeight="1" x14ac:dyDescent="0.2"/>
    <row r="10944" ht="12.75" customHeight="1" x14ac:dyDescent="0.2"/>
    <row r="10945" ht="12.75" customHeight="1" x14ac:dyDescent="0.2"/>
    <row r="10946" ht="12.75" customHeight="1" x14ac:dyDescent="0.2"/>
    <row r="10947" ht="12.75" customHeight="1" x14ac:dyDescent="0.2"/>
    <row r="10948" ht="12.75" customHeight="1" x14ac:dyDescent="0.2"/>
    <row r="10949" ht="12.75" customHeight="1" x14ac:dyDescent="0.2"/>
    <row r="10950" ht="12.75" customHeight="1" x14ac:dyDescent="0.2"/>
    <row r="10951" ht="12.75" customHeight="1" x14ac:dyDescent="0.2"/>
    <row r="10952" ht="12.75" customHeight="1" x14ac:dyDescent="0.2"/>
    <row r="10953" ht="12.75" customHeight="1" x14ac:dyDescent="0.2"/>
    <row r="10954" ht="12.75" customHeight="1" x14ac:dyDescent="0.2"/>
    <row r="10955" ht="12.75" customHeight="1" x14ac:dyDescent="0.2"/>
    <row r="10956" ht="12.75" customHeight="1" x14ac:dyDescent="0.2"/>
    <row r="10957" ht="12.75" customHeight="1" x14ac:dyDescent="0.2"/>
    <row r="10958" ht="12.75" customHeight="1" x14ac:dyDescent="0.2"/>
    <row r="10959" ht="12.75" customHeight="1" x14ac:dyDescent="0.2"/>
    <row r="10960" ht="12.75" customHeight="1" x14ac:dyDescent="0.2"/>
    <row r="10961" ht="12.75" customHeight="1" x14ac:dyDescent="0.2"/>
    <row r="10962" ht="12.75" customHeight="1" x14ac:dyDescent="0.2"/>
    <row r="10963" ht="12.75" customHeight="1" x14ac:dyDescent="0.2"/>
    <row r="10964" ht="12.75" customHeight="1" x14ac:dyDescent="0.2"/>
    <row r="10965" ht="12.75" customHeight="1" x14ac:dyDescent="0.2"/>
    <row r="10966" ht="12.75" customHeight="1" x14ac:dyDescent="0.2"/>
    <row r="10967" ht="12.75" customHeight="1" x14ac:dyDescent="0.2"/>
    <row r="10968" ht="12.75" customHeight="1" x14ac:dyDescent="0.2"/>
    <row r="10969" ht="12.75" customHeight="1" x14ac:dyDescent="0.2"/>
    <row r="10970" ht="12.75" customHeight="1" x14ac:dyDescent="0.2"/>
    <row r="10971" ht="12.75" customHeight="1" x14ac:dyDescent="0.2"/>
    <row r="10972" ht="12.75" customHeight="1" x14ac:dyDescent="0.2"/>
    <row r="10973" ht="12.75" customHeight="1" x14ac:dyDescent="0.2"/>
    <row r="10974" ht="12.75" customHeight="1" x14ac:dyDescent="0.2"/>
    <row r="10975" ht="12.75" customHeight="1" x14ac:dyDescent="0.2"/>
    <row r="10976" ht="12.75" customHeight="1" x14ac:dyDescent="0.2"/>
    <row r="10977" ht="12.75" customHeight="1" x14ac:dyDescent="0.2"/>
    <row r="10978" ht="12.75" customHeight="1" x14ac:dyDescent="0.2"/>
    <row r="10979" ht="12.75" customHeight="1" x14ac:dyDescent="0.2"/>
    <row r="10980" ht="12.75" customHeight="1" x14ac:dyDescent="0.2"/>
    <row r="10981" ht="12.75" customHeight="1" x14ac:dyDescent="0.2"/>
    <row r="10982" ht="12.75" customHeight="1" x14ac:dyDescent="0.2"/>
    <row r="10983" ht="12.75" customHeight="1" x14ac:dyDescent="0.2"/>
    <row r="10984" ht="12.75" customHeight="1" x14ac:dyDescent="0.2"/>
    <row r="10985" ht="12.75" customHeight="1" x14ac:dyDescent="0.2"/>
    <row r="10986" ht="12.75" customHeight="1" x14ac:dyDescent="0.2"/>
    <row r="10987" ht="12.75" customHeight="1" x14ac:dyDescent="0.2"/>
    <row r="10988" ht="12.75" customHeight="1" x14ac:dyDescent="0.2"/>
    <row r="10989" ht="12.75" customHeight="1" x14ac:dyDescent="0.2"/>
    <row r="10990" ht="12.75" customHeight="1" x14ac:dyDescent="0.2"/>
    <row r="10991" ht="12.75" customHeight="1" x14ac:dyDescent="0.2"/>
    <row r="10992" ht="12.75" customHeight="1" x14ac:dyDescent="0.2"/>
    <row r="10993" ht="12.75" customHeight="1" x14ac:dyDescent="0.2"/>
    <row r="10994" ht="12.75" customHeight="1" x14ac:dyDescent="0.2"/>
    <row r="10995" ht="12.75" customHeight="1" x14ac:dyDescent="0.2"/>
    <row r="10996" ht="12.75" customHeight="1" x14ac:dyDescent="0.2"/>
    <row r="10997" ht="12.75" customHeight="1" x14ac:dyDescent="0.2"/>
    <row r="10998" ht="12.75" customHeight="1" x14ac:dyDescent="0.2"/>
    <row r="10999" ht="12.75" customHeight="1" x14ac:dyDescent="0.2"/>
    <row r="11000" ht="12.75" customHeight="1" x14ac:dyDescent="0.2"/>
    <row r="11001" ht="12.75" customHeight="1" x14ac:dyDescent="0.2"/>
    <row r="11002" ht="12.75" customHeight="1" x14ac:dyDescent="0.2"/>
    <row r="11003" ht="12.75" customHeight="1" x14ac:dyDescent="0.2"/>
    <row r="11004" ht="12.75" customHeight="1" x14ac:dyDescent="0.2"/>
    <row r="11005" ht="12.75" customHeight="1" x14ac:dyDescent="0.2"/>
    <row r="11006" ht="12.75" customHeight="1" x14ac:dyDescent="0.2"/>
    <row r="11007" ht="12.75" customHeight="1" x14ac:dyDescent="0.2"/>
    <row r="11008" ht="12.75" customHeight="1" x14ac:dyDescent="0.2"/>
    <row r="11009" ht="12.75" customHeight="1" x14ac:dyDescent="0.2"/>
    <row r="11010" ht="12.75" customHeight="1" x14ac:dyDescent="0.2"/>
    <row r="11011" ht="12.75" customHeight="1" x14ac:dyDescent="0.2"/>
    <row r="11012" ht="12.75" customHeight="1" x14ac:dyDescent="0.2"/>
    <row r="11013" ht="12.75" customHeight="1" x14ac:dyDescent="0.2"/>
    <row r="11014" ht="12.75" customHeight="1" x14ac:dyDescent="0.2"/>
    <row r="11015" ht="12.75" customHeight="1" x14ac:dyDescent="0.2"/>
    <row r="11016" ht="12.75" customHeight="1" x14ac:dyDescent="0.2"/>
    <row r="11017" ht="12.75" customHeight="1" x14ac:dyDescent="0.2"/>
    <row r="11018" ht="12.75" customHeight="1" x14ac:dyDescent="0.2"/>
    <row r="11019" ht="12.75" customHeight="1" x14ac:dyDescent="0.2"/>
    <row r="11020" ht="12.75" customHeight="1" x14ac:dyDescent="0.2"/>
    <row r="11021" ht="12.75" customHeight="1" x14ac:dyDescent="0.2"/>
    <row r="11022" ht="12.75" customHeight="1" x14ac:dyDescent="0.2"/>
    <row r="11023" ht="12.75" customHeight="1" x14ac:dyDescent="0.2"/>
    <row r="11024" ht="12.75" customHeight="1" x14ac:dyDescent="0.2"/>
    <row r="11025" ht="12.75" customHeight="1" x14ac:dyDescent="0.2"/>
    <row r="11026" ht="12.75" customHeight="1" x14ac:dyDescent="0.2"/>
    <row r="11027" ht="12.75" customHeight="1" x14ac:dyDescent="0.2"/>
    <row r="11028" ht="12.75" customHeight="1" x14ac:dyDescent="0.2"/>
    <row r="11029" ht="12.75" customHeight="1" x14ac:dyDescent="0.2"/>
    <row r="11030" ht="12.75" customHeight="1" x14ac:dyDescent="0.2"/>
    <row r="11031" ht="12.75" customHeight="1" x14ac:dyDescent="0.2"/>
    <row r="11032" ht="12.75" customHeight="1" x14ac:dyDescent="0.2"/>
    <row r="11033" ht="12.75" customHeight="1" x14ac:dyDescent="0.2"/>
    <row r="11034" ht="12.75" customHeight="1" x14ac:dyDescent="0.2"/>
    <row r="11035" ht="12.75" customHeight="1" x14ac:dyDescent="0.2"/>
    <row r="11036" ht="12.75" customHeight="1" x14ac:dyDescent="0.2"/>
    <row r="11037" ht="12.75" customHeight="1" x14ac:dyDescent="0.2"/>
    <row r="11038" ht="12.75" customHeight="1" x14ac:dyDescent="0.2"/>
    <row r="11039" ht="12.75" customHeight="1" x14ac:dyDescent="0.2"/>
    <row r="11040" ht="12.75" customHeight="1" x14ac:dyDescent="0.2"/>
    <row r="11041" ht="12.75" customHeight="1" x14ac:dyDescent="0.2"/>
    <row r="11042" ht="12.75" customHeight="1" x14ac:dyDescent="0.2"/>
    <row r="11043" ht="12.75" customHeight="1" x14ac:dyDescent="0.2"/>
    <row r="11044" ht="12.75" customHeight="1" x14ac:dyDescent="0.2"/>
    <row r="11045" ht="12.75" customHeight="1" x14ac:dyDescent="0.2"/>
    <row r="11046" ht="12.75" customHeight="1" x14ac:dyDescent="0.2"/>
    <row r="11047" ht="12.75" customHeight="1" x14ac:dyDescent="0.2"/>
    <row r="11048" ht="12.75" customHeight="1" x14ac:dyDescent="0.2"/>
    <row r="11049" ht="12.75" customHeight="1" x14ac:dyDescent="0.2"/>
    <row r="11050" ht="12.75" customHeight="1" x14ac:dyDescent="0.2"/>
    <row r="11051" ht="12.75" customHeight="1" x14ac:dyDescent="0.2"/>
    <row r="11052" ht="12.75" customHeight="1" x14ac:dyDescent="0.2"/>
    <row r="11053" ht="12.75" customHeight="1" x14ac:dyDescent="0.2"/>
    <row r="11054" ht="12.75" customHeight="1" x14ac:dyDescent="0.2"/>
    <row r="11055" ht="12.75" customHeight="1" x14ac:dyDescent="0.2"/>
    <row r="11056" ht="12.75" customHeight="1" x14ac:dyDescent="0.2"/>
    <row r="11057" ht="12.75" customHeight="1" x14ac:dyDescent="0.2"/>
    <row r="11058" ht="12.75" customHeight="1" x14ac:dyDescent="0.2"/>
    <row r="11059" ht="12.75" customHeight="1" x14ac:dyDescent="0.2"/>
    <row r="11060" ht="12.75" customHeight="1" x14ac:dyDescent="0.2"/>
    <row r="11061" ht="12.75" customHeight="1" x14ac:dyDescent="0.2"/>
    <row r="11062" ht="12.75" customHeight="1" x14ac:dyDescent="0.2"/>
    <row r="11063" ht="12.75" customHeight="1" x14ac:dyDescent="0.2"/>
    <row r="11064" ht="12.75" customHeight="1" x14ac:dyDescent="0.2"/>
    <row r="11065" ht="12.75" customHeight="1" x14ac:dyDescent="0.2"/>
    <row r="11066" ht="12.75" customHeight="1" x14ac:dyDescent="0.2"/>
    <row r="11067" ht="12.75" customHeight="1" x14ac:dyDescent="0.2"/>
    <row r="11068" ht="12.75" customHeight="1" x14ac:dyDescent="0.2"/>
    <row r="11069" ht="12.75" customHeight="1" x14ac:dyDescent="0.2"/>
    <row r="11070" ht="12.75" customHeight="1" x14ac:dyDescent="0.2"/>
    <row r="11071" ht="12.75" customHeight="1" x14ac:dyDescent="0.2"/>
    <row r="11072" ht="12.75" customHeight="1" x14ac:dyDescent="0.2"/>
    <row r="11073" ht="12.75" customHeight="1" x14ac:dyDescent="0.2"/>
    <row r="11074" ht="12.75" customHeight="1" x14ac:dyDescent="0.2"/>
    <row r="11075" ht="12.75" customHeight="1" x14ac:dyDescent="0.2"/>
    <row r="11076" ht="12.75" customHeight="1" x14ac:dyDescent="0.2"/>
    <row r="11077" ht="12.75" customHeight="1" x14ac:dyDescent="0.2"/>
    <row r="11078" ht="12.75" customHeight="1" x14ac:dyDescent="0.2"/>
    <row r="11079" ht="12.75" customHeight="1" x14ac:dyDescent="0.2"/>
    <row r="11080" ht="12.75" customHeight="1" x14ac:dyDescent="0.2"/>
    <row r="11081" ht="12.75" customHeight="1" x14ac:dyDescent="0.2"/>
    <row r="11082" ht="12.75" customHeight="1" x14ac:dyDescent="0.2"/>
    <row r="11083" ht="12.75" customHeight="1" x14ac:dyDescent="0.2"/>
    <row r="11084" ht="12.75" customHeight="1" x14ac:dyDescent="0.2"/>
    <row r="11085" ht="12.75" customHeight="1" x14ac:dyDescent="0.2"/>
    <row r="11086" ht="12.75" customHeight="1" x14ac:dyDescent="0.2"/>
    <row r="11087" ht="12.75" customHeight="1" x14ac:dyDescent="0.2"/>
    <row r="11088" ht="12.75" customHeight="1" x14ac:dyDescent="0.2"/>
    <row r="11089" ht="12.75" customHeight="1" x14ac:dyDescent="0.2"/>
    <row r="11090" ht="12.75" customHeight="1" x14ac:dyDescent="0.2"/>
    <row r="11091" ht="12.75" customHeight="1" x14ac:dyDescent="0.2"/>
    <row r="11092" ht="12.75" customHeight="1" x14ac:dyDescent="0.2"/>
    <row r="11093" ht="12.75" customHeight="1" x14ac:dyDescent="0.2"/>
    <row r="11094" ht="12.75" customHeight="1" x14ac:dyDescent="0.2"/>
    <row r="11095" ht="12.75" customHeight="1" x14ac:dyDescent="0.2"/>
    <row r="11096" ht="12.75" customHeight="1" x14ac:dyDescent="0.2"/>
    <row r="11097" ht="12.75" customHeight="1" x14ac:dyDescent="0.2"/>
    <row r="11098" ht="12.75" customHeight="1" x14ac:dyDescent="0.2"/>
    <row r="11099" ht="12.75" customHeight="1" x14ac:dyDescent="0.2"/>
    <row r="11100" ht="12.75" customHeight="1" x14ac:dyDescent="0.2"/>
    <row r="11101" ht="12.75" customHeight="1" x14ac:dyDescent="0.2"/>
    <row r="11102" ht="12.75" customHeight="1" x14ac:dyDescent="0.2"/>
    <row r="11103" ht="12.75" customHeight="1" x14ac:dyDescent="0.2"/>
    <row r="11104" ht="12.75" customHeight="1" x14ac:dyDescent="0.2"/>
    <row r="11105" ht="12.75" customHeight="1" x14ac:dyDescent="0.2"/>
    <row r="11106" ht="12.75" customHeight="1" x14ac:dyDescent="0.2"/>
    <row r="11107" ht="12.75" customHeight="1" x14ac:dyDescent="0.2"/>
    <row r="11108" ht="12.75" customHeight="1" x14ac:dyDescent="0.2"/>
    <row r="11109" ht="12.75" customHeight="1" x14ac:dyDescent="0.2"/>
    <row r="11110" ht="12.75" customHeight="1" x14ac:dyDescent="0.2"/>
    <row r="11111" ht="12.75" customHeight="1" x14ac:dyDescent="0.2"/>
    <row r="11112" ht="12.75" customHeight="1" x14ac:dyDescent="0.2"/>
    <row r="11113" ht="12.75" customHeight="1" x14ac:dyDescent="0.2"/>
    <row r="11114" ht="12.75" customHeight="1" x14ac:dyDescent="0.2"/>
    <row r="11115" ht="12.75" customHeight="1" x14ac:dyDescent="0.2"/>
    <row r="11116" ht="12.75" customHeight="1" x14ac:dyDescent="0.2"/>
    <row r="11117" ht="12.75" customHeight="1" x14ac:dyDescent="0.2"/>
    <row r="11118" ht="12.75" customHeight="1" x14ac:dyDescent="0.2"/>
    <row r="11119" ht="12.75" customHeight="1" x14ac:dyDescent="0.2"/>
    <row r="11120" ht="12.75" customHeight="1" x14ac:dyDescent="0.2"/>
    <row r="11121" ht="12.75" customHeight="1" x14ac:dyDescent="0.2"/>
    <row r="11122" ht="12.75" customHeight="1" x14ac:dyDescent="0.2"/>
    <row r="11123" ht="12.75" customHeight="1" x14ac:dyDescent="0.2"/>
    <row r="11124" ht="12.75" customHeight="1" x14ac:dyDescent="0.2"/>
    <row r="11125" ht="12.75" customHeight="1" x14ac:dyDescent="0.2"/>
    <row r="11126" ht="12.75" customHeight="1" x14ac:dyDescent="0.2"/>
    <row r="11127" ht="12.75" customHeight="1" x14ac:dyDescent="0.2"/>
    <row r="11128" ht="12.75" customHeight="1" x14ac:dyDescent="0.2"/>
    <row r="11129" ht="12.75" customHeight="1" x14ac:dyDescent="0.2"/>
    <row r="11130" ht="12.75" customHeight="1" x14ac:dyDescent="0.2"/>
    <row r="11131" ht="12.75" customHeight="1" x14ac:dyDescent="0.2"/>
    <row r="11132" ht="12.75" customHeight="1" x14ac:dyDescent="0.2"/>
    <row r="11133" ht="12.75" customHeight="1" x14ac:dyDescent="0.2"/>
    <row r="11134" ht="12.75" customHeight="1" x14ac:dyDescent="0.2"/>
    <row r="11135" ht="12.75" customHeight="1" x14ac:dyDescent="0.2"/>
    <row r="11136" ht="12.75" customHeight="1" x14ac:dyDescent="0.2"/>
    <row r="11137" ht="12.75" customHeight="1" x14ac:dyDescent="0.2"/>
    <row r="11138" ht="12.75" customHeight="1" x14ac:dyDescent="0.2"/>
    <row r="11139" ht="12.75" customHeight="1" x14ac:dyDescent="0.2"/>
    <row r="11140" ht="12.75" customHeight="1" x14ac:dyDescent="0.2"/>
    <row r="11141" ht="12.75" customHeight="1" x14ac:dyDescent="0.2"/>
    <row r="11142" ht="12.75" customHeight="1" x14ac:dyDescent="0.2"/>
    <row r="11143" ht="12.75" customHeight="1" x14ac:dyDescent="0.2"/>
    <row r="11144" ht="12.75" customHeight="1" x14ac:dyDescent="0.2"/>
    <row r="11145" ht="12.75" customHeight="1" x14ac:dyDescent="0.2"/>
    <row r="11146" ht="12.75" customHeight="1" x14ac:dyDescent="0.2"/>
    <row r="11147" ht="12.75" customHeight="1" x14ac:dyDescent="0.2"/>
    <row r="11148" ht="12.75" customHeight="1" x14ac:dyDescent="0.2"/>
    <row r="11149" ht="12.75" customHeight="1" x14ac:dyDescent="0.2"/>
    <row r="11150" ht="12.75" customHeight="1" x14ac:dyDescent="0.2"/>
    <row r="11151" ht="12.75" customHeight="1" x14ac:dyDescent="0.2"/>
    <row r="11152" ht="12.75" customHeight="1" x14ac:dyDescent="0.2"/>
    <row r="11153" ht="12.75" customHeight="1" x14ac:dyDescent="0.2"/>
    <row r="11154" ht="12.75" customHeight="1" x14ac:dyDescent="0.2"/>
    <row r="11155" ht="12.75" customHeight="1" x14ac:dyDescent="0.2"/>
    <row r="11156" ht="12.75" customHeight="1" x14ac:dyDescent="0.2"/>
    <row r="11157" ht="12.75" customHeight="1" x14ac:dyDescent="0.2"/>
    <row r="11158" ht="12.75" customHeight="1" x14ac:dyDescent="0.2"/>
    <row r="11159" ht="12.75" customHeight="1" x14ac:dyDescent="0.2"/>
    <row r="11160" ht="12.75" customHeight="1" x14ac:dyDescent="0.2"/>
    <row r="11161" ht="12.75" customHeight="1" x14ac:dyDescent="0.2"/>
    <row r="11162" ht="12.75" customHeight="1" x14ac:dyDescent="0.2"/>
    <row r="11163" ht="12.75" customHeight="1" x14ac:dyDescent="0.2"/>
    <row r="11164" ht="12.75" customHeight="1" x14ac:dyDescent="0.2"/>
    <row r="11165" ht="12.75" customHeight="1" x14ac:dyDescent="0.2"/>
    <row r="11166" ht="12.75" customHeight="1" x14ac:dyDescent="0.2"/>
    <row r="11167" ht="12.75" customHeight="1" x14ac:dyDescent="0.2"/>
    <row r="11168" ht="12.75" customHeight="1" x14ac:dyDescent="0.2"/>
    <row r="11169" ht="12.75" customHeight="1" x14ac:dyDescent="0.2"/>
    <row r="11170" ht="12.75" customHeight="1" x14ac:dyDescent="0.2"/>
    <row r="11171" ht="12.75" customHeight="1" x14ac:dyDescent="0.2"/>
    <row r="11172" ht="12.75" customHeight="1" x14ac:dyDescent="0.2"/>
    <row r="11173" ht="12.75" customHeight="1" x14ac:dyDescent="0.2"/>
    <row r="11174" ht="12.75" customHeight="1" x14ac:dyDescent="0.2"/>
    <row r="11175" ht="12.75" customHeight="1" x14ac:dyDescent="0.2"/>
    <row r="11176" ht="12.75" customHeight="1" x14ac:dyDescent="0.2"/>
    <row r="11177" ht="12.75" customHeight="1" x14ac:dyDescent="0.2"/>
    <row r="11178" ht="12.75" customHeight="1" x14ac:dyDescent="0.2"/>
    <row r="11179" ht="12.75" customHeight="1" x14ac:dyDescent="0.2"/>
    <row r="11180" ht="12.75" customHeight="1" x14ac:dyDescent="0.2"/>
    <row r="11181" ht="12.75" customHeight="1" x14ac:dyDescent="0.2"/>
    <row r="11182" ht="12.75" customHeight="1" x14ac:dyDescent="0.2"/>
    <row r="11183" ht="12.75" customHeight="1" x14ac:dyDescent="0.2"/>
    <row r="11184" ht="12.75" customHeight="1" x14ac:dyDescent="0.2"/>
    <row r="11185" ht="12.75" customHeight="1" x14ac:dyDescent="0.2"/>
    <row r="11186" ht="12.75" customHeight="1" x14ac:dyDescent="0.2"/>
    <row r="11187" ht="12.75" customHeight="1" x14ac:dyDescent="0.2"/>
    <row r="11188" ht="12.75" customHeight="1" x14ac:dyDescent="0.2"/>
    <row r="11189" ht="12.75" customHeight="1" x14ac:dyDescent="0.2"/>
    <row r="11190" ht="12.75" customHeight="1" x14ac:dyDescent="0.2"/>
    <row r="11191" ht="12.75" customHeight="1" x14ac:dyDescent="0.2"/>
    <row r="11192" ht="12.75" customHeight="1" x14ac:dyDescent="0.2"/>
    <row r="11193" ht="12.75" customHeight="1" x14ac:dyDescent="0.2"/>
    <row r="11194" ht="12.75" customHeight="1" x14ac:dyDescent="0.2"/>
    <row r="11195" ht="12.75" customHeight="1" x14ac:dyDescent="0.2"/>
    <row r="11196" ht="12.75" customHeight="1" x14ac:dyDescent="0.2"/>
    <row r="11197" ht="12.75" customHeight="1" x14ac:dyDescent="0.2"/>
    <row r="11198" ht="12.75" customHeight="1" x14ac:dyDescent="0.2"/>
    <row r="11199" ht="12.75" customHeight="1" x14ac:dyDescent="0.2"/>
    <row r="11200" ht="12.75" customHeight="1" x14ac:dyDescent="0.2"/>
    <row r="11201" ht="12.75" customHeight="1" x14ac:dyDescent="0.2"/>
    <row r="11202" ht="12.75" customHeight="1" x14ac:dyDescent="0.2"/>
    <row r="11203" ht="12.75" customHeight="1" x14ac:dyDescent="0.2"/>
    <row r="11204" ht="12.75" customHeight="1" x14ac:dyDescent="0.2"/>
    <row r="11205" ht="12.75" customHeight="1" x14ac:dyDescent="0.2"/>
    <row r="11206" ht="12.75" customHeight="1" x14ac:dyDescent="0.2"/>
    <row r="11207" ht="12.75" customHeight="1" x14ac:dyDescent="0.2"/>
    <row r="11208" ht="12.75" customHeight="1" x14ac:dyDescent="0.2"/>
    <row r="11209" ht="12.75" customHeight="1" x14ac:dyDescent="0.2"/>
    <row r="11210" ht="12.75" customHeight="1" x14ac:dyDescent="0.2"/>
    <row r="11211" ht="12.75" customHeight="1" x14ac:dyDescent="0.2"/>
    <row r="11212" ht="12.75" customHeight="1" x14ac:dyDescent="0.2"/>
    <row r="11213" ht="12.75" customHeight="1" x14ac:dyDescent="0.2"/>
    <row r="11214" ht="12.75" customHeight="1" x14ac:dyDescent="0.2"/>
    <row r="11215" ht="12.75" customHeight="1" x14ac:dyDescent="0.2"/>
    <row r="11216" ht="12.75" customHeight="1" x14ac:dyDescent="0.2"/>
    <row r="11217" ht="12.75" customHeight="1" x14ac:dyDescent="0.2"/>
    <row r="11218" ht="12.75" customHeight="1" x14ac:dyDescent="0.2"/>
    <row r="11219" ht="12.75" customHeight="1" x14ac:dyDescent="0.2"/>
    <row r="11220" ht="12.75" customHeight="1" x14ac:dyDescent="0.2"/>
    <row r="11221" ht="12.75" customHeight="1" x14ac:dyDescent="0.2"/>
    <row r="11222" ht="12.75" customHeight="1" x14ac:dyDescent="0.2"/>
    <row r="11223" ht="12.75" customHeight="1" x14ac:dyDescent="0.2"/>
    <row r="11224" ht="12.75" customHeight="1" x14ac:dyDescent="0.2"/>
    <row r="11225" ht="12.75" customHeight="1" x14ac:dyDescent="0.2"/>
    <row r="11226" ht="12.75" customHeight="1" x14ac:dyDescent="0.2"/>
    <row r="11227" ht="12.75" customHeight="1" x14ac:dyDescent="0.2"/>
    <row r="11228" ht="12.75" customHeight="1" x14ac:dyDescent="0.2"/>
    <row r="11229" ht="12.75" customHeight="1" x14ac:dyDescent="0.2"/>
    <row r="11230" ht="12.75" customHeight="1" x14ac:dyDescent="0.2"/>
    <row r="11231" ht="12.75" customHeight="1" x14ac:dyDescent="0.2"/>
    <row r="11232" ht="12.75" customHeight="1" x14ac:dyDescent="0.2"/>
    <row r="11233" ht="12.75" customHeight="1" x14ac:dyDescent="0.2"/>
    <row r="11234" ht="12.75" customHeight="1" x14ac:dyDescent="0.2"/>
    <row r="11235" ht="12.75" customHeight="1" x14ac:dyDescent="0.2"/>
    <row r="11236" ht="12.75" customHeight="1" x14ac:dyDescent="0.2"/>
    <row r="11237" ht="12.75" customHeight="1" x14ac:dyDescent="0.2"/>
    <row r="11238" ht="12.75" customHeight="1" x14ac:dyDescent="0.2"/>
    <row r="11239" ht="12.75" customHeight="1" x14ac:dyDescent="0.2"/>
    <row r="11240" ht="12.75" customHeight="1" x14ac:dyDescent="0.2"/>
    <row r="11241" ht="12.75" customHeight="1" x14ac:dyDescent="0.2"/>
    <row r="11242" ht="12.75" customHeight="1" x14ac:dyDescent="0.2"/>
    <row r="11243" ht="12.75" customHeight="1" x14ac:dyDescent="0.2"/>
    <row r="11244" ht="12.75" customHeight="1" x14ac:dyDescent="0.2"/>
    <row r="11245" ht="12.75" customHeight="1" x14ac:dyDescent="0.2"/>
    <row r="11246" ht="12.75" customHeight="1" x14ac:dyDescent="0.2"/>
    <row r="11247" ht="12.75" customHeight="1" x14ac:dyDescent="0.2"/>
    <row r="11248" ht="12.75" customHeight="1" x14ac:dyDescent="0.2"/>
    <row r="11249" ht="12.75" customHeight="1" x14ac:dyDescent="0.2"/>
    <row r="11250" ht="12.75" customHeight="1" x14ac:dyDescent="0.2"/>
    <row r="11251" ht="12.75" customHeight="1" x14ac:dyDescent="0.2"/>
    <row r="11252" ht="12.75" customHeight="1" x14ac:dyDescent="0.2"/>
    <row r="11253" ht="12.75" customHeight="1" x14ac:dyDescent="0.2"/>
    <row r="11254" ht="12.75" customHeight="1" x14ac:dyDescent="0.2"/>
    <row r="11255" ht="12.75" customHeight="1" x14ac:dyDescent="0.2"/>
    <row r="11256" ht="12.75" customHeight="1" x14ac:dyDescent="0.2"/>
    <row r="11257" ht="12.75" customHeight="1" x14ac:dyDescent="0.2"/>
    <row r="11258" ht="12.75" customHeight="1" x14ac:dyDescent="0.2"/>
    <row r="11259" ht="12.75" customHeight="1" x14ac:dyDescent="0.2"/>
    <row r="11260" ht="12.75" customHeight="1" x14ac:dyDescent="0.2"/>
    <row r="11261" ht="12.75" customHeight="1" x14ac:dyDescent="0.2"/>
    <row r="11262" ht="12.75" customHeight="1" x14ac:dyDescent="0.2"/>
    <row r="11263" ht="12.75" customHeight="1" x14ac:dyDescent="0.2"/>
    <row r="11264" ht="12.75" customHeight="1" x14ac:dyDescent="0.2"/>
    <row r="11265" ht="12.75" customHeight="1" x14ac:dyDescent="0.2"/>
    <row r="11266" ht="12.75" customHeight="1" x14ac:dyDescent="0.2"/>
    <row r="11267" ht="12.75" customHeight="1" x14ac:dyDescent="0.2"/>
    <row r="11268" ht="12.75" customHeight="1" x14ac:dyDescent="0.2"/>
    <row r="11269" ht="12.75" customHeight="1" x14ac:dyDescent="0.2"/>
    <row r="11270" ht="12.75" customHeight="1" x14ac:dyDescent="0.2"/>
    <row r="11271" ht="12.75" customHeight="1" x14ac:dyDescent="0.2"/>
    <row r="11272" ht="12.75" customHeight="1" x14ac:dyDescent="0.2"/>
    <row r="11273" ht="12.75" customHeight="1" x14ac:dyDescent="0.2"/>
    <row r="11274" ht="12.75" customHeight="1" x14ac:dyDescent="0.2"/>
    <row r="11275" ht="12.75" customHeight="1" x14ac:dyDescent="0.2"/>
    <row r="11276" ht="12.75" customHeight="1" x14ac:dyDescent="0.2"/>
    <row r="11277" ht="12.75" customHeight="1" x14ac:dyDescent="0.2"/>
    <row r="11278" ht="12.75" customHeight="1" x14ac:dyDescent="0.2"/>
    <row r="11279" ht="12.75" customHeight="1" x14ac:dyDescent="0.2"/>
    <row r="11280" ht="12.75" customHeight="1" x14ac:dyDescent="0.2"/>
    <row r="11281" ht="12.75" customHeight="1" x14ac:dyDescent="0.2"/>
    <row r="11282" ht="12.75" customHeight="1" x14ac:dyDescent="0.2"/>
    <row r="11283" ht="12.75" customHeight="1" x14ac:dyDescent="0.2"/>
    <row r="11284" ht="12.75" customHeight="1" x14ac:dyDescent="0.2"/>
    <row r="11285" ht="12.75" customHeight="1" x14ac:dyDescent="0.2"/>
    <row r="11286" ht="12.75" customHeight="1" x14ac:dyDescent="0.2"/>
    <row r="11287" ht="12.75" customHeight="1" x14ac:dyDescent="0.2"/>
    <row r="11288" ht="12.75" customHeight="1" x14ac:dyDescent="0.2"/>
    <row r="11289" ht="12.75" customHeight="1" x14ac:dyDescent="0.2"/>
    <row r="11290" ht="12.75" customHeight="1" x14ac:dyDescent="0.2"/>
    <row r="11291" ht="12.75" customHeight="1" x14ac:dyDescent="0.2"/>
    <row r="11292" ht="12.75" customHeight="1" x14ac:dyDescent="0.2"/>
    <row r="11293" ht="12.75" customHeight="1" x14ac:dyDescent="0.2"/>
    <row r="11294" ht="12.75" customHeight="1" x14ac:dyDescent="0.2"/>
    <row r="11295" ht="12.75" customHeight="1" x14ac:dyDescent="0.2"/>
    <row r="11296" ht="12.75" customHeight="1" x14ac:dyDescent="0.2"/>
    <row r="11297" ht="12.75" customHeight="1" x14ac:dyDescent="0.2"/>
    <row r="11298" ht="12.75" customHeight="1" x14ac:dyDescent="0.2"/>
    <row r="11299" ht="12.75" customHeight="1" x14ac:dyDescent="0.2"/>
    <row r="11300" ht="12.75" customHeight="1" x14ac:dyDescent="0.2"/>
    <row r="11301" ht="12.75" customHeight="1" x14ac:dyDescent="0.2"/>
    <row r="11302" ht="12.75" customHeight="1" x14ac:dyDescent="0.2"/>
    <row r="11303" ht="12.75" customHeight="1" x14ac:dyDescent="0.2"/>
    <row r="11304" ht="12.75" customHeight="1" x14ac:dyDescent="0.2"/>
    <row r="11305" ht="12.75" customHeight="1" x14ac:dyDescent="0.2"/>
    <row r="11306" ht="12.75" customHeight="1" x14ac:dyDescent="0.2"/>
    <row r="11307" ht="12.75" customHeight="1" x14ac:dyDescent="0.2"/>
    <row r="11308" ht="12.75" customHeight="1" x14ac:dyDescent="0.2"/>
    <row r="11309" ht="12.75" customHeight="1" x14ac:dyDescent="0.2"/>
    <row r="11310" ht="12.75" customHeight="1" x14ac:dyDescent="0.2"/>
    <row r="11311" ht="12.75" customHeight="1" x14ac:dyDescent="0.2"/>
    <row r="11312" ht="12.75" customHeight="1" x14ac:dyDescent="0.2"/>
    <row r="11313" ht="12.75" customHeight="1" x14ac:dyDescent="0.2"/>
    <row r="11314" ht="12.75" customHeight="1" x14ac:dyDescent="0.2"/>
    <row r="11315" ht="12.75" customHeight="1" x14ac:dyDescent="0.2"/>
    <row r="11316" ht="12.75" customHeight="1" x14ac:dyDescent="0.2"/>
    <row r="11317" ht="12.75" customHeight="1" x14ac:dyDescent="0.2"/>
    <row r="11318" ht="12.75" customHeight="1" x14ac:dyDescent="0.2"/>
    <row r="11319" ht="12.75" customHeight="1" x14ac:dyDescent="0.2"/>
    <row r="11320" ht="12.75" customHeight="1" x14ac:dyDescent="0.2"/>
    <row r="11321" ht="12.75" customHeight="1" x14ac:dyDescent="0.2"/>
    <row r="11322" ht="12.75" customHeight="1" x14ac:dyDescent="0.2"/>
    <row r="11323" ht="12.75" customHeight="1" x14ac:dyDescent="0.2"/>
    <row r="11324" ht="12.75" customHeight="1" x14ac:dyDescent="0.2"/>
    <row r="11325" ht="12.75" customHeight="1" x14ac:dyDescent="0.2"/>
    <row r="11326" ht="12.75" customHeight="1" x14ac:dyDescent="0.2"/>
    <row r="11327" ht="12.75" customHeight="1" x14ac:dyDescent="0.2"/>
    <row r="11328" ht="12.75" customHeight="1" x14ac:dyDescent="0.2"/>
    <row r="11329" ht="12.75" customHeight="1" x14ac:dyDescent="0.2"/>
    <row r="11330" ht="12.75" customHeight="1" x14ac:dyDescent="0.2"/>
    <row r="11331" ht="12.75" customHeight="1" x14ac:dyDescent="0.2"/>
    <row r="11332" ht="12.75" customHeight="1" x14ac:dyDescent="0.2"/>
    <row r="11333" ht="12.75" customHeight="1" x14ac:dyDescent="0.2"/>
    <row r="11334" ht="12.75" customHeight="1" x14ac:dyDescent="0.2"/>
    <row r="11335" ht="12.75" customHeight="1" x14ac:dyDescent="0.2"/>
    <row r="11336" ht="12.75" customHeight="1" x14ac:dyDescent="0.2"/>
    <row r="11337" ht="12.75" customHeight="1" x14ac:dyDescent="0.2"/>
    <row r="11338" ht="12.75" customHeight="1" x14ac:dyDescent="0.2"/>
    <row r="11339" ht="12.75" customHeight="1" x14ac:dyDescent="0.2"/>
    <row r="11340" ht="12.75" customHeight="1" x14ac:dyDescent="0.2"/>
    <row r="11341" ht="12.75" customHeight="1" x14ac:dyDescent="0.2"/>
    <row r="11342" ht="12.75" customHeight="1" x14ac:dyDescent="0.2"/>
    <row r="11343" ht="12.75" customHeight="1" x14ac:dyDescent="0.2"/>
    <row r="11344" ht="12.75" customHeight="1" x14ac:dyDescent="0.2"/>
    <row r="11345" ht="12.75" customHeight="1" x14ac:dyDescent="0.2"/>
    <row r="11346" ht="12.75" customHeight="1" x14ac:dyDescent="0.2"/>
    <row r="11347" ht="12.75" customHeight="1" x14ac:dyDescent="0.2"/>
    <row r="11348" ht="12.75" customHeight="1" x14ac:dyDescent="0.2"/>
    <row r="11349" ht="12.75" customHeight="1" x14ac:dyDescent="0.2"/>
    <row r="11350" ht="12.75" customHeight="1" x14ac:dyDescent="0.2"/>
    <row r="11351" ht="12.75" customHeight="1" x14ac:dyDescent="0.2"/>
    <row r="11352" ht="12.75" customHeight="1" x14ac:dyDescent="0.2"/>
    <row r="11353" ht="12.75" customHeight="1" x14ac:dyDescent="0.2"/>
    <row r="11354" ht="12.75" customHeight="1" x14ac:dyDescent="0.2"/>
    <row r="11355" ht="12.75" customHeight="1" x14ac:dyDescent="0.2"/>
    <row r="11356" ht="12.75" customHeight="1" x14ac:dyDescent="0.2"/>
    <row r="11357" ht="12.75" customHeight="1" x14ac:dyDescent="0.2"/>
    <row r="11358" ht="12.75" customHeight="1" x14ac:dyDescent="0.2"/>
    <row r="11359" ht="12.75" customHeight="1" x14ac:dyDescent="0.2"/>
    <row r="11360" ht="12.75" customHeight="1" x14ac:dyDescent="0.2"/>
    <row r="11361" ht="12.75" customHeight="1" x14ac:dyDescent="0.2"/>
    <row r="11362" ht="12.75" customHeight="1" x14ac:dyDescent="0.2"/>
    <row r="11363" ht="12.75" customHeight="1" x14ac:dyDescent="0.2"/>
    <row r="11364" ht="12.75" customHeight="1" x14ac:dyDescent="0.2"/>
    <row r="11365" ht="12.75" customHeight="1" x14ac:dyDescent="0.2"/>
    <row r="11366" ht="12.75" customHeight="1" x14ac:dyDescent="0.2"/>
    <row r="11367" ht="12.75" customHeight="1" x14ac:dyDescent="0.2"/>
    <row r="11368" ht="12.75" customHeight="1" x14ac:dyDescent="0.2"/>
    <row r="11369" ht="12.75" customHeight="1" x14ac:dyDescent="0.2"/>
    <row r="11370" ht="12.75" customHeight="1" x14ac:dyDescent="0.2"/>
    <row r="11371" ht="12.75" customHeight="1" x14ac:dyDescent="0.2"/>
    <row r="11372" ht="12.75" customHeight="1" x14ac:dyDescent="0.2"/>
    <row r="11373" ht="12.75" customHeight="1" x14ac:dyDescent="0.2"/>
    <row r="11374" ht="12.75" customHeight="1" x14ac:dyDescent="0.2"/>
    <row r="11375" ht="12.75" customHeight="1" x14ac:dyDescent="0.2"/>
    <row r="11376" ht="12.75" customHeight="1" x14ac:dyDescent="0.2"/>
    <row r="11377" ht="12.75" customHeight="1" x14ac:dyDescent="0.2"/>
    <row r="11378" ht="12.75" customHeight="1" x14ac:dyDescent="0.2"/>
    <row r="11379" ht="12.75" customHeight="1" x14ac:dyDescent="0.2"/>
    <row r="11380" ht="12.75" customHeight="1" x14ac:dyDescent="0.2"/>
    <row r="11381" ht="12.75" customHeight="1" x14ac:dyDescent="0.2"/>
    <row r="11382" ht="12.75" customHeight="1" x14ac:dyDescent="0.2"/>
    <row r="11383" ht="12.75" customHeight="1" x14ac:dyDescent="0.2"/>
    <row r="11384" ht="12.75" customHeight="1" x14ac:dyDescent="0.2"/>
    <row r="11385" ht="12.75" customHeight="1" x14ac:dyDescent="0.2"/>
    <row r="11386" ht="12.75" customHeight="1" x14ac:dyDescent="0.2"/>
    <row r="11387" ht="12.75" customHeight="1" x14ac:dyDescent="0.2"/>
    <row r="11388" ht="12.75" customHeight="1" x14ac:dyDescent="0.2"/>
    <row r="11389" ht="12.75" customHeight="1" x14ac:dyDescent="0.2"/>
    <row r="11390" ht="12.75" customHeight="1" x14ac:dyDescent="0.2"/>
    <row r="11391" ht="12.75" customHeight="1" x14ac:dyDescent="0.2"/>
    <row r="11392" ht="12.75" customHeight="1" x14ac:dyDescent="0.2"/>
    <row r="11393" ht="12.75" customHeight="1" x14ac:dyDescent="0.2"/>
    <row r="11394" ht="12.75" customHeight="1" x14ac:dyDescent="0.2"/>
    <row r="11395" ht="12.75" customHeight="1" x14ac:dyDescent="0.2"/>
    <row r="11396" ht="12.75" customHeight="1" x14ac:dyDescent="0.2"/>
    <row r="11397" ht="12.75" customHeight="1" x14ac:dyDescent="0.2"/>
    <row r="11398" ht="12.75" customHeight="1" x14ac:dyDescent="0.2"/>
    <row r="11399" ht="12.75" customHeight="1" x14ac:dyDescent="0.2"/>
    <row r="11400" ht="12.75" customHeight="1" x14ac:dyDescent="0.2"/>
    <row r="11401" ht="12.75" customHeight="1" x14ac:dyDescent="0.2"/>
    <row r="11402" ht="12.75" customHeight="1" x14ac:dyDescent="0.2"/>
    <row r="11403" ht="12.75" customHeight="1" x14ac:dyDescent="0.2"/>
    <row r="11404" ht="12.75" customHeight="1" x14ac:dyDescent="0.2"/>
    <row r="11405" ht="12.75" customHeight="1" x14ac:dyDescent="0.2"/>
    <row r="11406" ht="12.75" customHeight="1" x14ac:dyDescent="0.2"/>
    <row r="11407" ht="12.75" customHeight="1" x14ac:dyDescent="0.2"/>
    <row r="11408" ht="12.75" customHeight="1" x14ac:dyDescent="0.2"/>
    <row r="11409" ht="12.75" customHeight="1" x14ac:dyDescent="0.2"/>
    <row r="11410" ht="12.75" customHeight="1" x14ac:dyDescent="0.2"/>
    <row r="11411" ht="12.75" customHeight="1" x14ac:dyDescent="0.2"/>
    <row r="11412" ht="12.75" customHeight="1" x14ac:dyDescent="0.2"/>
    <row r="11413" ht="12.75" customHeight="1" x14ac:dyDescent="0.2"/>
    <row r="11414" ht="12.75" customHeight="1" x14ac:dyDescent="0.2"/>
    <row r="11415" ht="12.75" customHeight="1" x14ac:dyDescent="0.2"/>
    <row r="11416" ht="12.75" customHeight="1" x14ac:dyDescent="0.2"/>
    <row r="11417" ht="12.75" customHeight="1" x14ac:dyDescent="0.2"/>
    <row r="11418" ht="12.75" customHeight="1" x14ac:dyDescent="0.2"/>
    <row r="11419" ht="12.75" customHeight="1" x14ac:dyDescent="0.2"/>
    <row r="11420" ht="12.75" customHeight="1" x14ac:dyDescent="0.2"/>
    <row r="11421" ht="12.75" customHeight="1" x14ac:dyDescent="0.2"/>
    <row r="11422" ht="12.75" customHeight="1" x14ac:dyDescent="0.2"/>
    <row r="11423" ht="12.75" customHeight="1" x14ac:dyDescent="0.2"/>
    <row r="11424" ht="12.75" customHeight="1" x14ac:dyDescent="0.2"/>
    <row r="11425" ht="12.75" customHeight="1" x14ac:dyDescent="0.2"/>
    <row r="11426" ht="12.75" customHeight="1" x14ac:dyDescent="0.2"/>
    <row r="11427" ht="12.75" customHeight="1" x14ac:dyDescent="0.2"/>
    <row r="11428" ht="12.75" customHeight="1" x14ac:dyDescent="0.2"/>
    <row r="11429" ht="12.75" customHeight="1" x14ac:dyDescent="0.2"/>
    <row r="11430" ht="12.75" customHeight="1" x14ac:dyDescent="0.2"/>
    <row r="11431" ht="12.75" customHeight="1" x14ac:dyDescent="0.2"/>
    <row r="11432" ht="12.75" customHeight="1" x14ac:dyDescent="0.2"/>
    <row r="11433" ht="12.75" customHeight="1" x14ac:dyDescent="0.2"/>
    <row r="11434" ht="12.75" customHeight="1" x14ac:dyDescent="0.2"/>
    <row r="11435" ht="12.75" customHeight="1" x14ac:dyDescent="0.2"/>
    <row r="11436" ht="12.75" customHeight="1" x14ac:dyDescent="0.2"/>
    <row r="11437" ht="12.75" customHeight="1" x14ac:dyDescent="0.2"/>
    <row r="11438" ht="12.75" customHeight="1" x14ac:dyDescent="0.2"/>
    <row r="11439" ht="12.75" customHeight="1" x14ac:dyDescent="0.2"/>
    <row r="11440" ht="12.75" customHeight="1" x14ac:dyDescent="0.2"/>
    <row r="11441" ht="12.75" customHeight="1" x14ac:dyDescent="0.2"/>
    <row r="11442" ht="12.75" customHeight="1" x14ac:dyDescent="0.2"/>
    <row r="11443" ht="12.75" customHeight="1" x14ac:dyDescent="0.2"/>
    <row r="11444" ht="12.75" customHeight="1" x14ac:dyDescent="0.2"/>
    <row r="11445" ht="12.75" customHeight="1" x14ac:dyDescent="0.2"/>
    <row r="11446" ht="12.75" customHeight="1" x14ac:dyDescent="0.2"/>
    <row r="11447" ht="12.75" customHeight="1" x14ac:dyDescent="0.2"/>
    <row r="11448" ht="12.75" customHeight="1" x14ac:dyDescent="0.2"/>
    <row r="11449" ht="12.75" customHeight="1" x14ac:dyDescent="0.2"/>
    <row r="11450" ht="12.75" customHeight="1" x14ac:dyDescent="0.2"/>
    <row r="11451" ht="12.75" customHeight="1" x14ac:dyDescent="0.2"/>
    <row r="11452" ht="12.75" customHeight="1" x14ac:dyDescent="0.2"/>
    <row r="11453" ht="12.75" customHeight="1" x14ac:dyDescent="0.2"/>
    <row r="11454" ht="12.75" customHeight="1" x14ac:dyDescent="0.2"/>
    <row r="11455" ht="12.75" customHeight="1" x14ac:dyDescent="0.2"/>
    <row r="11456" ht="12.75" customHeight="1" x14ac:dyDescent="0.2"/>
    <row r="11457" ht="12.75" customHeight="1" x14ac:dyDescent="0.2"/>
    <row r="11458" ht="12.75" customHeight="1" x14ac:dyDescent="0.2"/>
    <row r="11459" ht="12.75" customHeight="1" x14ac:dyDescent="0.2"/>
    <row r="11460" ht="12.75" customHeight="1" x14ac:dyDescent="0.2"/>
    <row r="11461" ht="12.75" customHeight="1" x14ac:dyDescent="0.2"/>
    <row r="11462" ht="12.75" customHeight="1" x14ac:dyDescent="0.2"/>
    <row r="11463" ht="12.75" customHeight="1" x14ac:dyDescent="0.2"/>
    <row r="11464" ht="12.75" customHeight="1" x14ac:dyDescent="0.2"/>
    <row r="11465" ht="12.75" customHeight="1" x14ac:dyDescent="0.2"/>
    <row r="11466" ht="12.75" customHeight="1" x14ac:dyDescent="0.2"/>
    <row r="11467" ht="12.75" customHeight="1" x14ac:dyDescent="0.2"/>
    <row r="11468" ht="12.75" customHeight="1" x14ac:dyDescent="0.2"/>
    <row r="11469" ht="12.75" customHeight="1" x14ac:dyDescent="0.2"/>
    <row r="11470" ht="12.75" customHeight="1" x14ac:dyDescent="0.2"/>
    <row r="11471" ht="12.75" customHeight="1" x14ac:dyDescent="0.2"/>
    <row r="11472" ht="12.75" customHeight="1" x14ac:dyDescent="0.2"/>
    <row r="11473" ht="12.75" customHeight="1" x14ac:dyDescent="0.2"/>
    <row r="11474" ht="12.75" customHeight="1" x14ac:dyDescent="0.2"/>
    <row r="11475" ht="12.75" customHeight="1" x14ac:dyDescent="0.2"/>
    <row r="11476" ht="12.75" customHeight="1" x14ac:dyDescent="0.2"/>
    <row r="11477" ht="12.75" customHeight="1" x14ac:dyDescent="0.2"/>
    <row r="11478" ht="12.75" customHeight="1" x14ac:dyDescent="0.2"/>
    <row r="11479" ht="12.75" customHeight="1" x14ac:dyDescent="0.2"/>
    <row r="11480" ht="12.75" customHeight="1" x14ac:dyDescent="0.2"/>
    <row r="11481" ht="12.75" customHeight="1" x14ac:dyDescent="0.2"/>
    <row r="11482" ht="12.75" customHeight="1" x14ac:dyDescent="0.2"/>
    <row r="11483" ht="12.75" customHeight="1" x14ac:dyDescent="0.2"/>
    <row r="11484" ht="12.75" customHeight="1" x14ac:dyDescent="0.2"/>
    <row r="11485" ht="12.75" customHeight="1" x14ac:dyDescent="0.2"/>
    <row r="11486" ht="12.75" customHeight="1" x14ac:dyDescent="0.2"/>
    <row r="11487" ht="12.75" customHeight="1" x14ac:dyDescent="0.2"/>
    <row r="11488" ht="12.75" customHeight="1" x14ac:dyDescent="0.2"/>
    <row r="11489" ht="12.75" customHeight="1" x14ac:dyDescent="0.2"/>
    <row r="11490" ht="12.75" customHeight="1" x14ac:dyDescent="0.2"/>
    <row r="11491" ht="12.75" customHeight="1" x14ac:dyDescent="0.2"/>
    <row r="11492" ht="12.75" customHeight="1" x14ac:dyDescent="0.2"/>
    <row r="11493" ht="12.75" customHeight="1" x14ac:dyDescent="0.2"/>
    <row r="11494" ht="12.75" customHeight="1" x14ac:dyDescent="0.2"/>
    <row r="11495" ht="12.75" customHeight="1" x14ac:dyDescent="0.2"/>
    <row r="11496" ht="12.75" customHeight="1" x14ac:dyDescent="0.2"/>
    <row r="11497" ht="12.75" customHeight="1" x14ac:dyDescent="0.2"/>
    <row r="11498" ht="12.75" customHeight="1" x14ac:dyDescent="0.2"/>
    <row r="11499" ht="12.75" customHeight="1" x14ac:dyDescent="0.2"/>
    <row r="11500" ht="12.75" customHeight="1" x14ac:dyDescent="0.2"/>
    <row r="11501" ht="12.75" customHeight="1" x14ac:dyDescent="0.2"/>
    <row r="11502" ht="12.75" customHeight="1" x14ac:dyDescent="0.2"/>
    <row r="11503" ht="12.75" customHeight="1" x14ac:dyDescent="0.2"/>
    <row r="11504" ht="12.75" customHeight="1" x14ac:dyDescent="0.2"/>
    <row r="11505" ht="12.75" customHeight="1" x14ac:dyDescent="0.2"/>
    <row r="11506" ht="12.75" customHeight="1" x14ac:dyDescent="0.2"/>
    <row r="11507" ht="12.75" customHeight="1" x14ac:dyDescent="0.2"/>
    <row r="11508" ht="12.75" customHeight="1" x14ac:dyDescent="0.2"/>
    <row r="11509" ht="12.75" customHeight="1" x14ac:dyDescent="0.2"/>
    <row r="11510" ht="12.75" customHeight="1" x14ac:dyDescent="0.2"/>
    <row r="11511" ht="12.75" customHeight="1" x14ac:dyDescent="0.2"/>
    <row r="11512" ht="12.75" customHeight="1" x14ac:dyDescent="0.2"/>
    <row r="11513" ht="12.75" customHeight="1" x14ac:dyDescent="0.2"/>
    <row r="11514" ht="12.75" customHeight="1" x14ac:dyDescent="0.2"/>
    <row r="11515" ht="12.75" customHeight="1" x14ac:dyDescent="0.2"/>
    <row r="11516" ht="12.75" customHeight="1" x14ac:dyDescent="0.2"/>
    <row r="11517" ht="12.75" customHeight="1" x14ac:dyDescent="0.2"/>
    <row r="11518" ht="12.75" customHeight="1" x14ac:dyDescent="0.2"/>
    <row r="11519" ht="12.75" customHeight="1" x14ac:dyDescent="0.2"/>
    <row r="11520" ht="12.75" customHeight="1" x14ac:dyDescent="0.2"/>
    <row r="11521" ht="12.75" customHeight="1" x14ac:dyDescent="0.2"/>
    <row r="11522" ht="12.75" customHeight="1" x14ac:dyDescent="0.2"/>
    <row r="11523" ht="12.75" customHeight="1" x14ac:dyDescent="0.2"/>
    <row r="11524" ht="12.75" customHeight="1" x14ac:dyDescent="0.2"/>
    <row r="11525" ht="12.75" customHeight="1" x14ac:dyDescent="0.2"/>
    <row r="11526" ht="12.75" customHeight="1" x14ac:dyDescent="0.2"/>
    <row r="11527" ht="12.75" customHeight="1" x14ac:dyDescent="0.2"/>
    <row r="11528" ht="12.75" customHeight="1" x14ac:dyDescent="0.2"/>
    <row r="11529" ht="12.75" customHeight="1" x14ac:dyDescent="0.2"/>
    <row r="11530" ht="12.75" customHeight="1" x14ac:dyDescent="0.2"/>
    <row r="11531" ht="12.75" customHeight="1" x14ac:dyDescent="0.2"/>
    <row r="11532" ht="12.75" customHeight="1" x14ac:dyDescent="0.2"/>
    <row r="11533" ht="12.75" customHeight="1" x14ac:dyDescent="0.2"/>
    <row r="11534" ht="12.75" customHeight="1" x14ac:dyDescent="0.2"/>
    <row r="11535" ht="12.75" customHeight="1" x14ac:dyDescent="0.2"/>
    <row r="11536" ht="12.75" customHeight="1" x14ac:dyDescent="0.2"/>
    <row r="11537" ht="12.75" customHeight="1" x14ac:dyDescent="0.2"/>
    <row r="11538" ht="12.75" customHeight="1" x14ac:dyDescent="0.2"/>
    <row r="11539" ht="12.75" customHeight="1" x14ac:dyDescent="0.2"/>
    <row r="11540" ht="12.75" customHeight="1" x14ac:dyDescent="0.2"/>
    <row r="11541" ht="12.75" customHeight="1" x14ac:dyDescent="0.2"/>
    <row r="11542" ht="12.75" customHeight="1" x14ac:dyDescent="0.2"/>
    <row r="11543" ht="12.75" customHeight="1" x14ac:dyDescent="0.2"/>
    <row r="11544" ht="12.75" customHeight="1" x14ac:dyDescent="0.2"/>
    <row r="11545" ht="12.75" customHeight="1" x14ac:dyDescent="0.2"/>
    <row r="11546" ht="12.75" customHeight="1" x14ac:dyDescent="0.2"/>
    <row r="11547" ht="12.75" customHeight="1" x14ac:dyDescent="0.2"/>
    <row r="11548" ht="12.75" customHeight="1" x14ac:dyDescent="0.2"/>
    <row r="11549" ht="12.75" customHeight="1" x14ac:dyDescent="0.2"/>
    <row r="11550" ht="12.75" customHeight="1" x14ac:dyDescent="0.2"/>
    <row r="11551" ht="12.75" customHeight="1" x14ac:dyDescent="0.2"/>
    <row r="11552" ht="12.75" customHeight="1" x14ac:dyDescent="0.2"/>
    <row r="11553" ht="12.75" customHeight="1" x14ac:dyDescent="0.2"/>
    <row r="11554" ht="12.75" customHeight="1" x14ac:dyDescent="0.2"/>
    <row r="11555" ht="12.75" customHeight="1" x14ac:dyDescent="0.2"/>
    <row r="11556" ht="12.75" customHeight="1" x14ac:dyDescent="0.2"/>
    <row r="11557" ht="12.75" customHeight="1" x14ac:dyDescent="0.2"/>
    <row r="11558" ht="12.75" customHeight="1" x14ac:dyDescent="0.2"/>
    <row r="11559" ht="12.75" customHeight="1" x14ac:dyDescent="0.2"/>
    <row r="11560" ht="12.75" customHeight="1" x14ac:dyDescent="0.2"/>
    <row r="11561" ht="12.75" customHeight="1" x14ac:dyDescent="0.2"/>
    <row r="11562" ht="12.75" customHeight="1" x14ac:dyDescent="0.2"/>
    <row r="11563" ht="12.75" customHeight="1" x14ac:dyDescent="0.2"/>
    <row r="11564" ht="12.75" customHeight="1" x14ac:dyDescent="0.2"/>
    <row r="11565" ht="12.75" customHeight="1" x14ac:dyDescent="0.2"/>
    <row r="11566" ht="12.75" customHeight="1" x14ac:dyDescent="0.2"/>
    <row r="11567" ht="12.75" customHeight="1" x14ac:dyDescent="0.2"/>
    <row r="11568" ht="12.75" customHeight="1" x14ac:dyDescent="0.2"/>
    <row r="11569" ht="12.75" customHeight="1" x14ac:dyDescent="0.2"/>
    <row r="11570" ht="12.75" customHeight="1" x14ac:dyDescent="0.2"/>
    <row r="11571" ht="12.75" customHeight="1" x14ac:dyDescent="0.2"/>
    <row r="11572" ht="12.75" customHeight="1" x14ac:dyDescent="0.2"/>
    <row r="11573" ht="12.75" customHeight="1" x14ac:dyDescent="0.2"/>
    <row r="11574" ht="12.75" customHeight="1" x14ac:dyDescent="0.2"/>
    <row r="11575" ht="12.75" customHeight="1" x14ac:dyDescent="0.2"/>
    <row r="11576" ht="12.75" customHeight="1" x14ac:dyDescent="0.2"/>
    <row r="11577" ht="12.75" customHeight="1" x14ac:dyDescent="0.2"/>
    <row r="11578" ht="12.75" customHeight="1" x14ac:dyDescent="0.2"/>
    <row r="11579" ht="12.75" customHeight="1" x14ac:dyDescent="0.2"/>
    <row r="11580" ht="12.75" customHeight="1" x14ac:dyDescent="0.2"/>
    <row r="11581" ht="12.75" customHeight="1" x14ac:dyDescent="0.2"/>
    <row r="11582" ht="12.75" customHeight="1" x14ac:dyDescent="0.2"/>
    <row r="11583" ht="12.75" customHeight="1" x14ac:dyDescent="0.2"/>
    <row r="11584" ht="12.75" customHeight="1" x14ac:dyDescent="0.2"/>
    <row r="11585" ht="12.75" customHeight="1" x14ac:dyDescent="0.2"/>
    <row r="11586" ht="12.75" customHeight="1" x14ac:dyDescent="0.2"/>
    <row r="11587" ht="12.75" customHeight="1" x14ac:dyDescent="0.2"/>
    <row r="11588" ht="12.75" customHeight="1" x14ac:dyDescent="0.2"/>
    <row r="11589" ht="12.75" customHeight="1" x14ac:dyDescent="0.2"/>
    <row r="11590" ht="12.75" customHeight="1" x14ac:dyDescent="0.2"/>
    <row r="11591" ht="12.75" customHeight="1" x14ac:dyDescent="0.2"/>
    <row r="11592" ht="12.75" customHeight="1" x14ac:dyDescent="0.2"/>
    <row r="11593" ht="12.75" customHeight="1" x14ac:dyDescent="0.2"/>
    <row r="11594" ht="12.75" customHeight="1" x14ac:dyDescent="0.2"/>
    <row r="11595" ht="12.75" customHeight="1" x14ac:dyDescent="0.2"/>
    <row r="11596" ht="12.75" customHeight="1" x14ac:dyDescent="0.2"/>
    <row r="11597" ht="12.75" customHeight="1" x14ac:dyDescent="0.2"/>
    <row r="11598" ht="12.75" customHeight="1" x14ac:dyDescent="0.2"/>
    <row r="11599" ht="12.75" customHeight="1" x14ac:dyDescent="0.2"/>
    <row r="11600" ht="12.75" customHeight="1" x14ac:dyDescent="0.2"/>
    <row r="11601" ht="12.75" customHeight="1" x14ac:dyDescent="0.2"/>
    <row r="11602" ht="12.75" customHeight="1" x14ac:dyDescent="0.2"/>
    <row r="11603" ht="12.75" customHeight="1" x14ac:dyDescent="0.2"/>
    <row r="11604" ht="12.75" customHeight="1" x14ac:dyDescent="0.2"/>
    <row r="11605" ht="12.75" customHeight="1" x14ac:dyDescent="0.2"/>
    <row r="11606" ht="12.75" customHeight="1" x14ac:dyDescent="0.2"/>
    <row r="11607" ht="12.75" customHeight="1" x14ac:dyDescent="0.2"/>
    <row r="11608" ht="12.75" customHeight="1" x14ac:dyDescent="0.2"/>
    <row r="11609" ht="12.75" customHeight="1" x14ac:dyDescent="0.2"/>
    <row r="11610" ht="12.75" customHeight="1" x14ac:dyDescent="0.2"/>
    <row r="11611" ht="12.75" customHeight="1" x14ac:dyDescent="0.2"/>
    <row r="11612" ht="12.75" customHeight="1" x14ac:dyDescent="0.2"/>
    <row r="11613" ht="12.75" customHeight="1" x14ac:dyDescent="0.2"/>
    <row r="11614" ht="12.75" customHeight="1" x14ac:dyDescent="0.2"/>
    <row r="11615" ht="12.75" customHeight="1" x14ac:dyDescent="0.2"/>
    <row r="11616" ht="12.75" customHeight="1" x14ac:dyDescent="0.2"/>
    <row r="11617" ht="12.75" customHeight="1" x14ac:dyDescent="0.2"/>
    <row r="11618" ht="12.75" customHeight="1" x14ac:dyDescent="0.2"/>
    <row r="11619" ht="12.75" customHeight="1" x14ac:dyDescent="0.2"/>
    <row r="11620" ht="12.75" customHeight="1" x14ac:dyDescent="0.2"/>
    <row r="11621" ht="12.75" customHeight="1" x14ac:dyDescent="0.2"/>
    <row r="11622" ht="12.75" customHeight="1" x14ac:dyDescent="0.2"/>
    <row r="11623" ht="12.75" customHeight="1" x14ac:dyDescent="0.2"/>
    <row r="11624" ht="12.75" customHeight="1" x14ac:dyDescent="0.2"/>
    <row r="11625" ht="12.75" customHeight="1" x14ac:dyDescent="0.2"/>
    <row r="11626" ht="12.75" customHeight="1" x14ac:dyDescent="0.2"/>
    <row r="11627" ht="12.75" customHeight="1" x14ac:dyDescent="0.2"/>
    <row r="11628" ht="12.75" customHeight="1" x14ac:dyDescent="0.2"/>
    <row r="11629" ht="12.75" customHeight="1" x14ac:dyDescent="0.2"/>
    <row r="11630" ht="12.75" customHeight="1" x14ac:dyDescent="0.2"/>
    <row r="11631" ht="12.75" customHeight="1" x14ac:dyDescent="0.2"/>
    <row r="11632" ht="12.75" customHeight="1" x14ac:dyDescent="0.2"/>
    <row r="11633" ht="12.75" customHeight="1" x14ac:dyDescent="0.2"/>
    <row r="11634" ht="12.75" customHeight="1" x14ac:dyDescent="0.2"/>
    <row r="11635" ht="12.75" customHeight="1" x14ac:dyDescent="0.2"/>
    <row r="11636" ht="12.75" customHeight="1" x14ac:dyDescent="0.2"/>
    <row r="11637" ht="12.75" customHeight="1" x14ac:dyDescent="0.2"/>
    <row r="11638" ht="12.75" customHeight="1" x14ac:dyDescent="0.2"/>
    <row r="11639" ht="12.75" customHeight="1" x14ac:dyDescent="0.2"/>
    <row r="11640" ht="12.75" customHeight="1" x14ac:dyDescent="0.2"/>
    <row r="11641" ht="12.75" customHeight="1" x14ac:dyDescent="0.2"/>
    <row r="11642" ht="12.75" customHeight="1" x14ac:dyDescent="0.2"/>
    <row r="11643" ht="12.75" customHeight="1" x14ac:dyDescent="0.2"/>
    <row r="11644" ht="12.75" customHeight="1" x14ac:dyDescent="0.2"/>
    <row r="11645" ht="12.75" customHeight="1" x14ac:dyDescent="0.2"/>
    <row r="11646" ht="12.75" customHeight="1" x14ac:dyDescent="0.2"/>
    <row r="11647" ht="12.75" customHeight="1" x14ac:dyDescent="0.2"/>
    <row r="11648" ht="12.75" customHeight="1" x14ac:dyDescent="0.2"/>
    <row r="11649" ht="12.75" customHeight="1" x14ac:dyDescent="0.2"/>
    <row r="11650" ht="12.75" customHeight="1" x14ac:dyDescent="0.2"/>
    <row r="11651" ht="12.75" customHeight="1" x14ac:dyDescent="0.2"/>
    <row r="11652" ht="12.75" customHeight="1" x14ac:dyDescent="0.2"/>
    <row r="11653" ht="12.75" customHeight="1" x14ac:dyDescent="0.2"/>
    <row r="11654" ht="12.75" customHeight="1" x14ac:dyDescent="0.2"/>
    <row r="11655" ht="12.75" customHeight="1" x14ac:dyDescent="0.2"/>
    <row r="11656" ht="12.75" customHeight="1" x14ac:dyDescent="0.2"/>
    <row r="11657" ht="12.75" customHeight="1" x14ac:dyDescent="0.2"/>
    <row r="11658" ht="12.75" customHeight="1" x14ac:dyDescent="0.2"/>
    <row r="11659" ht="12.75" customHeight="1" x14ac:dyDescent="0.2"/>
    <row r="11660" ht="12.75" customHeight="1" x14ac:dyDescent="0.2"/>
    <row r="11661" ht="12.75" customHeight="1" x14ac:dyDescent="0.2"/>
    <row r="11662" ht="12.75" customHeight="1" x14ac:dyDescent="0.2"/>
    <row r="11663" ht="12.75" customHeight="1" x14ac:dyDescent="0.2"/>
    <row r="11664" ht="12.75" customHeight="1" x14ac:dyDescent="0.2"/>
    <row r="11665" ht="12.75" customHeight="1" x14ac:dyDescent="0.2"/>
    <row r="11666" ht="12.75" customHeight="1" x14ac:dyDescent="0.2"/>
    <row r="11667" ht="12.75" customHeight="1" x14ac:dyDescent="0.2"/>
    <row r="11668" ht="12.75" customHeight="1" x14ac:dyDescent="0.2"/>
    <row r="11669" ht="12.75" customHeight="1" x14ac:dyDescent="0.2"/>
    <row r="11670" ht="12.75" customHeight="1" x14ac:dyDescent="0.2"/>
    <row r="11671" ht="12.75" customHeight="1" x14ac:dyDescent="0.2"/>
    <row r="11672" ht="12.75" customHeight="1" x14ac:dyDescent="0.2"/>
    <row r="11673" ht="12.75" customHeight="1" x14ac:dyDescent="0.2"/>
    <row r="11674" ht="12.75" customHeight="1" x14ac:dyDescent="0.2"/>
    <row r="11675" ht="12.75" customHeight="1" x14ac:dyDescent="0.2"/>
    <row r="11676" ht="12.75" customHeight="1" x14ac:dyDescent="0.2"/>
    <row r="11677" ht="12.75" customHeight="1" x14ac:dyDescent="0.2"/>
    <row r="11678" ht="12.75" customHeight="1" x14ac:dyDescent="0.2"/>
    <row r="11679" ht="12.75" customHeight="1" x14ac:dyDescent="0.2"/>
    <row r="11680" ht="12.75" customHeight="1" x14ac:dyDescent="0.2"/>
    <row r="11681" ht="12.75" customHeight="1" x14ac:dyDescent="0.2"/>
    <row r="11682" ht="12.75" customHeight="1" x14ac:dyDescent="0.2"/>
    <row r="11683" ht="12.75" customHeight="1" x14ac:dyDescent="0.2"/>
    <row r="11684" ht="12.75" customHeight="1" x14ac:dyDescent="0.2"/>
    <row r="11685" ht="12.75" customHeight="1" x14ac:dyDescent="0.2"/>
    <row r="11686" ht="12.75" customHeight="1" x14ac:dyDescent="0.2"/>
    <row r="11687" ht="12.75" customHeight="1" x14ac:dyDescent="0.2"/>
    <row r="11688" ht="12.75" customHeight="1" x14ac:dyDescent="0.2"/>
    <row r="11689" ht="12.75" customHeight="1" x14ac:dyDescent="0.2"/>
    <row r="11690" ht="12.75" customHeight="1" x14ac:dyDescent="0.2"/>
    <row r="11691" ht="12.75" customHeight="1" x14ac:dyDescent="0.2"/>
    <row r="11692" ht="12.75" customHeight="1" x14ac:dyDescent="0.2"/>
    <row r="11693" ht="12.75" customHeight="1" x14ac:dyDescent="0.2"/>
    <row r="11694" ht="12.75" customHeight="1" x14ac:dyDescent="0.2"/>
    <row r="11695" ht="12.75" customHeight="1" x14ac:dyDescent="0.2"/>
    <row r="11696" ht="12.75" customHeight="1" x14ac:dyDescent="0.2"/>
    <row r="11697" ht="12.75" customHeight="1" x14ac:dyDescent="0.2"/>
    <row r="11698" ht="12.75" customHeight="1" x14ac:dyDescent="0.2"/>
    <row r="11699" ht="12.75" customHeight="1" x14ac:dyDescent="0.2"/>
    <row r="11700" ht="12.75" customHeight="1" x14ac:dyDescent="0.2"/>
    <row r="11701" ht="12.75" customHeight="1" x14ac:dyDescent="0.2"/>
    <row r="11702" ht="12.75" customHeight="1" x14ac:dyDescent="0.2"/>
    <row r="11703" ht="12.75" customHeight="1" x14ac:dyDescent="0.2"/>
    <row r="11704" ht="12.75" customHeight="1" x14ac:dyDescent="0.2"/>
    <row r="11705" ht="12.75" customHeight="1" x14ac:dyDescent="0.2"/>
    <row r="11706" ht="12.75" customHeight="1" x14ac:dyDescent="0.2"/>
    <row r="11707" ht="12.75" customHeight="1" x14ac:dyDescent="0.2"/>
    <row r="11708" ht="12.75" customHeight="1" x14ac:dyDescent="0.2"/>
    <row r="11709" ht="12.75" customHeight="1" x14ac:dyDescent="0.2"/>
    <row r="11710" ht="12.75" customHeight="1" x14ac:dyDescent="0.2"/>
    <row r="11711" ht="12.75" customHeight="1" x14ac:dyDescent="0.2"/>
    <row r="11712" ht="12.75" customHeight="1" x14ac:dyDescent="0.2"/>
    <row r="11713" ht="12.75" customHeight="1" x14ac:dyDescent="0.2"/>
    <row r="11714" ht="12.75" customHeight="1" x14ac:dyDescent="0.2"/>
    <row r="11715" ht="12.75" customHeight="1" x14ac:dyDescent="0.2"/>
    <row r="11716" ht="12.75" customHeight="1" x14ac:dyDescent="0.2"/>
    <row r="11717" ht="12.75" customHeight="1" x14ac:dyDescent="0.2"/>
    <row r="11718" ht="12.75" customHeight="1" x14ac:dyDescent="0.2"/>
    <row r="11719" ht="12.75" customHeight="1" x14ac:dyDescent="0.2"/>
    <row r="11720" ht="12.75" customHeight="1" x14ac:dyDescent="0.2"/>
    <row r="11721" ht="12.75" customHeight="1" x14ac:dyDescent="0.2"/>
    <row r="11722" ht="12.75" customHeight="1" x14ac:dyDescent="0.2"/>
    <row r="11723" ht="12.75" customHeight="1" x14ac:dyDescent="0.2"/>
    <row r="11724" ht="12.75" customHeight="1" x14ac:dyDescent="0.2"/>
    <row r="11725" ht="12.75" customHeight="1" x14ac:dyDescent="0.2"/>
    <row r="11726" ht="12.75" customHeight="1" x14ac:dyDescent="0.2"/>
    <row r="11727" ht="12.75" customHeight="1" x14ac:dyDescent="0.2"/>
    <row r="11728" ht="12.75" customHeight="1" x14ac:dyDescent="0.2"/>
    <row r="11729" ht="12.75" customHeight="1" x14ac:dyDescent="0.2"/>
    <row r="11730" ht="12.75" customHeight="1" x14ac:dyDescent="0.2"/>
    <row r="11731" ht="12.75" customHeight="1" x14ac:dyDescent="0.2"/>
    <row r="11732" ht="12.75" customHeight="1" x14ac:dyDescent="0.2"/>
    <row r="11733" ht="12.75" customHeight="1" x14ac:dyDescent="0.2"/>
    <row r="11734" ht="12.75" customHeight="1" x14ac:dyDescent="0.2"/>
    <row r="11735" ht="12.75" customHeight="1" x14ac:dyDescent="0.2"/>
    <row r="11736" ht="12.75" customHeight="1" x14ac:dyDescent="0.2"/>
    <row r="11737" ht="12.75" customHeight="1" x14ac:dyDescent="0.2"/>
    <row r="11738" ht="12.75" customHeight="1" x14ac:dyDescent="0.2"/>
    <row r="11739" ht="12.75" customHeight="1" x14ac:dyDescent="0.2"/>
    <row r="11740" ht="12.75" customHeight="1" x14ac:dyDescent="0.2"/>
    <row r="11741" ht="12.75" customHeight="1" x14ac:dyDescent="0.2"/>
    <row r="11742" ht="12.75" customHeight="1" x14ac:dyDescent="0.2"/>
    <row r="11743" ht="12.75" customHeight="1" x14ac:dyDescent="0.2"/>
    <row r="11744" ht="12.75" customHeight="1" x14ac:dyDescent="0.2"/>
    <row r="11745" ht="12.75" customHeight="1" x14ac:dyDescent="0.2"/>
    <row r="11746" ht="12.75" customHeight="1" x14ac:dyDescent="0.2"/>
    <row r="11747" ht="12.75" customHeight="1" x14ac:dyDescent="0.2"/>
    <row r="11748" ht="12.75" customHeight="1" x14ac:dyDescent="0.2"/>
    <row r="11749" ht="12.75" customHeight="1" x14ac:dyDescent="0.2"/>
    <row r="11750" ht="12.75" customHeight="1" x14ac:dyDescent="0.2"/>
    <row r="11751" ht="12.75" customHeight="1" x14ac:dyDescent="0.2"/>
    <row r="11752" ht="12.75" customHeight="1" x14ac:dyDescent="0.2"/>
    <row r="11753" ht="12.75" customHeight="1" x14ac:dyDescent="0.2"/>
    <row r="11754" ht="12.75" customHeight="1" x14ac:dyDescent="0.2"/>
    <row r="11755" ht="12.75" customHeight="1" x14ac:dyDescent="0.2"/>
    <row r="11756" ht="12.75" customHeight="1" x14ac:dyDescent="0.2"/>
    <row r="11757" ht="12.75" customHeight="1" x14ac:dyDescent="0.2"/>
    <row r="11758" ht="12.75" customHeight="1" x14ac:dyDescent="0.2"/>
    <row r="11759" ht="12.75" customHeight="1" x14ac:dyDescent="0.2"/>
    <row r="11760" ht="12.75" customHeight="1" x14ac:dyDescent="0.2"/>
    <row r="11761" ht="12.75" customHeight="1" x14ac:dyDescent="0.2"/>
    <row r="11762" ht="12.75" customHeight="1" x14ac:dyDescent="0.2"/>
    <row r="11763" ht="12.75" customHeight="1" x14ac:dyDescent="0.2"/>
    <row r="11764" ht="12.75" customHeight="1" x14ac:dyDescent="0.2"/>
    <row r="11765" ht="12.75" customHeight="1" x14ac:dyDescent="0.2"/>
    <row r="11766" ht="12.75" customHeight="1" x14ac:dyDescent="0.2"/>
    <row r="11767" ht="12.75" customHeight="1" x14ac:dyDescent="0.2"/>
    <row r="11768" ht="12.75" customHeight="1" x14ac:dyDescent="0.2"/>
    <row r="11769" ht="12.75" customHeight="1" x14ac:dyDescent="0.2"/>
    <row r="11770" ht="12.75" customHeight="1" x14ac:dyDescent="0.2"/>
    <row r="11771" ht="12.75" customHeight="1" x14ac:dyDescent="0.2"/>
    <row r="11772" ht="12.75" customHeight="1" x14ac:dyDescent="0.2"/>
    <row r="11773" ht="12.75" customHeight="1" x14ac:dyDescent="0.2"/>
    <row r="11774" ht="12.75" customHeight="1" x14ac:dyDescent="0.2"/>
    <row r="11775" ht="12.75" customHeight="1" x14ac:dyDescent="0.2"/>
    <row r="11776" ht="12.75" customHeight="1" x14ac:dyDescent="0.2"/>
    <row r="11777" ht="12.75" customHeight="1" x14ac:dyDescent="0.2"/>
    <row r="11778" ht="12.75" customHeight="1" x14ac:dyDescent="0.2"/>
    <row r="11779" ht="12.75" customHeight="1" x14ac:dyDescent="0.2"/>
    <row r="11780" ht="12.75" customHeight="1" x14ac:dyDescent="0.2"/>
    <row r="11781" ht="12.75" customHeight="1" x14ac:dyDescent="0.2"/>
    <row r="11782" ht="12.75" customHeight="1" x14ac:dyDescent="0.2"/>
    <row r="11783" ht="12.75" customHeight="1" x14ac:dyDescent="0.2"/>
    <row r="11784" ht="12.75" customHeight="1" x14ac:dyDescent="0.2"/>
    <row r="11785" ht="12.75" customHeight="1" x14ac:dyDescent="0.2"/>
    <row r="11786" ht="12.75" customHeight="1" x14ac:dyDescent="0.2"/>
    <row r="11787" ht="12.75" customHeight="1" x14ac:dyDescent="0.2"/>
    <row r="11788" ht="12.75" customHeight="1" x14ac:dyDescent="0.2"/>
    <row r="11789" ht="12.75" customHeight="1" x14ac:dyDescent="0.2"/>
    <row r="11790" ht="12.75" customHeight="1" x14ac:dyDescent="0.2"/>
    <row r="11791" ht="12.75" customHeight="1" x14ac:dyDescent="0.2"/>
    <row r="11792" ht="12.75" customHeight="1" x14ac:dyDescent="0.2"/>
    <row r="11793" ht="12.75" customHeight="1" x14ac:dyDescent="0.2"/>
    <row r="11794" ht="12.75" customHeight="1" x14ac:dyDescent="0.2"/>
    <row r="11795" ht="12.75" customHeight="1" x14ac:dyDescent="0.2"/>
    <row r="11796" ht="12.75" customHeight="1" x14ac:dyDescent="0.2"/>
    <row r="11797" ht="12.75" customHeight="1" x14ac:dyDescent="0.2"/>
    <row r="11798" ht="12.75" customHeight="1" x14ac:dyDescent="0.2"/>
    <row r="11799" ht="12.75" customHeight="1" x14ac:dyDescent="0.2"/>
    <row r="11800" ht="12.75" customHeight="1" x14ac:dyDescent="0.2"/>
    <row r="11801" ht="12.75" customHeight="1" x14ac:dyDescent="0.2"/>
    <row r="11802" ht="12.75" customHeight="1" x14ac:dyDescent="0.2"/>
    <row r="11803" ht="12.75" customHeight="1" x14ac:dyDescent="0.2"/>
    <row r="11804" ht="12.75" customHeight="1" x14ac:dyDescent="0.2"/>
    <row r="11805" ht="12.75" customHeight="1" x14ac:dyDescent="0.2"/>
    <row r="11806" ht="12.75" customHeight="1" x14ac:dyDescent="0.2"/>
    <row r="11807" ht="12.75" customHeight="1" x14ac:dyDescent="0.2"/>
    <row r="11808" ht="12.75" customHeight="1" x14ac:dyDescent="0.2"/>
    <row r="11809" ht="12.75" customHeight="1" x14ac:dyDescent="0.2"/>
    <row r="11810" ht="12.75" customHeight="1" x14ac:dyDescent="0.2"/>
    <row r="11811" ht="12.75" customHeight="1" x14ac:dyDescent="0.2"/>
    <row r="11812" ht="12.75" customHeight="1" x14ac:dyDescent="0.2"/>
    <row r="11813" ht="12.75" customHeight="1" x14ac:dyDescent="0.2"/>
    <row r="11814" ht="12.75" customHeight="1" x14ac:dyDescent="0.2"/>
    <row r="11815" ht="12.75" customHeight="1" x14ac:dyDescent="0.2"/>
    <row r="11816" ht="12.75" customHeight="1" x14ac:dyDescent="0.2"/>
    <row r="11817" ht="12.75" customHeight="1" x14ac:dyDescent="0.2"/>
    <row r="11818" ht="12.75" customHeight="1" x14ac:dyDescent="0.2"/>
    <row r="11819" ht="12.75" customHeight="1" x14ac:dyDescent="0.2"/>
    <row r="11820" ht="12.75" customHeight="1" x14ac:dyDescent="0.2"/>
    <row r="11821" ht="12.75" customHeight="1" x14ac:dyDescent="0.2"/>
    <row r="11822" ht="12.75" customHeight="1" x14ac:dyDescent="0.2"/>
    <row r="11823" ht="12.75" customHeight="1" x14ac:dyDescent="0.2"/>
    <row r="11824" ht="12.75" customHeight="1" x14ac:dyDescent="0.2"/>
    <row r="11825" ht="12.75" customHeight="1" x14ac:dyDescent="0.2"/>
    <row r="11826" ht="12.75" customHeight="1" x14ac:dyDescent="0.2"/>
    <row r="11827" ht="12.75" customHeight="1" x14ac:dyDescent="0.2"/>
    <row r="11828" ht="12.75" customHeight="1" x14ac:dyDescent="0.2"/>
    <row r="11829" ht="12.75" customHeight="1" x14ac:dyDescent="0.2"/>
    <row r="11830" ht="12.75" customHeight="1" x14ac:dyDescent="0.2"/>
    <row r="11831" ht="12.75" customHeight="1" x14ac:dyDescent="0.2"/>
    <row r="11832" ht="12.75" customHeight="1" x14ac:dyDescent="0.2"/>
    <row r="11833" ht="12.75" customHeight="1" x14ac:dyDescent="0.2"/>
    <row r="11834" ht="12.75" customHeight="1" x14ac:dyDescent="0.2"/>
    <row r="11835" ht="12.75" customHeight="1" x14ac:dyDescent="0.2"/>
    <row r="11836" ht="12.75" customHeight="1" x14ac:dyDescent="0.2"/>
    <row r="11837" ht="12.75" customHeight="1" x14ac:dyDescent="0.2"/>
    <row r="11838" ht="12.75" customHeight="1" x14ac:dyDescent="0.2"/>
    <row r="11839" ht="12.75" customHeight="1" x14ac:dyDescent="0.2"/>
    <row r="11840" ht="12.75" customHeight="1" x14ac:dyDescent="0.2"/>
    <row r="11841" ht="12.75" customHeight="1" x14ac:dyDescent="0.2"/>
    <row r="11842" ht="12.75" customHeight="1" x14ac:dyDescent="0.2"/>
    <row r="11843" ht="12.75" customHeight="1" x14ac:dyDescent="0.2"/>
    <row r="11844" ht="12.75" customHeight="1" x14ac:dyDescent="0.2"/>
    <row r="11845" ht="12.75" customHeight="1" x14ac:dyDescent="0.2"/>
    <row r="11846" ht="12.75" customHeight="1" x14ac:dyDescent="0.2"/>
    <row r="11847" ht="12.75" customHeight="1" x14ac:dyDescent="0.2"/>
    <row r="11848" ht="12.75" customHeight="1" x14ac:dyDescent="0.2"/>
    <row r="11849" ht="12.75" customHeight="1" x14ac:dyDescent="0.2"/>
    <row r="11850" ht="12.75" customHeight="1" x14ac:dyDescent="0.2"/>
    <row r="11851" ht="12.75" customHeight="1" x14ac:dyDescent="0.2"/>
    <row r="11852" ht="12.75" customHeight="1" x14ac:dyDescent="0.2"/>
    <row r="11853" ht="12.75" customHeight="1" x14ac:dyDescent="0.2"/>
    <row r="11854" ht="12.75" customHeight="1" x14ac:dyDescent="0.2"/>
    <row r="11855" ht="12.75" customHeight="1" x14ac:dyDescent="0.2"/>
    <row r="11856" ht="12.75" customHeight="1" x14ac:dyDescent="0.2"/>
    <row r="11857" ht="12.75" customHeight="1" x14ac:dyDescent="0.2"/>
    <row r="11858" ht="12.75" customHeight="1" x14ac:dyDescent="0.2"/>
    <row r="11859" ht="12.75" customHeight="1" x14ac:dyDescent="0.2"/>
    <row r="11860" ht="12.75" customHeight="1" x14ac:dyDescent="0.2"/>
    <row r="11861" ht="12.75" customHeight="1" x14ac:dyDescent="0.2"/>
    <row r="11862" ht="12.75" customHeight="1" x14ac:dyDescent="0.2"/>
    <row r="11863" ht="12.75" customHeight="1" x14ac:dyDescent="0.2"/>
    <row r="11864" ht="12.75" customHeight="1" x14ac:dyDescent="0.2"/>
    <row r="11865" ht="12.75" customHeight="1" x14ac:dyDescent="0.2"/>
    <row r="11866" ht="12.75" customHeight="1" x14ac:dyDescent="0.2"/>
    <row r="11867" ht="12.75" customHeight="1" x14ac:dyDescent="0.2"/>
    <row r="11868" ht="12.75" customHeight="1" x14ac:dyDescent="0.2"/>
    <row r="11869" ht="12.75" customHeight="1" x14ac:dyDescent="0.2"/>
    <row r="11870" ht="12.75" customHeight="1" x14ac:dyDescent="0.2"/>
    <row r="11871" ht="12.75" customHeight="1" x14ac:dyDescent="0.2"/>
    <row r="11872" ht="12.75" customHeight="1" x14ac:dyDescent="0.2"/>
    <row r="11873" ht="12.75" customHeight="1" x14ac:dyDescent="0.2"/>
    <row r="11874" ht="12.75" customHeight="1" x14ac:dyDescent="0.2"/>
    <row r="11875" ht="12.75" customHeight="1" x14ac:dyDescent="0.2"/>
    <row r="11876" ht="12.75" customHeight="1" x14ac:dyDescent="0.2"/>
    <row r="11877" ht="12.75" customHeight="1" x14ac:dyDescent="0.2"/>
    <row r="11878" ht="12.75" customHeight="1" x14ac:dyDescent="0.2"/>
    <row r="11879" ht="12.75" customHeight="1" x14ac:dyDescent="0.2"/>
    <row r="11880" ht="12.75" customHeight="1" x14ac:dyDescent="0.2"/>
    <row r="11881" ht="12.75" customHeight="1" x14ac:dyDescent="0.2"/>
    <row r="11882" ht="12.75" customHeight="1" x14ac:dyDescent="0.2"/>
    <row r="11883" ht="12.75" customHeight="1" x14ac:dyDescent="0.2"/>
    <row r="11884" ht="12.75" customHeight="1" x14ac:dyDescent="0.2"/>
    <row r="11885" ht="12.75" customHeight="1" x14ac:dyDescent="0.2"/>
    <row r="11886" ht="12.75" customHeight="1" x14ac:dyDescent="0.2"/>
    <row r="11887" ht="12.75" customHeight="1" x14ac:dyDescent="0.2"/>
    <row r="11888" ht="12.75" customHeight="1" x14ac:dyDescent="0.2"/>
    <row r="11889" ht="12.75" customHeight="1" x14ac:dyDescent="0.2"/>
    <row r="11890" ht="12.75" customHeight="1" x14ac:dyDescent="0.2"/>
    <row r="11891" ht="12.75" customHeight="1" x14ac:dyDescent="0.2"/>
    <row r="11892" ht="12.75" customHeight="1" x14ac:dyDescent="0.2"/>
    <row r="11893" ht="12.75" customHeight="1" x14ac:dyDescent="0.2"/>
    <row r="11894" ht="12.75" customHeight="1" x14ac:dyDescent="0.2"/>
    <row r="11895" ht="12.75" customHeight="1" x14ac:dyDescent="0.2"/>
    <row r="11896" ht="12.75" customHeight="1" x14ac:dyDescent="0.2"/>
    <row r="11897" ht="12.75" customHeight="1" x14ac:dyDescent="0.2"/>
    <row r="11898" ht="12.75" customHeight="1" x14ac:dyDescent="0.2"/>
    <row r="11899" ht="12.75" customHeight="1" x14ac:dyDescent="0.2"/>
    <row r="11900" ht="12.75" customHeight="1" x14ac:dyDescent="0.2"/>
    <row r="11901" ht="12.75" customHeight="1" x14ac:dyDescent="0.2"/>
    <row r="11902" ht="12.75" customHeight="1" x14ac:dyDescent="0.2"/>
    <row r="11903" ht="12.75" customHeight="1" x14ac:dyDescent="0.2"/>
    <row r="11904" ht="12.75" customHeight="1" x14ac:dyDescent="0.2"/>
    <row r="11905" ht="12.75" customHeight="1" x14ac:dyDescent="0.2"/>
    <row r="11906" ht="12.75" customHeight="1" x14ac:dyDescent="0.2"/>
    <row r="11907" ht="12.75" customHeight="1" x14ac:dyDescent="0.2"/>
    <row r="11908" ht="12.75" customHeight="1" x14ac:dyDescent="0.2"/>
    <row r="11909" ht="12.75" customHeight="1" x14ac:dyDescent="0.2"/>
    <row r="11910" ht="12.75" customHeight="1" x14ac:dyDescent="0.2"/>
    <row r="11911" ht="12.75" customHeight="1" x14ac:dyDescent="0.2"/>
    <row r="11912" ht="12.75" customHeight="1" x14ac:dyDescent="0.2"/>
    <row r="11913" ht="12.75" customHeight="1" x14ac:dyDescent="0.2"/>
    <row r="11914" ht="12.75" customHeight="1" x14ac:dyDescent="0.2"/>
    <row r="11915" ht="12.75" customHeight="1" x14ac:dyDescent="0.2"/>
    <row r="11916" ht="12.75" customHeight="1" x14ac:dyDescent="0.2"/>
    <row r="11917" ht="12.75" customHeight="1" x14ac:dyDescent="0.2"/>
    <row r="11918" ht="12.75" customHeight="1" x14ac:dyDescent="0.2"/>
    <row r="11919" ht="12.75" customHeight="1" x14ac:dyDescent="0.2"/>
    <row r="11920" ht="12.75" customHeight="1" x14ac:dyDescent="0.2"/>
    <row r="11921" ht="12.75" customHeight="1" x14ac:dyDescent="0.2"/>
    <row r="11922" ht="12.75" customHeight="1" x14ac:dyDescent="0.2"/>
    <row r="11923" ht="12.75" customHeight="1" x14ac:dyDescent="0.2"/>
    <row r="11924" ht="12.75" customHeight="1" x14ac:dyDescent="0.2"/>
    <row r="11925" ht="12.75" customHeight="1" x14ac:dyDescent="0.2"/>
    <row r="11926" ht="12.75" customHeight="1" x14ac:dyDescent="0.2"/>
    <row r="11927" ht="12.75" customHeight="1" x14ac:dyDescent="0.2"/>
    <row r="11928" ht="12.75" customHeight="1" x14ac:dyDescent="0.2"/>
    <row r="11929" ht="12.75" customHeight="1" x14ac:dyDescent="0.2"/>
    <row r="11930" ht="12.75" customHeight="1" x14ac:dyDescent="0.2"/>
    <row r="11931" ht="12.75" customHeight="1" x14ac:dyDescent="0.2"/>
    <row r="11932" ht="12.75" customHeight="1" x14ac:dyDescent="0.2"/>
    <row r="11933" ht="12.75" customHeight="1" x14ac:dyDescent="0.2"/>
    <row r="11934" ht="12.75" customHeight="1" x14ac:dyDescent="0.2"/>
    <row r="11935" ht="12.75" customHeight="1" x14ac:dyDescent="0.2"/>
    <row r="11936" ht="12.75" customHeight="1" x14ac:dyDescent="0.2"/>
    <row r="11937" ht="12.75" customHeight="1" x14ac:dyDescent="0.2"/>
    <row r="11938" ht="12.75" customHeight="1" x14ac:dyDescent="0.2"/>
    <row r="11939" ht="12.75" customHeight="1" x14ac:dyDescent="0.2"/>
    <row r="11940" ht="12.75" customHeight="1" x14ac:dyDescent="0.2"/>
    <row r="11941" ht="12.75" customHeight="1" x14ac:dyDescent="0.2"/>
    <row r="11942" ht="12.75" customHeight="1" x14ac:dyDescent="0.2"/>
    <row r="11943" ht="12.75" customHeight="1" x14ac:dyDescent="0.2"/>
    <row r="11944" ht="12.75" customHeight="1" x14ac:dyDescent="0.2"/>
    <row r="11945" ht="12.75" customHeight="1" x14ac:dyDescent="0.2"/>
    <row r="11946" ht="12.75" customHeight="1" x14ac:dyDescent="0.2"/>
    <row r="11947" ht="12.75" customHeight="1" x14ac:dyDescent="0.2"/>
    <row r="11948" ht="12.75" customHeight="1" x14ac:dyDescent="0.2"/>
    <row r="11949" ht="12.75" customHeight="1" x14ac:dyDescent="0.2"/>
    <row r="11950" ht="12.75" customHeight="1" x14ac:dyDescent="0.2"/>
    <row r="11951" ht="12.75" customHeight="1" x14ac:dyDescent="0.2"/>
    <row r="11952" ht="12.75" customHeight="1" x14ac:dyDescent="0.2"/>
    <row r="11953" ht="12.75" customHeight="1" x14ac:dyDescent="0.2"/>
    <row r="11954" ht="12.75" customHeight="1" x14ac:dyDescent="0.2"/>
    <row r="11955" ht="12.75" customHeight="1" x14ac:dyDescent="0.2"/>
    <row r="11956" ht="12.75" customHeight="1" x14ac:dyDescent="0.2"/>
    <row r="11957" ht="12.75" customHeight="1" x14ac:dyDescent="0.2"/>
    <row r="11958" ht="12.75" customHeight="1" x14ac:dyDescent="0.2"/>
    <row r="11959" ht="12.75" customHeight="1" x14ac:dyDescent="0.2"/>
    <row r="11960" ht="12.75" customHeight="1" x14ac:dyDescent="0.2"/>
    <row r="11961" ht="12.75" customHeight="1" x14ac:dyDescent="0.2"/>
    <row r="11962" ht="12.75" customHeight="1" x14ac:dyDescent="0.2"/>
    <row r="11963" ht="12.75" customHeight="1" x14ac:dyDescent="0.2"/>
    <row r="11964" ht="12.75" customHeight="1" x14ac:dyDescent="0.2"/>
    <row r="11965" ht="12.75" customHeight="1" x14ac:dyDescent="0.2"/>
    <row r="11966" ht="12.75" customHeight="1" x14ac:dyDescent="0.2"/>
    <row r="11967" ht="12.75" customHeight="1" x14ac:dyDescent="0.2"/>
    <row r="11968" ht="12.75" customHeight="1" x14ac:dyDescent="0.2"/>
    <row r="11969" ht="12.75" customHeight="1" x14ac:dyDescent="0.2"/>
    <row r="11970" ht="12.75" customHeight="1" x14ac:dyDescent="0.2"/>
    <row r="11971" ht="12.75" customHeight="1" x14ac:dyDescent="0.2"/>
    <row r="11972" ht="12.75" customHeight="1" x14ac:dyDescent="0.2"/>
    <row r="11973" ht="12.75" customHeight="1" x14ac:dyDescent="0.2"/>
    <row r="11974" ht="12.75" customHeight="1" x14ac:dyDescent="0.2"/>
    <row r="11975" ht="12.75" customHeight="1" x14ac:dyDescent="0.2"/>
    <row r="11976" ht="12.75" customHeight="1" x14ac:dyDescent="0.2"/>
    <row r="11977" ht="12.75" customHeight="1" x14ac:dyDescent="0.2"/>
    <row r="11978" ht="12.75" customHeight="1" x14ac:dyDescent="0.2"/>
    <row r="11979" ht="12.75" customHeight="1" x14ac:dyDescent="0.2"/>
    <row r="11980" ht="12.75" customHeight="1" x14ac:dyDescent="0.2"/>
    <row r="11981" ht="12.75" customHeight="1" x14ac:dyDescent="0.2"/>
    <row r="11982" ht="12.75" customHeight="1" x14ac:dyDescent="0.2"/>
    <row r="11983" ht="12.75" customHeight="1" x14ac:dyDescent="0.2"/>
    <row r="11984" ht="12.75" customHeight="1" x14ac:dyDescent="0.2"/>
    <row r="11985" ht="12.75" customHeight="1" x14ac:dyDescent="0.2"/>
    <row r="11986" ht="12.75" customHeight="1" x14ac:dyDescent="0.2"/>
    <row r="11987" ht="12.75" customHeight="1" x14ac:dyDescent="0.2"/>
    <row r="11988" ht="12.75" customHeight="1" x14ac:dyDescent="0.2"/>
    <row r="11989" ht="12.75" customHeight="1" x14ac:dyDescent="0.2"/>
    <row r="11990" ht="12.75" customHeight="1" x14ac:dyDescent="0.2"/>
    <row r="11991" ht="12.75" customHeight="1" x14ac:dyDescent="0.2"/>
    <row r="11992" ht="12.75" customHeight="1" x14ac:dyDescent="0.2"/>
    <row r="11993" ht="12.75" customHeight="1" x14ac:dyDescent="0.2"/>
    <row r="11994" ht="12.75" customHeight="1" x14ac:dyDescent="0.2"/>
    <row r="11995" ht="12.75" customHeight="1" x14ac:dyDescent="0.2"/>
    <row r="11996" ht="12.75" customHeight="1" x14ac:dyDescent="0.2"/>
    <row r="11997" ht="12.75" customHeight="1" x14ac:dyDescent="0.2"/>
    <row r="11998" ht="12.75" customHeight="1" x14ac:dyDescent="0.2"/>
    <row r="11999" ht="12.75" customHeight="1" x14ac:dyDescent="0.2"/>
    <row r="12000" ht="12.75" customHeight="1" x14ac:dyDescent="0.2"/>
    <row r="12001" ht="12.75" customHeight="1" x14ac:dyDescent="0.2"/>
    <row r="12002" ht="12.75" customHeight="1" x14ac:dyDescent="0.2"/>
    <row r="12003" ht="12.75" customHeight="1" x14ac:dyDescent="0.2"/>
    <row r="12004" ht="12.75" customHeight="1" x14ac:dyDescent="0.2"/>
    <row r="12005" ht="12.75" customHeight="1" x14ac:dyDescent="0.2"/>
    <row r="12006" ht="12.75" customHeight="1" x14ac:dyDescent="0.2"/>
    <row r="12007" ht="12.75" customHeight="1" x14ac:dyDescent="0.2"/>
    <row r="12008" ht="12.75" customHeight="1" x14ac:dyDescent="0.2"/>
    <row r="12009" ht="12.75" customHeight="1" x14ac:dyDescent="0.2"/>
    <row r="12010" ht="12.75" customHeight="1" x14ac:dyDescent="0.2"/>
    <row r="12011" ht="12.75" customHeight="1" x14ac:dyDescent="0.2"/>
    <row r="12012" ht="12.75" customHeight="1" x14ac:dyDescent="0.2"/>
    <row r="12013" ht="12.75" customHeight="1" x14ac:dyDescent="0.2"/>
    <row r="12014" ht="12.75" customHeight="1" x14ac:dyDescent="0.2"/>
    <row r="12015" ht="12.75" customHeight="1" x14ac:dyDescent="0.2"/>
    <row r="12016" ht="12.75" customHeight="1" x14ac:dyDescent="0.2"/>
    <row r="12017" ht="12.75" customHeight="1" x14ac:dyDescent="0.2"/>
    <row r="12018" ht="12.75" customHeight="1" x14ac:dyDescent="0.2"/>
    <row r="12019" ht="12.75" customHeight="1" x14ac:dyDescent="0.2"/>
    <row r="12020" ht="12.75" customHeight="1" x14ac:dyDescent="0.2"/>
    <row r="12021" ht="12.75" customHeight="1" x14ac:dyDescent="0.2"/>
    <row r="12022" ht="12.75" customHeight="1" x14ac:dyDescent="0.2"/>
    <row r="12023" ht="12.75" customHeight="1" x14ac:dyDescent="0.2"/>
    <row r="12024" ht="12.75" customHeight="1" x14ac:dyDescent="0.2"/>
    <row r="12025" ht="12.75" customHeight="1" x14ac:dyDescent="0.2"/>
    <row r="12026" ht="12.75" customHeight="1" x14ac:dyDescent="0.2"/>
    <row r="12027" ht="12.75" customHeight="1" x14ac:dyDescent="0.2"/>
    <row r="12028" ht="12.75" customHeight="1" x14ac:dyDescent="0.2"/>
    <row r="12029" ht="12.75" customHeight="1" x14ac:dyDescent="0.2"/>
    <row r="12030" ht="12.75" customHeight="1" x14ac:dyDescent="0.2"/>
    <row r="12031" ht="12.75" customHeight="1" x14ac:dyDescent="0.2"/>
    <row r="12032" ht="12.75" customHeight="1" x14ac:dyDescent="0.2"/>
    <row r="12033" ht="12.75" customHeight="1" x14ac:dyDescent="0.2"/>
    <row r="12034" ht="12.75" customHeight="1" x14ac:dyDescent="0.2"/>
    <row r="12035" ht="12.75" customHeight="1" x14ac:dyDescent="0.2"/>
    <row r="12036" ht="12.75" customHeight="1" x14ac:dyDescent="0.2"/>
    <row r="12037" ht="12.75" customHeight="1" x14ac:dyDescent="0.2"/>
    <row r="12038" ht="12.75" customHeight="1" x14ac:dyDescent="0.2"/>
    <row r="12039" ht="12.75" customHeight="1" x14ac:dyDescent="0.2"/>
    <row r="12040" ht="12.75" customHeight="1" x14ac:dyDescent="0.2"/>
    <row r="12041" ht="12.75" customHeight="1" x14ac:dyDescent="0.2"/>
    <row r="12042" ht="12.75" customHeight="1" x14ac:dyDescent="0.2"/>
    <row r="12043" ht="12.75" customHeight="1" x14ac:dyDescent="0.2"/>
    <row r="12044" ht="12.75" customHeight="1" x14ac:dyDescent="0.2"/>
    <row r="12045" ht="12.75" customHeight="1" x14ac:dyDescent="0.2"/>
    <row r="12046" ht="12.75" customHeight="1" x14ac:dyDescent="0.2"/>
    <row r="12047" ht="12.75" customHeight="1" x14ac:dyDescent="0.2"/>
    <row r="12048" ht="12.75" customHeight="1" x14ac:dyDescent="0.2"/>
    <row r="12049" ht="12.75" customHeight="1" x14ac:dyDescent="0.2"/>
    <row r="12050" ht="12.75" customHeight="1" x14ac:dyDescent="0.2"/>
    <row r="12051" ht="12.75" customHeight="1" x14ac:dyDescent="0.2"/>
    <row r="12052" ht="12.75" customHeight="1" x14ac:dyDescent="0.2"/>
    <row r="12053" ht="12.75" customHeight="1" x14ac:dyDescent="0.2"/>
    <row r="12054" ht="12.75" customHeight="1" x14ac:dyDescent="0.2"/>
    <row r="12055" ht="12.75" customHeight="1" x14ac:dyDescent="0.2"/>
    <row r="12056" ht="12.75" customHeight="1" x14ac:dyDescent="0.2"/>
    <row r="12057" ht="12.75" customHeight="1" x14ac:dyDescent="0.2"/>
    <row r="12058" ht="12.75" customHeight="1" x14ac:dyDescent="0.2"/>
    <row r="12059" ht="12.75" customHeight="1" x14ac:dyDescent="0.2"/>
    <row r="12060" ht="12.75" customHeight="1" x14ac:dyDescent="0.2"/>
    <row r="12061" ht="12.75" customHeight="1" x14ac:dyDescent="0.2"/>
    <row r="12062" ht="12.75" customHeight="1" x14ac:dyDescent="0.2"/>
    <row r="12063" ht="12.75" customHeight="1" x14ac:dyDescent="0.2"/>
    <row r="12064" ht="12.75" customHeight="1" x14ac:dyDescent="0.2"/>
    <row r="12065" ht="12.75" customHeight="1" x14ac:dyDescent="0.2"/>
    <row r="12066" ht="12.75" customHeight="1" x14ac:dyDescent="0.2"/>
    <row r="12067" ht="12.75" customHeight="1" x14ac:dyDescent="0.2"/>
    <row r="12068" ht="12.75" customHeight="1" x14ac:dyDescent="0.2"/>
    <row r="12069" ht="12.75" customHeight="1" x14ac:dyDescent="0.2"/>
    <row r="12070" ht="12.75" customHeight="1" x14ac:dyDescent="0.2"/>
    <row r="12071" ht="12.75" customHeight="1" x14ac:dyDescent="0.2"/>
    <row r="12072" ht="12.75" customHeight="1" x14ac:dyDescent="0.2"/>
    <row r="12073" ht="12.75" customHeight="1" x14ac:dyDescent="0.2"/>
    <row r="12074" ht="12.75" customHeight="1" x14ac:dyDescent="0.2"/>
    <row r="12075" ht="12.75" customHeight="1" x14ac:dyDescent="0.2"/>
    <row r="12076" ht="12.75" customHeight="1" x14ac:dyDescent="0.2"/>
    <row r="12077" ht="12.75" customHeight="1" x14ac:dyDescent="0.2"/>
    <row r="12078" ht="12.75" customHeight="1" x14ac:dyDescent="0.2"/>
    <row r="12079" ht="12.75" customHeight="1" x14ac:dyDescent="0.2"/>
    <row r="12080" ht="12.75" customHeight="1" x14ac:dyDescent="0.2"/>
    <row r="12081" ht="12.75" customHeight="1" x14ac:dyDescent="0.2"/>
    <row r="12082" ht="12.75" customHeight="1" x14ac:dyDescent="0.2"/>
    <row r="12083" ht="12.75" customHeight="1" x14ac:dyDescent="0.2"/>
    <row r="12084" ht="12.75" customHeight="1" x14ac:dyDescent="0.2"/>
    <row r="12085" ht="12.75" customHeight="1" x14ac:dyDescent="0.2"/>
    <row r="12086" ht="12.75" customHeight="1" x14ac:dyDescent="0.2"/>
    <row r="12087" ht="12.75" customHeight="1" x14ac:dyDescent="0.2"/>
    <row r="12088" ht="12.75" customHeight="1" x14ac:dyDescent="0.2"/>
    <row r="12089" ht="12.75" customHeight="1" x14ac:dyDescent="0.2"/>
    <row r="12090" ht="12.75" customHeight="1" x14ac:dyDescent="0.2"/>
    <row r="12091" ht="12.75" customHeight="1" x14ac:dyDescent="0.2"/>
    <row r="12092" ht="12.75" customHeight="1" x14ac:dyDescent="0.2"/>
    <row r="12093" ht="12.75" customHeight="1" x14ac:dyDescent="0.2"/>
    <row r="12094" ht="12.75" customHeight="1" x14ac:dyDescent="0.2"/>
    <row r="12095" ht="12.75" customHeight="1" x14ac:dyDescent="0.2"/>
    <row r="12096" ht="12.75" customHeight="1" x14ac:dyDescent="0.2"/>
    <row r="12097" ht="12.75" customHeight="1" x14ac:dyDescent="0.2"/>
    <row r="12098" ht="12.75" customHeight="1" x14ac:dyDescent="0.2"/>
    <row r="12099" ht="12.75" customHeight="1" x14ac:dyDescent="0.2"/>
    <row r="12100" ht="12.75" customHeight="1" x14ac:dyDescent="0.2"/>
    <row r="12101" ht="12.75" customHeight="1" x14ac:dyDescent="0.2"/>
    <row r="12102" ht="12.75" customHeight="1" x14ac:dyDescent="0.2"/>
    <row r="12103" ht="12.75" customHeight="1" x14ac:dyDescent="0.2"/>
    <row r="12104" ht="12.75" customHeight="1" x14ac:dyDescent="0.2"/>
    <row r="12105" ht="12.75" customHeight="1" x14ac:dyDescent="0.2"/>
    <row r="12106" ht="12.75" customHeight="1" x14ac:dyDescent="0.2"/>
    <row r="12107" ht="12.75" customHeight="1" x14ac:dyDescent="0.2"/>
    <row r="12108" ht="12.75" customHeight="1" x14ac:dyDescent="0.2"/>
    <row r="12109" ht="12.75" customHeight="1" x14ac:dyDescent="0.2"/>
    <row r="12110" ht="12.75" customHeight="1" x14ac:dyDescent="0.2"/>
    <row r="12111" ht="12.75" customHeight="1" x14ac:dyDescent="0.2"/>
    <row r="12112" ht="12.75" customHeight="1" x14ac:dyDescent="0.2"/>
    <row r="12113" ht="12.75" customHeight="1" x14ac:dyDescent="0.2"/>
    <row r="12114" ht="12.75" customHeight="1" x14ac:dyDescent="0.2"/>
    <row r="12115" ht="12.75" customHeight="1" x14ac:dyDescent="0.2"/>
    <row r="12116" ht="12.75" customHeight="1" x14ac:dyDescent="0.2"/>
    <row r="12117" ht="12.75" customHeight="1" x14ac:dyDescent="0.2"/>
    <row r="12118" ht="12.75" customHeight="1" x14ac:dyDescent="0.2"/>
    <row r="12119" ht="12.75" customHeight="1" x14ac:dyDescent="0.2"/>
    <row r="12120" ht="12.75" customHeight="1" x14ac:dyDescent="0.2"/>
    <row r="12121" ht="12.75" customHeight="1" x14ac:dyDescent="0.2"/>
    <row r="12122" ht="12.75" customHeight="1" x14ac:dyDescent="0.2"/>
    <row r="12123" ht="12.75" customHeight="1" x14ac:dyDescent="0.2"/>
    <row r="12124" ht="12.75" customHeight="1" x14ac:dyDescent="0.2"/>
    <row r="12125" ht="12.75" customHeight="1" x14ac:dyDescent="0.2"/>
    <row r="12126" ht="12.75" customHeight="1" x14ac:dyDescent="0.2"/>
    <row r="12127" ht="12.75" customHeight="1" x14ac:dyDescent="0.2"/>
    <row r="12128" ht="12.75" customHeight="1" x14ac:dyDescent="0.2"/>
    <row r="12129" ht="12.75" customHeight="1" x14ac:dyDescent="0.2"/>
    <row r="12130" ht="12.75" customHeight="1" x14ac:dyDescent="0.2"/>
    <row r="12131" ht="12.75" customHeight="1" x14ac:dyDescent="0.2"/>
    <row r="12132" ht="12.75" customHeight="1" x14ac:dyDescent="0.2"/>
    <row r="12133" ht="12.75" customHeight="1" x14ac:dyDescent="0.2"/>
    <row r="12134" ht="12.75" customHeight="1" x14ac:dyDescent="0.2"/>
    <row r="12135" ht="12.75" customHeight="1" x14ac:dyDescent="0.2"/>
    <row r="12136" ht="12.75" customHeight="1" x14ac:dyDescent="0.2"/>
    <row r="12137" ht="12.75" customHeight="1" x14ac:dyDescent="0.2"/>
    <row r="12138" ht="12.75" customHeight="1" x14ac:dyDescent="0.2"/>
    <row r="12139" ht="12.75" customHeight="1" x14ac:dyDescent="0.2"/>
    <row r="12140" ht="12.75" customHeight="1" x14ac:dyDescent="0.2"/>
    <row r="12141" ht="12.75" customHeight="1" x14ac:dyDescent="0.2"/>
    <row r="12142" ht="12.75" customHeight="1" x14ac:dyDescent="0.2"/>
    <row r="12143" ht="12.75" customHeight="1" x14ac:dyDescent="0.2"/>
    <row r="12144" ht="12.75" customHeight="1" x14ac:dyDescent="0.2"/>
    <row r="12145" ht="12.75" customHeight="1" x14ac:dyDescent="0.2"/>
    <row r="12146" ht="12.75" customHeight="1" x14ac:dyDescent="0.2"/>
    <row r="12147" ht="12.75" customHeight="1" x14ac:dyDescent="0.2"/>
    <row r="12148" ht="12.75" customHeight="1" x14ac:dyDescent="0.2"/>
    <row r="12149" ht="12.75" customHeight="1" x14ac:dyDescent="0.2"/>
    <row r="12150" ht="12.75" customHeight="1" x14ac:dyDescent="0.2"/>
    <row r="12151" ht="12.75" customHeight="1" x14ac:dyDescent="0.2"/>
    <row r="12152" ht="12.75" customHeight="1" x14ac:dyDescent="0.2"/>
    <row r="12153" ht="12.75" customHeight="1" x14ac:dyDescent="0.2"/>
    <row r="12154" ht="12.75" customHeight="1" x14ac:dyDescent="0.2"/>
    <row r="12155" ht="12.75" customHeight="1" x14ac:dyDescent="0.2"/>
    <row r="12156" ht="12.75" customHeight="1" x14ac:dyDescent="0.2"/>
    <row r="12157" ht="12.75" customHeight="1" x14ac:dyDescent="0.2"/>
    <row r="12158" ht="12.75" customHeight="1" x14ac:dyDescent="0.2"/>
    <row r="12159" ht="12.75" customHeight="1" x14ac:dyDescent="0.2"/>
    <row r="12160" ht="12.75" customHeight="1" x14ac:dyDescent="0.2"/>
    <row r="12161" ht="12.75" customHeight="1" x14ac:dyDescent="0.2"/>
    <row r="12162" ht="12.75" customHeight="1" x14ac:dyDescent="0.2"/>
    <row r="12163" ht="12.75" customHeight="1" x14ac:dyDescent="0.2"/>
    <row r="12164" ht="12.75" customHeight="1" x14ac:dyDescent="0.2"/>
    <row r="12165" ht="12.75" customHeight="1" x14ac:dyDescent="0.2"/>
    <row r="12166" ht="12.75" customHeight="1" x14ac:dyDescent="0.2"/>
    <row r="12167" ht="12.75" customHeight="1" x14ac:dyDescent="0.2"/>
    <row r="12168" ht="12.75" customHeight="1" x14ac:dyDescent="0.2"/>
    <row r="12169" ht="12.75" customHeight="1" x14ac:dyDescent="0.2"/>
    <row r="12170" ht="12.75" customHeight="1" x14ac:dyDescent="0.2"/>
    <row r="12171" ht="12.75" customHeight="1" x14ac:dyDescent="0.2"/>
    <row r="12172" ht="12.75" customHeight="1" x14ac:dyDescent="0.2"/>
    <row r="12173" ht="12.75" customHeight="1" x14ac:dyDescent="0.2"/>
    <row r="12174" ht="12.75" customHeight="1" x14ac:dyDescent="0.2"/>
    <row r="12175" ht="12.75" customHeight="1" x14ac:dyDescent="0.2"/>
    <row r="12176" ht="12.75" customHeight="1" x14ac:dyDescent="0.2"/>
    <row r="12177" ht="12.75" customHeight="1" x14ac:dyDescent="0.2"/>
    <row r="12178" ht="12.75" customHeight="1" x14ac:dyDescent="0.2"/>
    <row r="12179" ht="12.75" customHeight="1" x14ac:dyDescent="0.2"/>
    <row r="12180" ht="12.75" customHeight="1" x14ac:dyDescent="0.2"/>
    <row r="12181" ht="12.75" customHeight="1" x14ac:dyDescent="0.2"/>
    <row r="12182" ht="12.75" customHeight="1" x14ac:dyDescent="0.2"/>
    <row r="12183" ht="12.75" customHeight="1" x14ac:dyDescent="0.2"/>
    <row r="12184" ht="12.75" customHeight="1" x14ac:dyDescent="0.2"/>
    <row r="12185" ht="12.75" customHeight="1" x14ac:dyDescent="0.2"/>
    <row r="12186" ht="12.75" customHeight="1" x14ac:dyDescent="0.2"/>
    <row r="12187" ht="12.75" customHeight="1" x14ac:dyDescent="0.2"/>
    <row r="12188" ht="12.75" customHeight="1" x14ac:dyDescent="0.2"/>
    <row r="12189" ht="12.75" customHeight="1" x14ac:dyDescent="0.2"/>
    <row r="12190" ht="12.75" customHeight="1" x14ac:dyDescent="0.2"/>
    <row r="12191" ht="12.75" customHeight="1" x14ac:dyDescent="0.2"/>
    <row r="12192" ht="12.75" customHeight="1" x14ac:dyDescent="0.2"/>
    <row r="12193" ht="12.75" customHeight="1" x14ac:dyDescent="0.2"/>
    <row r="12194" ht="12.75" customHeight="1" x14ac:dyDescent="0.2"/>
    <row r="12195" ht="12.75" customHeight="1" x14ac:dyDescent="0.2"/>
    <row r="12196" ht="12.75" customHeight="1" x14ac:dyDescent="0.2"/>
    <row r="12197" ht="12.75" customHeight="1" x14ac:dyDescent="0.2"/>
    <row r="12198" ht="12.75" customHeight="1" x14ac:dyDescent="0.2"/>
    <row r="12199" ht="12.75" customHeight="1" x14ac:dyDescent="0.2"/>
    <row r="12200" ht="12.75" customHeight="1" x14ac:dyDescent="0.2"/>
    <row r="12201" ht="12.75" customHeight="1" x14ac:dyDescent="0.2"/>
    <row r="12202" ht="12.75" customHeight="1" x14ac:dyDescent="0.2"/>
    <row r="12203" ht="12.75" customHeight="1" x14ac:dyDescent="0.2"/>
    <row r="12204" ht="12.75" customHeight="1" x14ac:dyDescent="0.2"/>
    <row r="12205" ht="12.75" customHeight="1" x14ac:dyDescent="0.2"/>
    <row r="12206" ht="12.75" customHeight="1" x14ac:dyDescent="0.2"/>
    <row r="12207" ht="12.75" customHeight="1" x14ac:dyDescent="0.2"/>
    <row r="12208" ht="12.75" customHeight="1" x14ac:dyDescent="0.2"/>
    <row r="12209" ht="12.75" customHeight="1" x14ac:dyDescent="0.2"/>
    <row r="12210" ht="12.75" customHeight="1" x14ac:dyDescent="0.2"/>
    <row r="12211" ht="12.75" customHeight="1" x14ac:dyDescent="0.2"/>
    <row r="12212" ht="12.75" customHeight="1" x14ac:dyDescent="0.2"/>
    <row r="12213" ht="12.75" customHeight="1" x14ac:dyDescent="0.2"/>
    <row r="12214" ht="12.75" customHeight="1" x14ac:dyDescent="0.2"/>
    <row r="12215" ht="12.75" customHeight="1" x14ac:dyDescent="0.2"/>
    <row r="12216" ht="12.75" customHeight="1" x14ac:dyDescent="0.2"/>
    <row r="12217" ht="12.75" customHeight="1" x14ac:dyDescent="0.2"/>
    <row r="12218" ht="12.75" customHeight="1" x14ac:dyDescent="0.2"/>
    <row r="12219" ht="12.75" customHeight="1" x14ac:dyDescent="0.2"/>
    <row r="12220" ht="12.75" customHeight="1" x14ac:dyDescent="0.2"/>
    <row r="12221" ht="12.75" customHeight="1" x14ac:dyDescent="0.2"/>
    <row r="12222" ht="12.75" customHeight="1" x14ac:dyDescent="0.2"/>
    <row r="12223" ht="12.75" customHeight="1" x14ac:dyDescent="0.2"/>
    <row r="12224" ht="12.75" customHeight="1" x14ac:dyDescent="0.2"/>
    <row r="12225" ht="12.75" customHeight="1" x14ac:dyDescent="0.2"/>
    <row r="12226" ht="12.75" customHeight="1" x14ac:dyDescent="0.2"/>
    <row r="12227" ht="12.75" customHeight="1" x14ac:dyDescent="0.2"/>
    <row r="12228" ht="12.75" customHeight="1" x14ac:dyDescent="0.2"/>
    <row r="12229" ht="12.75" customHeight="1" x14ac:dyDescent="0.2"/>
    <row r="12230" ht="12.75" customHeight="1" x14ac:dyDescent="0.2"/>
    <row r="12231" ht="12.75" customHeight="1" x14ac:dyDescent="0.2"/>
    <row r="12232" ht="12.75" customHeight="1" x14ac:dyDescent="0.2"/>
    <row r="12233" ht="12.75" customHeight="1" x14ac:dyDescent="0.2"/>
    <row r="12234" ht="12.75" customHeight="1" x14ac:dyDescent="0.2"/>
    <row r="12235" ht="12.75" customHeight="1" x14ac:dyDescent="0.2"/>
    <row r="12236" ht="12.75" customHeight="1" x14ac:dyDescent="0.2"/>
    <row r="12237" ht="12.75" customHeight="1" x14ac:dyDescent="0.2"/>
    <row r="12238" ht="12.75" customHeight="1" x14ac:dyDescent="0.2"/>
    <row r="12239" ht="12.75" customHeight="1" x14ac:dyDescent="0.2"/>
    <row r="12240" ht="12.75" customHeight="1" x14ac:dyDescent="0.2"/>
    <row r="12241" ht="12.75" customHeight="1" x14ac:dyDescent="0.2"/>
    <row r="12242" ht="12.75" customHeight="1" x14ac:dyDescent="0.2"/>
    <row r="12243" ht="12.75" customHeight="1" x14ac:dyDescent="0.2"/>
    <row r="12244" ht="12.75" customHeight="1" x14ac:dyDescent="0.2"/>
    <row r="12245" ht="12.75" customHeight="1" x14ac:dyDescent="0.2"/>
    <row r="12246" ht="12.75" customHeight="1" x14ac:dyDescent="0.2"/>
    <row r="12247" ht="12.75" customHeight="1" x14ac:dyDescent="0.2"/>
    <row r="12248" ht="12.75" customHeight="1" x14ac:dyDescent="0.2"/>
    <row r="12249" ht="12.75" customHeight="1" x14ac:dyDescent="0.2"/>
    <row r="12250" ht="12.75" customHeight="1" x14ac:dyDescent="0.2"/>
    <row r="12251" ht="12.75" customHeight="1" x14ac:dyDescent="0.2"/>
    <row r="12252" ht="12.75" customHeight="1" x14ac:dyDescent="0.2"/>
    <row r="12253" ht="12.75" customHeight="1" x14ac:dyDescent="0.2"/>
    <row r="12254" ht="12.75" customHeight="1" x14ac:dyDescent="0.2"/>
    <row r="12255" ht="12.75" customHeight="1" x14ac:dyDescent="0.2"/>
    <row r="12256" ht="12.75" customHeight="1" x14ac:dyDescent="0.2"/>
    <row r="12257" ht="12.75" customHeight="1" x14ac:dyDescent="0.2"/>
    <row r="12258" ht="12.75" customHeight="1" x14ac:dyDescent="0.2"/>
    <row r="12259" ht="12.75" customHeight="1" x14ac:dyDescent="0.2"/>
    <row r="12260" ht="12.75" customHeight="1" x14ac:dyDescent="0.2"/>
    <row r="12261" ht="12.75" customHeight="1" x14ac:dyDescent="0.2"/>
    <row r="12262" ht="12.75" customHeight="1" x14ac:dyDescent="0.2"/>
    <row r="12263" ht="12.75" customHeight="1" x14ac:dyDescent="0.2"/>
    <row r="12264" ht="12.75" customHeight="1" x14ac:dyDescent="0.2"/>
    <row r="12265" ht="12.75" customHeight="1" x14ac:dyDescent="0.2"/>
    <row r="12266" ht="12.75" customHeight="1" x14ac:dyDescent="0.2"/>
    <row r="12267" ht="12.75" customHeight="1" x14ac:dyDescent="0.2"/>
    <row r="12268" ht="12.75" customHeight="1" x14ac:dyDescent="0.2"/>
    <row r="12269" ht="12.75" customHeight="1" x14ac:dyDescent="0.2"/>
    <row r="12270" ht="12.75" customHeight="1" x14ac:dyDescent="0.2"/>
    <row r="12271" ht="12.75" customHeight="1" x14ac:dyDescent="0.2"/>
    <row r="12272" ht="12.75" customHeight="1" x14ac:dyDescent="0.2"/>
    <row r="12273" ht="12.75" customHeight="1" x14ac:dyDescent="0.2"/>
    <row r="12274" ht="12.75" customHeight="1" x14ac:dyDescent="0.2"/>
    <row r="12275" ht="12.75" customHeight="1" x14ac:dyDescent="0.2"/>
    <row r="12276" ht="12.75" customHeight="1" x14ac:dyDescent="0.2"/>
    <row r="12277" ht="12.75" customHeight="1" x14ac:dyDescent="0.2"/>
    <row r="12278" ht="12.75" customHeight="1" x14ac:dyDescent="0.2"/>
    <row r="12279" ht="12.75" customHeight="1" x14ac:dyDescent="0.2"/>
    <row r="12280" ht="12.75" customHeight="1" x14ac:dyDescent="0.2"/>
    <row r="12281" ht="12.75" customHeight="1" x14ac:dyDescent="0.2"/>
    <row r="12282" ht="12.75" customHeight="1" x14ac:dyDescent="0.2"/>
    <row r="12283" ht="12.75" customHeight="1" x14ac:dyDescent="0.2"/>
    <row r="12284" ht="12.75" customHeight="1" x14ac:dyDescent="0.2"/>
    <row r="12285" ht="12.75" customHeight="1" x14ac:dyDescent="0.2"/>
    <row r="12286" ht="12.75" customHeight="1" x14ac:dyDescent="0.2"/>
    <row r="12287" ht="12.75" customHeight="1" x14ac:dyDescent="0.2"/>
    <row r="12288" ht="12.75" customHeight="1" x14ac:dyDescent="0.2"/>
    <row r="12289" ht="12.75" customHeight="1" x14ac:dyDescent="0.2"/>
    <row r="12290" ht="12.75" customHeight="1" x14ac:dyDescent="0.2"/>
    <row r="12291" ht="12.75" customHeight="1" x14ac:dyDescent="0.2"/>
    <row r="12292" ht="12.75" customHeight="1" x14ac:dyDescent="0.2"/>
    <row r="12293" ht="12.75" customHeight="1" x14ac:dyDescent="0.2"/>
    <row r="12294" ht="12.75" customHeight="1" x14ac:dyDescent="0.2"/>
    <row r="12295" ht="12.75" customHeight="1" x14ac:dyDescent="0.2"/>
    <row r="12296" ht="12.75" customHeight="1" x14ac:dyDescent="0.2"/>
    <row r="12297" ht="12.75" customHeight="1" x14ac:dyDescent="0.2"/>
    <row r="12298" ht="12.75" customHeight="1" x14ac:dyDescent="0.2"/>
    <row r="12299" ht="12.75" customHeight="1" x14ac:dyDescent="0.2"/>
    <row r="12300" ht="12.75" customHeight="1" x14ac:dyDescent="0.2"/>
    <row r="12301" ht="12.75" customHeight="1" x14ac:dyDescent="0.2"/>
    <row r="12302" ht="12.75" customHeight="1" x14ac:dyDescent="0.2"/>
    <row r="12303" ht="12.75" customHeight="1" x14ac:dyDescent="0.2"/>
    <row r="12304" ht="12.75" customHeight="1" x14ac:dyDescent="0.2"/>
    <row r="12305" ht="12.75" customHeight="1" x14ac:dyDescent="0.2"/>
    <row r="12306" ht="12.75" customHeight="1" x14ac:dyDescent="0.2"/>
    <row r="12307" ht="12.75" customHeight="1" x14ac:dyDescent="0.2"/>
    <row r="12308" ht="12.75" customHeight="1" x14ac:dyDescent="0.2"/>
    <row r="12309" ht="12.75" customHeight="1" x14ac:dyDescent="0.2"/>
    <row r="12310" ht="12.75" customHeight="1" x14ac:dyDescent="0.2"/>
    <row r="12311" ht="12.75" customHeight="1" x14ac:dyDescent="0.2"/>
    <row r="12312" ht="12.75" customHeight="1" x14ac:dyDescent="0.2"/>
    <row r="12313" ht="12.75" customHeight="1" x14ac:dyDescent="0.2"/>
    <row r="12314" ht="12.75" customHeight="1" x14ac:dyDescent="0.2"/>
    <row r="12315" ht="12.75" customHeight="1" x14ac:dyDescent="0.2"/>
    <row r="12316" ht="12.75" customHeight="1" x14ac:dyDescent="0.2"/>
    <row r="12317" ht="12.75" customHeight="1" x14ac:dyDescent="0.2"/>
    <row r="12318" ht="12.75" customHeight="1" x14ac:dyDescent="0.2"/>
    <row r="12319" ht="12.75" customHeight="1" x14ac:dyDescent="0.2"/>
    <row r="12320" ht="12.75" customHeight="1" x14ac:dyDescent="0.2"/>
    <row r="12321" ht="12.75" customHeight="1" x14ac:dyDescent="0.2"/>
    <row r="12322" ht="12.75" customHeight="1" x14ac:dyDescent="0.2"/>
    <row r="12323" ht="12.75" customHeight="1" x14ac:dyDescent="0.2"/>
    <row r="12324" ht="12.75" customHeight="1" x14ac:dyDescent="0.2"/>
    <row r="12325" ht="12.75" customHeight="1" x14ac:dyDescent="0.2"/>
    <row r="12326" ht="12.75" customHeight="1" x14ac:dyDescent="0.2"/>
    <row r="12327" ht="12.75" customHeight="1" x14ac:dyDescent="0.2"/>
    <row r="12328" ht="12.75" customHeight="1" x14ac:dyDescent="0.2"/>
    <row r="12329" ht="12.75" customHeight="1" x14ac:dyDescent="0.2"/>
    <row r="12330" ht="12.75" customHeight="1" x14ac:dyDescent="0.2"/>
    <row r="12331" ht="12.75" customHeight="1" x14ac:dyDescent="0.2"/>
    <row r="12332" ht="12.75" customHeight="1" x14ac:dyDescent="0.2"/>
    <row r="12333" ht="12.75" customHeight="1" x14ac:dyDescent="0.2"/>
    <row r="12334" ht="12.75" customHeight="1" x14ac:dyDescent="0.2"/>
    <row r="12335" ht="12.75" customHeight="1" x14ac:dyDescent="0.2"/>
    <row r="12336" ht="12.75" customHeight="1" x14ac:dyDescent="0.2"/>
    <row r="12337" ht="12.75" customHeight="1" x14ac:dyDescent="0.2"/>
    <row r="12338" ht="12.75" customHeight="1" x14ac:dyDescent="0.2"/>
    <row r="12339" ht="12.75" customHeight="1" x14ac:dyDescent="0.2"/>
    <row r="12340" ht="12.75" customHeight="1" x14ac:dyDescent="0.2"/>
    <row r="12341" ht="12.75" customHeight="1" x14ac:dyDescent="0.2"/>
    <row r="12342" ht="12.75" customHeight="1" x14ac:dyDescent="0.2"/>
    <row r="12343" ht="12.75" customHeight="1" x14ac:dyDescent="0.2"/>
    <row r="12344" ht="12.75" customHeight="1" x14ac:dyDescent="0.2"/>
    <row r="12345" ht="12.75" customHeight="1" x14ac:dyDescent="0.2"/>
    <row r="12346" ht="12.75" customHeight="1" x14ac:dyDescent="0.2"/>
    <row r="12347" ht="12.75" customHeight="1" x14ac:dyDescent="0.2"/>
    <row r="12348" ht="12.75" customHeight="1" x14ac:dyDescent="0.2"/>
    <row r="12349" ht="12.75" customHeight="1" x14ac:dyDescent="0.2"/>
    <row r="12350" ht="12.75" customHeight="1" x14ac:dyDescent="0.2"/>
    <row r="12351" ht="12.75" customHeight="1" x14ac:dyDescent="0.2"/>
    <row r="12352" ht="12.75" customHeight="1" x14ac:dyDescent="0.2"/>
    <row r="12353" ht="12.75" customHeight="1" x14ac:dyDescent="0.2"/>
    <row r="12354" ht="12.75" customHeight="1" x14ac:dyDescent="0.2"/>
    <row r="12355" ht="12.75" customHeight="1" x14ac:dyDescent="0.2"/>
    <row r="12356" ht="12.75" customHeight="1" x14ac:dyDescent="0.2"/>
    <row r="12357" ht="12.75" customHeight="1" x14ac:dyDescent="0.2"/>
    <row r="12358" ht="12.75" customHeight="1" x14ac:dyDescent="0.2"/>
    <row r="12359" ht="12.75" customHeight="1" x14ac:dyDescent="0.2"/>
    <row r="12360" ht="12.75" customHeight="1" x14ac:dyDescent="0.2"/>
    <row r="12361" ht="12.75" customHeight="1" x14ac:dyDescent="0.2"/>
    <row r="12362" ht="12.75" customHeight="1" x14ac:dyDescent="0.2"/>
    <row r="12363" ht="12.75" customHeight="1" x14ac:dyDescent="0.2"/>
    <row r="12364" ht="12.75" customHeight="1" x14ac:dyDescent="0.2"/>
    <row r="12365" ht="12.75" customHeight="1" x14ac:dyDescent="0.2"/>
    <row r="12366" ht="12.75" customHeight="1" x14ac:dyDescent="0.2"/>
    <row r="12367" ht="12.75" customHeight="1" x14ac:dyDescent="0.2"/>
    <row r="12368" ht="12.75" customHeight="1" x14ac:dyDescent="0.2"/>
    <row r="12369" ht="12.75" customHeight="1" x14ac:dyDescent="0.2"/>
    <row r="12370" ht="12.75" customHeight="1" x14ac:dyDescent="0.2"/>
    <row r="12371" ht="12.75" customHeight="1" x14ac:dyDescent="0.2"/>
    <row r="12372" ht="12.75" customHeight="1" x14ac:dyDescent="0.2"/>
    <row r="12373" ht="12.75" customHeight="1" x14ac:dyDescent="0.2"/>
    <row r="12374" ht="12.75" customHeight="1" x14ac:dyDescent="0.2"/>
    <row r="12375" ht="12.75" customHeight="1" x14ac:dyDescent="0.2"/>
    <row r="12376" ht="12.75" customHeight="1" x14ac:dyDescent="0.2"/>
    <row r="12377" ht="12.75" customHeight="1" x14ac:dyDescent="0.2"/>
    <row r="12378" ht="12.75" customHeight="1" x14ac:dyDescent="0.2"/>
    <row r="12379" ht="12.75" customHeight="1" x14ac:dyDescent="0.2"/>
    <row r="12380" ht="12.75" customHeight="1" x14ac:dyDescent="0.2"/>
    <row r="12381" ht="12.75" customHeight="1" x14ac:dyDescent="0.2"/>
    <row r="12382" ht="12.75" customHeight="1" x14ac:dyDescent="0.2"/>
    <row r="12383" ht="12.75" customHeight="1" x14ac:dyDescent="0.2"/>
    <row r="12384" ht="12.75" customHeight="1" x14ac:dyDescent="0.2"/>
    <row r="12385" ht="12.75" customHeight="1" x14ac:dyDescent="0.2"/>
    <row r="12386" ht="12.75" customHeight="1" x14ac:dyDescent="0.2"/>
    <row r="12387" ht="12.75" customHeight="1" x14ac:dyDescent="0.2"/>
    <row r="12388" ht="12.75" customHeight="1" x14ac:dyDescent="0.2"/>
    <row r="12389" ht="12.75" customHeight="1" x14ac:dyDescent="0.2"/>
    <row r="12390" ht="12.75" customHeight="1" x14ac:dyDescent="0.2"/>
    <row r="12391" ht="12.75" customHeight="1" x14ac:dyDescent="0.2"/>
    <row r="12392" ht="12.75" customHeight="1" x14ac:dyDescent="0.2"/>
    <row r="12393" ht="12.75" customHeight="1" x14ac:dyDescent="0.2"/>
    <row r="12394" ht="12.75" customHeight="1" x14ac:dyDescent="0.2"/>
    <row r="12395" ht="12.75" customHeight="1" x14ac:dyDescent="0.2"/>
    <row r="12396" ht="12.75" customHeight="1" x14ac:dyDescent="0.2"/>
    <row r="12397" ht="12.75" customHeight="1" x14ac:dyDescent="0.2"/>
    <row r="12398" ht="12.75" customHeight="1" x14ac:dyDescent="0.2"/>
    <row r="12399" ht="12.75" customHeight="1" x14ac:dyDescent="0.2"/>
    <row r="12400" ht="12.75" customHeight="1" x14ac:dyDescent="0.2"/>
    <row r="12401" ht="12.75" customHeight="1" x14ac:dyDescent="0.2"/>
    <row r="12402" ht="12.75" customHeight="1" x14ac:dyDescent="0.2"/>
    <row r="12403" ht="12.75" customHeight="1" x14ac:dyDescent="0.2"/>
    <row r="12404" ht="12.75" customHeight="1" x14ac:dyDescent="0.2"/>
    <row r="12405" ht="12.75" customHeight="1" x14ac:dyDescent="0.2"/>
    <row r="12406" ht="12.75" customHeight="1" x14ac:dyDescent="0.2"/>
    <row r="12407" ht="12.75" customHeight="1" x14ac:dyDescent="0.2"/>
    <row r="12408" ht="12.75" customHeight="1" x14ac:dyDescent="0.2"/>
    <row r="12409" ht="12.75" customHeight="1" x14ac:dyDescent="0.2"/>
    <row r="12410" ht="12.75" customHeight="1" x14ac:dyDescent="0.2"/>
    <row r="12411" ht="12.75" customHeight="1" x14ac:dyDescent="0.2"/>
    <row r="12412" ht="12.75" customHeight="1" x14ac:dyDescent="0.2"/>
    <row r="12413" ht="12.75" customHeight="1" x14ac:dyDescent="0.2"/>
    <row r="12414" ht="12.75" customHeight="1" x14ac:dyDescent="0.2"/>
    <row r="12415" ht="12.75" customHeight="1" x14ac:dyDescent="0.2"/>
    <row r="12416" ht="12.75" customHeight="1" x14ac:dyDescent="0.2"/>
    <row r="12417" ht="12.75" customHeight="1" x14ac:dyDescent="0.2"/>
    <row r="12418" ht="12.75" customHeight="1" x14ac:dyDescent="0.2"/>
    <row r="12419" ht="12.75" customHeight="1" x14ac:dyDescent="0.2"/>
    <row r="12420" ht="12.75" customHeight="1" x14ac:dyDescent="0.2"/>
    <row r="12421" ht="12.75" customHeight="1" x14ac:dyDescent="0.2"/>
    <row r="12422" ht="12.75" customHeight="1" x14ac:dyDescent="0.2"/>
    <row r="12423" ht="12.75" customHeight="1" x14ac:dyDescent="0.2"/>
    <row r="12424" ht="12.75" customHeight="1" x14ac:dyDescent="0.2"/>
    <row r="12425" ht="12.75" customHeight="1" x14ac:dyDescent="0.2"/>
    <row r="12426" ht="12.75" customHeight="1" x14ac:dyDescent="0.2"/>
    <row r="12427" ht="12.75" customHeight="1" x14ac:dyDescent="0.2"/>
    <row r="12428" ht="12.75" customHeight="1" x14ac:dyDescent="0.2"/>
    <row r="12429" ht="12.75" customHeight="1" x14ac:dyDescent="0.2"/>
    <row r="12430" ht="12.75" customHeight="1" x14ac:dyDescent="0.2"/>
    <row r="12431" ht="12.75" customHeight="1" x14ac:dyDescent="0.2"/>
    <row r="12432" ht="12.75" customHeight="1" x14ac:dyDescent="0.2"/>
    <row r="12433" ht="12.75" customHeight="1" x14ac:dyDescent="0.2"/>
    <row r="12434" ht="12.75" customHeight="1" x14ac:dyDescent="0.2"/>
    <row r="12435" ht="12.75" customHeight="1" x14ac:dyDescent="0.2"/>
    <row r="12436" ht="12.75" customHeight="1" x14ac:dyDescent="0.2"/>
    <row r="12437" ht="12.75" customHeight="1" x14ac:dyDescent="0.2"/>
    <row r="12438" ht="12.75" customHeight="1" x14ac:dyDescent="0.2"/>
    <row r="12439" ht="12.75" customHeight="1" x14ac:dyDescent="0.2"/>
    <row r="12440" ht="12.75" customHeight="1" x14ac:dyDescent="0.2"/>
    <row r="12441" ht="12.75" customHeight="1" x14ac:dyDescent="0.2"/>
    <row r="12442" ht="12.75" customHeight="1" x14ac:dyDescent="0.2"/>
    <row r="12443" ht="12.75" customHeight="1" x14ac:dyDescent="0.2"/>
    <row r="12444" ht="12.75" customHeight="1" x14ac:dyDescent="0.2"/>
    <row r="12445" ht="12.75" customHeight="1" x14ac:dyDescent="0.2"/>
    <row r="12446" ht="12.75" customHeight="1" x14ac:dyDescent="0.2"/>
    <row r="12447" ht="12.75" customHeight="1" x14ac:dyDescent="0.2"/>
    <row r="12448" ht="12.75" customHeight="1" x14ac:dyDescent="0.2"/>
    <row r="12449" ht="12.75" customHeight="1" x14ac:dyDescent="0.2"/>
    <row r="12450" ht="12.75" customHeight="1" x14ac:dyDescent="0.2"/>
    <row r="12451" ht="12.75" customHeight="1" x14ac:dyDescent="0.2"/>
    <row r="12452" ht="12.75" customHeight="1" x14ac:dyDescent="0.2"/>
    <row r="12453" ht="12.75" customHeight="1" x14ac:dyDescent="0.2"/>
    <row r="12454" ht="12.75" customHeight="1" x14ac:dyDescent="0.2"/>
    <row r="12455" ht="12.75" customHeight="1" x14ac:dyDescent="0.2"/>
    <row r="12456" ht="12.75" customHeight="1" x14ac:dyDescent="0.2"/>
    <row r="12457" ht="12.75" customHeight="1" x14ac:dyDescent="0.2"/>
    <row r="12458" ht="12.75" customHeight="1" x14ac:dyDescent="0.2"/>
    <row r="12459" ht="12.75" customHeight="1" x14ac:dyDescent="0.2"/>
    <row r="12460" ht="12.75" customHeight="1" x14ac:dyDescent="0.2"/>
    <row r="12461" ht="12.75" customHeight="1" x14ac:dyDescent="0.2"/>
    <row r="12462" ht="12.75" customHeight="1" x14ac:dyDescent="0.2"/>
    <row r="12463" ht="12.75" customHeight="1" x14ac:dyDescent="0.2"/>
    <row r="12464" ht="12.75" customHeight="1" x14ac:dyDescent="0.2"/>
    <row r="12465" ht="12.75" customHeight="1" x14ac:dyDescent="0.2"/>
    <row r="12466" ht="12.75" customHeight="1" x14ac:dyDescent="0.2"/>
    <row r="12467" ht="12.75" customHeight="1" x14ac:dyDescent="0.2"/>
    <row r="12468" ht="12.75" customHeight="1" x14ac:dyDescent="0.2"/>
    <row r="12469" ht="12.75" customHeight="1" x14ac:dyDescent="0.2"/>
    <row r="12470" ht="12.75" customHeight="1" x14ac:dyDescent="0.2"/>
    <row r="12471" ht="12.75" customHeight="1" x14ac:dyDescent="0.2"/>
    <row r="12472" ht="12.75" customHeight="1" x14ac:dyDescent="0.2"/>
    <row r="12473" ht="12.75" customHeight="1" x14ac:dyDescent="0.2"/>
    <row r="12474" ht="12.75" customHeight="1" x14ac:dyDescent="0.2"/>
    <row r="12475" ht="12.75" customHeight="1" x14ac:dyDescent="0.2"/>
    <row r="12476" ht="12.75" customHeight="1" x14ac:dyDescent="0.2"/>
    <row r="12477" ht="12.75" customHeight="1" x14ac:dyDescent="0.2"/>
    <row r="12478" ht="12.75" customHeight="1" x14ac:dyDescent="0.2"/>
    <row r="12479" ht="12.75" customHeight="1" x14ac:dyDescent="0.2"/>
    <row r="12480" ht="12.75" customHeight="1" x14ac:dyDescent="0.2"/>
    <row r="12481" ht="12.75" customHeight="1" x14ac:dyDescent="0.2"/>
    <row r="12482" ht="12.75" customHeight="1" x14ac:dyDescent="0.2"/>
    <row r="12483" ht="12.75" customHeight="1" x14ac:dyDescent="0.2"/>
    <row r="12484" ht="12.75" customHeight="1" x14ac:dyDescent="0.2"/>
    <row r="12485" ht="12.75" customHeight="1" x14ac:dyDescent="0.2"/>
    <row r="12486" ht="12.75" customHeight="1" x14ac:dyDescent="0.2"/>
    <row r="12487" ht="12.75" customHeight="1" x14ac:dyDescent="0.2"/>
    <row r="12488" ht="12.75" customHeight="1" x14ac:dyDescent="0.2"/>
    <row r="12489" ht="12.75" customHeight="1" x14ac:dyDescent="0.2"/>
    <row r="12490" ht="12.75" customHeight="1" x14ac:dyDescent="0.2"/>
    <row r="12491" ht="12.75" customHeight="1" x14ac:dyDescent="0.2"/>
    <row r="12492" ht="12.75" customHeight="1" x14ac:dyDescent="0.2"/>
    <row r="12493" ht="12.75" customHeight="1" x14ac:dyDescent="0.2"/>
    <row r="12494" ht="12.75" customHeight="1" x14ac:dyDescent="0.2"/>
    <row r="12495" ht="12.75" customHeight="1" x14ac:dyDescent="0.2"/>
    <row r="12496" ht="12.75" customHeight="1" x14ac:dyDescent="0.2"/>
    <row r="12497" ht="12.75" customHeight="1" x14ac:dyDescent="0.2"/>
    <row r="12498" ht="12.75" customHeight="1" x14ac:dyDescent="0.2"/>
    <row r="12499" ht="12.75" customHeight="1" x14ac:dyDescent="0.2"/>
    <row r="12500" ht="12.75" customHeight="1" x14ac:dyDescent="0.2"/>
    <row r="12501" ht="12.75" customHeight="1" x14ac:dyDescent="0.2"/>
    <row r="12502" ht="12.75" customHeight="1" x14ac:dyDescent="0.2"/>
    <row r="12503" ht="12.75" customHeight="1" x14ac:dyDescent="0.2"/>
    <row r="12504" ht="12.75" customHeight="1" x14ac:dyDescent="0.2"/>
    <row r="12505" ht="12.75" customHeight="1" x14ac:dyDescent="0.2"/>
    <row r="12506" ht="12.75" customHeight="1" x14ac:dyDescent="0.2"/>
    <row r="12507" ht="12.75" customHeight="1" x14ac:dyDescent="0.2"/>
    <row r="12508" ht="12.75" customHeight="1" x14ac:dyDescent="0.2"/>
    <row r="12509" ht="12.75" customHeight="1" x14ac:dyDescent="0.2"/>
    <row r="12510" ht="12.75" customHeight="1" x14ac:dyDescent="0.2"/>
    <row r="12511" ht="12.75" customHeight="1" x14ac:dyDescent="0.2"/>
    <row r="12512" ht="12.75" customHeight="1" x14ac:dyDescent="0.2"/>
    <row r="12513" ht="12.75" customHeight="1" x14ac:dyDescent="0.2"/>
    <row r="12514" ht="12.75" customHeight="1" x14ac:dyDescent="0.2"/>
    <row r="12515" ht="12.75" customHeight="1" x14ac:dyDescent="0.2"/>
    <row r="12516" ht="12.75" customHeight="1" x14ac:dyDescent="0.2"/>
    <row r="12517" ht="12.75" customHeight="1" x14ac:dyDescent="0.2"/>
    <row r="12518" ht="12.75" customHeight="1" x14ac:dyDescent="0.2"/>
    <row r="12519" ht="12.75" customHeight="1" x14ac:dyDescent="0.2"/>
    <row r="12520" ht="12.75" customHeight="1" x14ac:dyDescent="0.2"/>
    <row r="12521" ht="12.75" customHeight="1" x14ac:dyDescent="0.2"/>
    <row r="12522" ht="12.75" customHeight="1" x14ac:dyDescent="0.2"/>
    <row r="12523" ht="12.75" customHeight="1" x14ac:dyDescent="0.2"/>
    <row r="12524" ht="12.75" customHeight="1" x14ac:dyDescent="0.2"/>
    <row r="12525" ht="12.75" customHeight="1" x14ac:dyDescent="0.2"/>
    <row r="12526" ht="12.75" customHeight="1" x14ac:dyDescent="0.2"/>
    <row r="12527" ht="12.75" customHeight="1" x14ac:dyDescent="0.2"/>
    <row r="12528" ht="12.75" customHeight="1" x14ac:dyDescent="0.2"/>
    <row r="12529" ht="12.75" customHeight="1" x14ac:dyDescent="0.2"/>
    <row r="12530" ht="12.75" customHeight="1" x14ac:dyDescent="0.2"/>
    <row r="12531" ht="12.75" customHeight="1" x14ac:dyDescent="0.2"/>
    <row r="12532" ht="12.75" customHeight="1" x14ac:dyDescent="0.2"/>
    <row r="12533" ht="12.75" customHeight="1" x14ac:dyDescent="0.2"/>
    <row r="12534" ht="12.75" customHeight="1" x14ac:dyDescent="0.2"/>
    <row r="12535" ht="12.75" customHeight="1" x14ac:dyDescent="0.2"/>
    <row r="12536" ht="12.75" customHeight="1" x14ac:dyDescent="0.2"/>
    <row r="12537" ht="12.75" customHeight="1" x14ac:dyDescent="0.2"/>
    <row r="12538" ht="12.75" customHeight="1" x14ac:dyDescent="0.2"/>
    <row r="12539" ht="12.75" customHeight="1" x14ac:dyDescent="0.2"/>
    <row r="12540" ht="12.75" customHeight="1" x14ac:dyDescent="0.2"/>
    <row r="12541" ht="12.75" customHeight="1" x14ac:dyDescent="0.2"/>
    <row r="12542" ht="12.75" customHeight="1" x14ac:dyDescent="0.2"/>
    <row r="12543" ht="12.75" customHeight="1" x14ac:dyDescent="0.2"/>
    <row r="12544" ht="12.75" customHeight="1" x14ac:dyDescent="0.2"/>
    <row r="12545" ht="12.75" customHeight="1" x14ac:dyDescent="0.2"/>
    <row r="12546" ht="12.75" customHeight="1" x14ac:dyDescent="0.2"/>
    <row r="12547" ht="12.75" customHeight="1" x14ac:dyDescent="0.2"/>
    <row r="12548" ht="12.75" customHeight="1" x14ac:dyDescent="0.2"/>
    <row r="12549" ht="12.75" customHeight="1" x14ac:dyDescent="0.2"/>
    <row r="12550" ht="12.75" customHeight="1" x14ac:dyDescent="0.2"/>
    <row r="12551" ht="12.75" customHeight="1" x14ac:dyDescent="0.2"/>
    <row r="12552" ht="12.75" customHeight="1" x14ac:dyDescent="0.2"/>
    <row r="12553" ht="12.75" customHeight="1" x14ac:dyDescent="0.2"/>
    <row r="12554" ht="12.75" customHeight="1" x14ac:dyDescent="0.2"/>
    <row r="12555" ht="12.75" customHeight="1" x14ac:dyDescent="0.2"/>
    <row r="12556" ht="12.75" customHeight="1" x14ac:dyDescent="0.2"/>
    <row r="12557" ht="12.75" customHeight="1" x14ac:dyDescent="0.2"/>
    <row r="12558" ht="12.75" customHeight="1" x14ac:dyDescent="0.2"/>
    <row r="12559" ht="12.75" customHeight="1" x14ac:dyDescent="0.2"/>
    <row r="12560" ht="12.75" customHeight="1" x14ac:dyDescent="0.2"/>
    <row r="12561" ht="12.75" customHeight="1" x14ac:dyDescent="0.2"/>
    <row r="12562" ht="12.75" customHeight="1" x14ac:dyDescent="0.2"/>
    <row r="12563" ht="12.75" customHeight="1" x14ac:dyDescent="0.2"/>
    <row r="12564" ht="12.75" customHeight="1" x14ac:dyDescent="0.2"/>
    <row r="12565" ht="12.75" customHeight="1" x14ac:dyDescent="0.2"/>
    <row r="12566" ht="12.75" customHeight="1" x14ac:dyDescent="0.2"/>
    <row r="12567" ht="12.75" customHeight="1" x14ac:dyDescent="0.2"/>
    <row r="12568" ht="12.75" customHeight="1" x14ac:dyDescent="0.2"/>
    <row r="12569" ht="12.75" customHeight="1" x14ac:dyDescent="0.2"/>
    <row r="12570" ht="12.75" customHeight="1" x14ac:dyDescent="0.2"/>
    <row r="12571" ht="12.75" customHeight="1" x14ac:dyDescent="0.2"/>
    <row r="12572" ht="12.75" customHeight="1" x14ac:dyDescent="0.2"/>
    <row r="12573" ht="12.75" customHeight="1" x14ac:dyDescent="0.2"/>
    <row r="12574" ht="12.75" customHeight="1" x14ac:dyDescent="0.2"/>
    <row r="12575" ht="12.75" customHeight="1" x14ac:dyDescent="0.2"/>
    <row r="12576" ht="12.75" customHeight="1" x14ac:dyDescent="0.2"/>
    <row r="12577" ht="12.75" customHeight="1" x14ac:dyDescent="0.2"/>
    <row r="12578" ht="12.75" customHeight="1" x14ac:dyDescent="0.2"/>
    <row r="12579" ht="12.75" customHeight="1" x14ac:dyDescent="0.2"/>
    <row r="12580" ht="12.75" customHeight="1" x14ac:dyDescent="0.2"/>
    <row r="12581" ht="12.75" customHeight="1" x14ac:dyDescent="0.2"/>
    <row r="12582" ht="12.75" customHeight="1" x14ac:dyDescent="0.2"/>
    <row r="12583" ht="12.75" customHeight="1" x14ac:dyDescent="0.2"/>
    <row r="12584" ht="12.75" customHeight="1" x14ac:dyDescent="0.2"/>
    <row r="12585" ht="12.75" customHeight="1" x14ac:dyDescent="0.2"/>
    <row r="12586" ht="12.75" customHeight="1" x14ac:dyDescent="0.2"/>
    <row r="12587" ht="12.75" customHeight="1" x14ac:dyDescent="0.2"/>
    <row r="12588" ht="12.75" customHeight="1" x14ac:dyDescent="0.2"/>
    <row r="12589" ht="12.75" customHeight="1" x14ac:dyDescent="0.2"/>
    <row r="12590" ht="12.75" customHeight="1" x14ac:dyDescent="0.2"/>
    <row r="12591" ht="12.75" customHeight="1" x14ac:dyDescent="0.2"/>
    <row r="12592" ht="12.75" customHeight="1" x14ac:dyDescent="0.2"/>
    <row r="12593" ht="12.75" customHeight="1" x14ac:dyDescent="0.2"/>
    <row r="12594" ht="12.75" customHeight="1" x14ac:dyDescent="0.2"/>
    <row r="12595" ht="12.75" customHeight="1" x14ac:dyDescent="0.2"/>
    <row r="12596" ht="12.75" customHeight="1" x14ac:dyDescent="0.2"/>
    <row r="12597" ht="12.75" customHeight="1" x14ac:dyDescent="0.2"/>
    <row r="12598" ht="12.75" customHeight="1" x14ac:dyDescent="0.2"/>
    <row r="12599" ht="12.75" customHeight="1" x14ac:dyDescent="0.2"/>
    <row r="12600" ht="12.75" customHeight="1" x14ac:dyDescent="0.2"/>
    <row r="12601" ht="12.75" customHeight="1" x14ac:dyDescent="0.2"/>
    <row r="12602" ht="12.75" customHeight="1" x14ac:dyDescent="0.2"/>
    <row r="12603" ht="12.75" customHeight="1" x14ac:dyDescent="0.2"/>
    <row r="12604" ht="12.75" customHeight="1" x14ac:dyDescent="0.2"/>
    <row r="12605" ht="12.75" customHeight="1" x14ac:dyDescent="0.2"/>
    <row r="12606" ht="12.75" customHeight="1" x14ac:dyDescent="0.2"/>
    <row r="12607" ht="12.75" customHeight="1" x14ac:dyDescent="0.2"/>
    <row r="12608" ht="12.75" customHeight="1" x14ac:dyDescent="0.2"/>
    <row r="12609" ht="12.75" customHeight="1" x14ac:dyDescent="0.2"/>
    <row r="12610" ht="12.75" customHeight="1" x14ac:dyDescent="0.2"/>
    <row r="12611" ht="12.75" customHeight="1" x14ac:dyDescent="0.2"/>
    <row r="12612" ht="12.75" customHeight="1" x14ac:dyDescent="0.2"/>
    <row r="12613" ht="12.75" customHeight="1" x14ac:dyDescent="0.2"/>
    <row r="12614" ht="12.75" customHeight="1" x14ac:dyDescent="0.2"/>
    <row r="12615" ht="12.75" customHeight="1" x14ac:dyDescent="0.2"/>
    <row r="12616" ht="12.75" customHeight="1" x14ac:dyDescent="0.2"/>
    <row r="12617" ht="12.75" customHeight="1" x14ac:dyDescent="0.2"/>
    <row r="12618" ht="12.75" customHeight="1" x14ac:dyDescent="0.2"/>
    <row r="12619" ht="12.75" customHeight="1" x14ac:dyDescent="0.2"/>
    <row r="12620" ht="12.75" customHeight="1" x14ac:dyDescent="0.2"/>
    <row r="12621" ht="12.75" customHeight="1" x14ac:dyDescent="0.2"/>
    <row r="12622" ht="12.75" customHeight="1" x14ac:dyDescent="0.2"/>
    <row r="12623" ht="12.75" customHeight="1" x14ac:dyDescent="0.2"/>
    <row r="12624" ht="12.75" customHeight="1" x14ac:dyDescent="0.2"/>
    <row r="12625" ht="12.75" customHeight="1" x14ac:dyDescent="0.2"/>
    <row r="12626" ht="12.75" customHeight="1" x14ac:dyDescent="0.2"/>
    <row r="12627" ht="12.75" customHeight="1" x14ac:dyDescent="0.2"/>
    <row r="12628" ht="12.75" customHeight="1" x14ac:dyDescent="0.2"/>
    <row r="12629" ht="12.75" customHeight="1" x14ac:dyDescent="0.2"/>
    <row r="12630" ht="12.75" customHeight="1" x14ac:dyDescent="0.2"/>
    <row r="12631" ht="12.75" customHeight="1" x14ac:dyDescent="0.2"/>
    <row r="12632" ht="12.75" customHeight="1" x14ac:dyDescent="0.2"/>
    <row r="12633" ht="12.75" customHeight="1" x14ac:dyDescent="0.2"/>
    <row r="12634" ht="12.75" customHeight="1" x14ac:dyDescent="0.2"/>
    <row r="12635" ht="12.75" customHeight="1" x14ac:dyDescent="0.2"/>
    <row r="12636" ht="12.75" customHeight="1" x14ac:dyDescent="0.2"/>
    <row r="12637" ht="12.75" customHeight="1" x14ac:dyDescent="0.2"/>
    <row r="12638" ht="12.75" customHeight="1" x14ac:dyDescent="0.2"/>
    <row r="12639" ht="12.75" customHeight="1" x14ac:dyDescent="0.2"/>
    <row r="12640" ht="12.75" customHeight="1" x14ac:dyDescent="0.2"/>
    <row r="12641" ht="12.75" customHeight="1" x14ac:dyDescent="0.2"/>
    <row r="12642" ht="12.75" customHeight="1" x14ac:dyDescent="0.2"/>
    <row r="12643" ht="12.75" customHeight="1" x14ac:dyDescent="0.2"/>
    <row r="12644" ht="12.75" customHeight="1" x14ac:dyDescent="0.2"/>
    <row r="12645" ht="12.75" customHeight="1" x14ac:dyDescent="0.2"/>
    <row r="12646" ht="12.75" customHeight="1" x14ac:dyDescent="0.2"/>
    <row r="12647" ht="12.75" customHeight="1" x14ac:dyDescent="0.2"/>
    <row r="12648" ht="12.75" customHeight="1" x14ac:dyDescent="0.2"/>
    <row r="12649" ht="12.75" customHeight="1" x14ac:dyDescent="0.2"/>
    <row r="12650" ht="12.75" customHeight="1" x14ac:dyDescent="0.2"/>
    <row r="12651" ht="12.75" customHeight="1" x14ac:dyDescent="0.2"/>
    <row r="12652" ht="12.75" customHeight="1" x14ac:dyDescent="0.2"/>
    <row r="12653" ht="12.75" customHeight="1" x14ac:dyDescent="0.2"/>
    <row r="12654" ht="12.75" customHeight="1" x14ac:dyDescent="0.2"/>
    <row r="12655" ht="12.75" customHeight="1" x14ac:dyDescent="0.2"/>
    <row r="12656" ht="12.75" customHeight="1" x14ac:dyDescent="0.2"/>
    <row r="12657" ht="12.75" customHeight="1" x14ac:dyDescent="0.2"/>
    <row r="12658" ht="12.75" customHeight="1" x14ac:dyDescent="0.2"/>
    <row r="12659" ht="12.75" customHeight="1" x14ac:dyDescent="0.2"/>
    <row r="12660" ht="12.75" customHeight="1" x14ac:dyDescent="0.2"/>
    <row r="12661" ht="12.75" customHeight="1" x14ac:dyDescent="0.2"/>
    <row r="12662" ht="12.75" customHeight="1" x14ac:dyDescent="0.2"/>
    <row r="12663" ht="12.75" customHeight="1" x14ac:dyDescent="0.2"/>
    <row r="12664" ht="12.75" customHeight="1" x14ac:dyDescent="0.2"/>
    <row r="12665" ht="12.75" customHeight="1" x14ac:dyDescent="0.2"/>
    <row r="12666" ht="12.75" customHeight="1" x14ac:dyDescent="0.2"/>
    <row r="12667" ht="12.75" customHeight="1" x14ac:dyDescent="0.2"/>
    <row r="12668" ht="12.75" customHeight="1" x14ac:dyDescent="0.2"/>
    <row r="12669" ht="12.75" customHeight="1" x14ac:dyDescent="0.2"/>
    <row r="12670" ht="12.75" customHeight="1" x14ac:dyDescent="0.2"/>
    <row r="12671" ht="12.75" customHeight="1" x14ac:dyDescent="0.2"/>
    <row r="12672" ht="12.75" customHeight="1" x14ac:dyDescent="0.2"/>
    <row r="12673" ht="12.75" customHeight="1" x14ac:dyDescent="0.2"/>
    <row r="12674" ht="12.75" customHeight="1" x14ac:dyDescent="0.2"/>
    <row r="12675" ht="12.75" customHeight="1" x14ac:dyDescent="0.2"/>
    <row r="12676" ht="12.75" customHeight="1" x14ac:dyDescent="0.2"/>
    <row r="12677" ht="12.75" customHeight="1" x14ac:dyDescent="0.2"/>
    <row r="12678" ht="12.75" customHeight="1" x14ac:dyDescent="0.2"/>
    <row r="12679" ht="12.75" customHeight="1" x14ac:dyDescent="0.2"/>
    <row r="12680" ht="12.75" customHeight="1" x14ac:dyDescent="0.2"/>
    <row r="12681" ht="12.75" customHeight="1" x14ac:dyDescent="0.2"/>
    <row r="12682" ht="12.75" customHeight="1" x14ac:dyDescent="0.2"/>
    <row r="12683" ht="12.75" customHeight="1" x14ac:dyDescent="0.2"/>
    <row r="12684" ht="12.75" customHeight="1" x14ac:dyDescent="0.2"/>
    <row r="12685" ht="12.75" customHeight="1" x14ac:dyDescent="0.2"/>
    <row r="12686" ht="12.75" customHeight="1" x14ac:dyDescent="0.2"/>
    <row r="12687" ht="12.75" customHeight="1" x14ac:dyDescent="0.2"/>
    <row r="12688" ht="12.75" customHeight="1" x14ac:dyDescent="0.2"/>
    <row r="12689" ht="12.75" customHeight="1" x14ac:dyDescent="0.2"/>
    <row r="12690" ht="12.75" customHeight="1" x14ac:dyDescent="0.2"/>
    <row r="12691" ht="12.75" customHeight="1" x14ac:dyDescent="0.2"/>
    <row r="12692" ht="12.75" customHeight="1" x14ac:dyDescent="0.2"/>
    <row r="12693" ht="12.75" customHeight="1" x14ac:dyDescent="0.2"/>
    <row r="12694" ht="12.75" customHeight="1" x14ac:dyDescent="0.2"/>
    <row r="12695" ht="12.75" customHeight="1" x14ac:dyDescent="0.2"/>
    <row r="12696" ht="12.75" customHeight="1" x14ac:dyDescent="0.2"/>
    <row r="12697" ht="12.75" customHeight="1" x14ac:dyDescent="0.2"/>
    <row r="12698" ht="12.75" customHeight="1" x14ac:dyDescent="0.2"/>
    <row r="12699" ht="12.75" customHeight="1" x14ac:dyDescent="0.2"/>
    <row r="12700" ht="12.75" customHeight="1" x14ac:dyDescent="0.2"/>
    <row r="12701" ht="12.75" customHeight="1" x14ac:dyDescent="0.2"/>
    <row r="12702" ht="12.75" customHeight="1" x14ac:dyDescent="0.2"/>
    <row r="12703" ht="12.75" customHeight="1" x14ac:dyDescent="0.2"/>
    <row r="12704" ht="12.75" customHeight="1" x14ac:dyDescent="0.2"/>
    <row r="12705" ht="12.75" customHeight="1" x14ac:dyDescent="0.2"/>
    <row r="12706" ht="12.75" customHeight="1" x14ac:dyDescent="0.2"/>
    <row r="12707" ht="12.75" customHeight="1" x14ac:dyDescent="0.2"/>
    <row r="12708" ht="12.75" customHeight="1" x14ac:dyDescent="0.2"/>
    <row r="12709" ht="12.75" customHeight="1" x14ac:dyDescent="0.2"/>
    <row r="12710" ht="12.75" customHeight="1" x14ac:dyDescent="0.2"/>
    <row r="12711" ht="12.75" customHeight="1" x14ac:dyDescent="0.2"/>
    <row r="12712" ht="12.75" customHeight="1" x14ac:dyDescent="0.2"/>
    <row r="12713" ht="12.75" customHeight="1" x14ac:dyDescent="0.2"/>
    <row r="12714" ht="12.75" customHeight="1" x14ac:dyDescent="0.2"/>
    <row r="12715" ht="12.75" customHeight="1" x14ac:dyDescent="0.2"/>
    <row r="12716" ht="12.75" customHeight="1" x14ac:dyDescent="0.2"/>
    <row r="12717" ht="12.75" customHeight="1" x14ac:dyDescent="0.2"/>
    <row r="12718" ht="12.75" customHeight="1" x14ac:dyDescent="0.2"/>
    <row r="12719" ht="12.75" customHeight="1" x14ac:dyDescent="0.2"/>
    <row r="12720" ht="12.75" customHeight="1" x14ac:dyDescent="0.2"/>
    <row r="12721" ht="12.75" customHeight="1" x14ac:dyDescent="0.2"/>
    <row r="12722" ht="12.75" customHeight="1" x14ac:dyDescent="0.2"/>
    <row r="12723" ht="12.75" customHeight="1" x14ac:dyDescent="0.2"/>
    <row r="12724" ht="12.75" customHeight="1" x14ac:dyDescent="0.2"/>
    <row r="12725" ht="12.75" customHeight="1" x14ac:dyDescent="0.2"/>
    <row r="12726" ht="12.75" customHeight="1" x14ac:dyDescent="0.2"/>
    <row r="12727" ht="12.75" customHeight="1" x14ac:dyDescent="0.2"/>
    <row r="12728" ht="12.75" customHeight="1" x14ac:dyDescent="0.2"/>
    <row r="12729" ht="12.75" customHeight="1" x14ac:dyDescent="0.2"/>
    <row r="12730" ht="12.75" customHeight="1" x14ac:dyDescent="0.2"/>
    <row r="12731" ht="12.75" customHeight="1" x14ac:dyDescent="0.2"/>
    <row r="12732" ht="12.75" customHeight="1" x14ac:dyDescent="0.2"/>
    <row r="12733" ht="12.75" customHeight="1" x14ac:dyDescent="0.2"/>
    <row r="12734" ht="12.75" customHeight="1" x14ac:dyDescent="0.2"/>
    <row r="12735" ht="12.75" customHeight="1" x14ac:dyDescent="0.2"/>
    <row r="12736" ht="12.75" customHeight="1" x14ac:dyDescent="0.2"/>
    <row r="12737" ht="12.75" customHeight="1" x14ac:dyDescent="0.2"/>
    <row r="12738" ht="12.75" customHeight="1" x14ac:dyDescent="0.2"/>
    <row r="12739" ht="12.75" customHeight="1" x14ac:dyDescent="0.2"/>
    <row r="12740" ht="12.75" customHeight="1" x14ac:dyDescent="0.2"/>
    <row r="12741" ht="12.75" customHeight="1" x14ac:dyDescent="0.2"/>
    <row r="12742" ht="12.75" customHeight="1" x14ac:dyDescent="0.2"/>
    <row r="12743" ht="12.75" customHeight="1" x14ac:dyDescent="0.2"/>
    <row r="12744" ht="12.75" customHeight="1" x14ac:dyDescent="0.2"/>
    <row r="12745" ht="12.75" customHeight="1" x14ac:dyDescent="0.2"/>
    <row r="12746" ht="12.75" customHeight="1" x14ac:dyDescent="0.2"/>
    <row r="12747" ht="12.75" customHeight="1" x14ac:dyDescent="0.2"/>
    <row r="12748" ht="12.75" customHeight="1" x14ac:dyDescent="0.2"/>
    <row r="12749" ht="12.75" customHeight="1" x14ac:dyDescent="0.2"/>
    <row r="12750" ht="12.75" customHeight="1" x14ac:dyDescent="0.2"/>
    <row r="12751" ht="12.75" customHeight="1" x14ac:dyDescent="0.2"/>
    <row r="12752" ht="12.75" customHeight="1" x14ac:dyDescent="0.2"/>
    <row r="12753" ht="12.75" customHeight="1" x14ac:dyDescent="0.2"/>
    <row r="12754" ht="12.75" customHeight="1" x14ac:dyDescent="0.2"/>
    <row r="12755" ht="12.75" customHeight="1" x14ac:dyDescent="0.2"/>
    <row r="12756" ht="12.75" customHeight="1" x14ac:dyDescent="0.2"/>
    <row r="12757" ht="12.75" customHeight="1" x14ac:dyDescent="0.2"/>
    <row r="12758" ht="12.75" customHeight="1" x14ac:dyDescent="0.2"/>
    <row r="12759" ht="12.75" customHeight="1" x14ac:dyDescent="0.2"/>
    <row r="12760" ht="12.75" customHeight="1" x14ac:dyDescent="0.2"/>
    <row r="12761" ht="12.75" customHeight="1" x14ac:dyDescent="0.2"/>
    <row r="12762" ht="12.75" customHeight="1" x14ac:dyDescent="0.2"/>
    <row r="12763" ht="12.75" customHeight="1" x14ac:dyDescent="0.2"/>
    <row r="12764" ht="12.75" customHeight="1" x14ac:dyDescent="0.2"/>
    <row r="12765" ht="12.75" customHeight="1" x14ac:dyDescent="0.2"/>
    <row r="12766" ht="12.75" customHeight="1" x14ac:dyDescent="0.2"/>
    <row r="12767" ht="12.75" customHeight="1" x14ac:dyDescent="0.2"/>
    <row r="12768" ht="12.75" customHeight="1" x14ac:dyDescent="0.2"/>
    <row r="12769" ht="12.75" customHeight="1" x14ac:dyDescent="0.2"/>
    <row r="12770" ht="12.75" customHeight="1" x14ac:dyDescent="0.2"/>
    <row r="12771" ht="12.75" customHeight="1" x14ac:dyDescent="0.2"/>
    <row r="12772" ht="12.75" customHeight="1" x14ac:dyDescent="0.2"/>
    <row r="12773" ht="12.75" customHeight="1" x14ac:dyDescent="0.2"/>
    <row r="12774" ht="12.75" customHeight="1" x14ac:dyDescent="0.2"/>
    <row r="12775" ht="12.75" customHeight="1" x14ac:dyDescent="0.2"/>
    <row r="12776" ht="12.75" customHeight="1" x14ac:dyDescent="0.2"/>
    <row r="12777" ht="12.75" customHeight="1" x14ac:dyDescent="0.2"/>
    <row r="12778" ht="12.75" customHeight="1" x14ac:dyDescent="0.2"/>
    <row r="12779" ht="12.75" customHeight="1" x14ac:dyDescent="0.2"/>
    <row r="12780" ht="12.75" customHeight="1" x14ac:dyDescent="0.2"/>
    <row r="12781" ht="12.75" customHeight="1" x14ac:dyDescent="0.2"/>
    <row r="12782" ht="12.75" customHeight="1" x14ac:dyDescent="0.2"/>
    <row r="12783" ht="12.75" customHeight="1" x14ac:dyDescent="0.2"/>
    <row r="12784" ht="12.75" customHeight="1" x14ac:dyDescent="0.2"/>
    <row r="12785" ht="12.75" customHeight="1" x14ac:dyDescent="0.2"/>
    <row r="12786" ht="12.75" customHeight="1" x14ac:dyDescent="0.2"/>
    <row r="12787" ht="12.75" customHeight="1" x14ac:dyDescent="0.2"/>
    <row r="12788" ht="12.75" customHeight="1" x14ac:dyDescent="0.2"/>
    <row r="12789" ht="12.75" customHeight="1" x14ac:dyDescent="0.2"/>
    <row r="12790" ht="12.75" customHeight="1" x14ac:dyDescent="0.2"/>
    <row r="12791" ht="12.75" customHeight="1" x14ac:dyDescent="0.2"/>
    <row r="12792" ht="12.75" customHeight="1" x14ac:dyDescent="0.2"/>
    <row r="12793" ht="12.75" customHeight="1" x14ac:dyDescent="0.2"/>
    <row r="12794" ht="12.75" customHeight="1" x14ac:dyDescent="0.2"/>
    <row r="12795" ht="12.75" customHeight="1" x14ac:dyDescent="0.2"/>
    <row r="12796" ht="12.75" customHeight="1" x14ac:dyDescent="0.2"/>
    <row r="12797" ht="12.75" customHeight="1" x14ac:dyDescent="0.2"/>
    <row r="12798" ht="12.75" customHeight="1" x14ac:dyDescent="0.2"/>
    <row r="12799" ht="12.75" customHeight="1" x14ac:dyDescent="0.2"/>
    <row r="12800" ht="12.75" customHeight="1" x14ac:dyDescent="0.2"/>
    <row r="12801" ht="12.75" customHeight="1" x14ac:dyDescent="0.2"/>
    <row r="12802" ht="12.75" customHeight="1" x14ac:dyDescent="0.2"/>
    <row r="12803" ht="12.75" customHeight="1" x14ac:dyDescent="0.2"/>
    <row r="12804" ht="12.75" customHeight="1" x14ac:dyDescent="0.2"/>
    <row r="12805" ht="12.75" customHeight="1" x14ac:dyDescent="0.2"/>
    <row r="12806" ht="12.75" customHeight="1" x14ac:dyDescent="0.2"/>
    <row r="12807" ht="12.75" customHeight="1" x14ac:dyDescent="0.2"/>
    <row r="12808" ht="12.75" customHeight="1" x14ac:dyDescent="0.2"/>
    <row r="12809" ht="12.75" customHeight="1" x14ac:dyDescent="0.2"/>
    <row r="12810" ht="12.75" customHeight="1" x14ac:dyDescent="0.2"/>
    <row r="12811" ht="12.75" customHeight="1" x14ac:dyDescent="0.2"/>
    <row r="12812" ht="12.75" customHeight="1" x14ac:dyDescent="0.2"/>
    <row r="12813" ht="12.75" customHeight="1" x14ac:dyDescent="0.2"/>
    <row r="12814" ht="12.75" customHeight="1" x14ac:dyDescent="0.2"/>
    <row r="12815" ht="12.75" customHeight="1" x14ac:dyDescent="0.2"/>
    <row r="12816" ht="12.75" customHeight="1" x14ac:dyDescent="0.2"/>
    <row r="12817" ht="12.75" customHeight="1" x14ac:dyDescent="0.2"/>
    <row r="12818" ht="12.75" customHeight="1" x14ac:dyDescent="0.2"/>
    <row r="12819" ht="12.75" customHeight="1" x14ac:dyDescent="0.2"/>
    <row r="12820" ht="12.75" customHeight="1" x14ac:dyDescent="0.2"/>
    <row r="12821" ht="12.75" customHeight="1" x14ac:dyDescent="0.2"/>
    <row r="12822" ht="12.75" customHeight="1" x14ac:dyDescent="0.2"/>
    <row r="12823" ht="12.75" customHeight="1" x14ac:dyDescent="0.2"/>
    <row r="12824" ht="12.75" customHeight="1" x14ac:dyDescent="0.2"/>
    <row r="12825" ht="12.75" customHeight="1" x14ac:dyDescent="0.2"/>
    <row r="12826" ht="12.75" customHeight="1" x14ac:dyDescent="0.2"/>
    <row r="12827" ht="12.75" customHeight="1" x14ac:dyDescent="0.2"/>
    <row r="12828" ht="12.75" customHeight="1" x14ac:dyDescent="0.2"/>
    <row r="12829" ht="12.75" customHeight="1" x14ac:dyDescent="0.2"/>
    <row r="12830" ht="12.75" customHeight="1" x14ac:dyDescent="0.2"/>
    <row r="12831" ht="12.75" customHeight="1" x14ac:dyDescent="0.2"/>
    <row r="12832" ht="12.75" customHeight="1" x14ac:dyDescent="0.2"/>
    <row r="12833" ht="12.75" customHeight="1" x14ac:dyDescent="0.2"/>
    <row r="12834" ht="12.75" customHeight="1" x14ac:dyDescent="0.2"/>
    <row r="12835" ht="12.75" customHeight="1" x14ac:dyDescent="0.2"/>
    <row r="12836" ht="12.75" customHeight="1" x14ac:dyDescent="0.2"/>
    <row r="12837" ht="12.75" customHeight="1" x14ac:dyDescent="0.2"/>
    <row r="12838" ht="12.75" customHeight="1" x14ac:dyDescent="0.2"/>
    <row r="12839" ht="12.75" customHeight="1" x14ac:dyDescent="0.2"/>
    <row r="12840" ht="12.75" customHeight="1" x14ac:dyDescent="0.2"/>
    <row r="12841" ht="12.75" customHeight="1" x14ac:dyDescent="0.2"/>
    <row r="12842" ht="12.75" customHeight="1" x14ac:dyDescent="0.2"/>
    <row r="12843" ht="12.75" customHeight="1" x14ac:dyDescent="0.2"/>
    <row r="12844" ht="12.75" customHeight="1" x14ac:dyDescent="0.2"/>
    <row r="12845" ht="12.75" customHeight="1" x14ac:dyDescent="0.2"/>
    <row r="12846" ht="12.75" customHeight="1" x14ac:dyDescent="0.2"/>
    <row r="12847" ht="12.75" customHeight="1" x14ac:dyDescent="0.2"/>
    <row r="12848" ht="12.75" customHeight="1" x14ac:dyDescent="0.2"/>
    <row r="12849" ht="12.75" customHeight="1" x14ac:dyDescent="0.2"/>
    <row r="12850" ht="12.75" customHeight="1" x14ac:dyDescent="0.2"/>
    <row r="12851" ht="12.75" customHeight="1" x14ac:dyDescent="0.2"/>
    <row r="12852" ht="12.75" customHeight="1" x14ac:dyDescent="0.2"/>
    <row r="12853" ht="12.75" customHeight="1" x14ac:dyDescent="0.2"/>
    <row r="12854" ht="12.75" customHeight="1" x14ac:dyDescent="0.2"/>
    <row r="12855" ht="12.75" customHeight="1" x14ac:dyDescent="0.2"/>
    <row r="12856" ht="12.75" customHeight="1" x14ac:dyDescent="0.2"/>
    <row r="12857" ht="12.75" customHeight="1" x14ac:dyDescent="0.2"/>
    <row r="12858" ht="12.75" customHeight="1" x14ac:dyDescent="0.2"/>
    <row r="12859" ht="12.75" customHeight="1" x14ac:dyDescent="0.2"/>
    <row r="12860" ht="12.75" customHeight="1" x14ac:dyDescent="0.2"/>
    <row r="12861" ht="12.75" customHeight="1" x14ac:dyDescent="0.2"/>
    <row r="12862" ht="12.75" customHeight="1" x14ac:dyDescent="0.2"/>
    <row r="12863" ht="12.75" customHeight="1" x14ac:dyDescent="0.2"/>
    <row r="12864" ht="12.75" customHeight="1" x14ac:dyDescent="0.2"/>
    <row r="12865" ht="12.75" customHeight="1" x14ac:dyDescent="0.2"/>
    <row r="12866" ht="12.75" customHeight="1" x14ac:dyDescent="0.2"/>
    <row r="12867" ht="12.75" customHeight="1" x14ac:dyDescent="0.2"/>
    <row r="12868" ht="12.75" customHeight="1" x14ac:dyDescent="0.2"/>
    <row r="12869" ht="12.75" customHeight="1" x14ac:dyDescent="0.2"/>
    <row r="12870" ht="12.75" customHeight="1" x14ac:dyDescent="0.2"/>
    <row r="12871" ht="12.75" customHeight="1" x14ac:dyDescent="0.2"/>
    <row r="12872" ht="12.75" customHeight="1" x14ac:dyDescent="0.2"/>
    <row r="12873" ht="12.75" customHeight="1" x14ac:dyDescent="0.2"/>
    <row r="12874" ht="12.75" customHeight="1" x14ac:dyDescent="0.2"/>
    <row r="12875" ht="12.75" customHeight="1" x14ac:dyDescent="0.2"/>
    <row r="12876" ht="12.75" customHeight="1" x14ac:dyDescent="0.2"/>
    <row r="12877" ht="12.75" customHeight="1" x14ac:dyDescent="0.2"/>
    <row r="12878" ht="12.75" customHeight="1" x14ac:dyDescent="0.2"/>
    <row r="12879" ht="12.75" customHeight="1" x14ac:dyDescent="0.2"/>
    <row r="12880" ht="12.75" customHeight="1" x14ac:dyDescent="0.2"/>
    <row r="12881" ht="12.75" customHeight="1" x14ac:dyDescent="0.2"/>
    <row r="12882" ht="12.75" customHeight="1" x14ac:dyDescent="0.2"/>
    <row r="12883" ht="12.75" customHeight="1" x14ac:dyDescent="0.2"/>
    <row r="12884" ht="12.75" customHeight="1" x14ac:dyDescent="0.2"/>
    <row r="12885" ht="12.75" customHeight="1" x14ac:dyDescent="0.2"/>
    <row r="12886" ht="12.75" customHeight="1" x14ac:dyDescent="0.2"/>
    <row r="12887" ht="12.75" customHeight="1" x14ac:dyDescent="0.2"/>
    <row r="12888" ht="12.75" customHeight="1" x14ac:dyDescent="0.2"/>
    <row r="12889" ht="12.75" customHeight="1" x14ac:dyDescent="0.2"/>
    <row r="12890" ht="12.75" customHeight="1" x14ac:dyDescent="0.2"/>
    <row r="12891" ht="12.75" customHeight="1" x14ac:dyDescent="0.2"/>
    <row r="12892" ht="12.75" customHeight="1" x14ac:dyDescent="0.2"/>
    <row r="12893" ht="12.75" customHeight="1" x14ac:dyDescent="0.2"/>
    <row r="12894" ht="12.75" customHeight="1" x14ac:dyDescent="0.2"/>
    <row r="12895" ht="12.75" customHeight="1" x14ac:dyDescent="0.2"/>
    <row r="12896" ht="12.75" customHeight="1" x14ac:dyDescent="0.2"/>
    <row r="12897" ht="12.75" customHeight="1" x14ac:dyDescent="0.2"/>
    <row r="12898" ht="12.75" customHeight="1" x14ac:dyDescent="0.2"/>
    <row r="12899" ht="12.75" customHeight="1" x14ac:dyDescent="0.2"/>
    <row r="12900" ht="12.75" customHeight="1" x14ac:dyDescent="0.2"/>
    <row r="12901" ht="12.75" customHeight="1" x14ac:dyDescent="0.2"/>
    <row r="12902" ht="12.75" customHeight="1" x14ac:dyDescent="0.2"/>
    <row r="12903" ht="12.75" customHeight="1" x14ac:dyDescent="0.2"/>
    <row r="12904" ht="12.75" customHeight="1" x14ac:dyDescent="0.2"/>
    <row r="12905" ht="12.75" customHeight="1" x14ac:dyDescent="0.2"/>
    <row r="12906" ht="12.75" customHeight="1" x14ac:dyDescent="0.2"/>
    <row r="12907" ht="12.75" customHeight="1" x14ac:dyDescent="0.2"/>
    <row r="12908" ht="12.75" customHeight="1" x14ac:dyDescent="0.2"/>
    <row r="12909" ht="12.75" customHeight="1" x14ac:dyDescent="0.2"/>
    <row r="12910" ht="12.75" customHeight="1" x14ac:dyDescent="0.2"/>
    <row r="12911" ht="12.75" customHeight="1" x14ac:dyDescent="0.2"/>
    <row r="12912" ht="12.75" customHeight="1" x14ac:dyDescent="0.2"/>
    <row r="12913" ht="12.75" customHeight="1" x14ac:dyDescent="0.2"/>
    <row r="12914" ht="12.75" customHeight="1" x14ac:dyDescent="0.2"/>
    <row r="12915" ht="12.75" customHeight="1" x14ac:dyDescent="0.2"/>
    <row r="12916" ht="12.75" customHeight="1" x14ac:dyDescent="0.2"/>
    <row r="12917" ht="12.75" customHeight="1" x14ac:dyDescent="0.2"/>
    <row r="12918" ht="12.75" customHeight="1" x14ac:dyDescent="0.2"/>
    <row r="12919" ht="12.75" customHeight="1" x14ac:dyDescent="0.2"/>
    <row r="12920" ht="12.75" customHeight="1" x14ac:dyDescent="0.2"/>
    <row r="12921" ht="12.75" customHeight="1" x14ac:dyDescent="0.2"/>
    <row r="12922" ht="12.75" customHeight="1" x14ac:dyDescent="0.2"/>
    <row r="12923" ht="12.75" customHeight="1" x14ac:dyDescent="0.2"/>
    <row r="12924" ht="12.75" customHeight="1" x14ac:dyDescent="0.2"/>
    <row r="12925" ht="12.75" customHeight="1" x14ac:dyDescent="0.2"/>
    <row r="12926" ht="12.75" customHeight="1" x14ac:dyDescent="0.2"/>
    <row r="12927" ht="12.75" customHeight="1" x14ac:dyDescent="0.2"/>
    <row r="12928" ht="12.75" customHeight="1" x14ac:dyDescent="0.2"/>
    <row r="12929" ht="12.75" customHeight="1" x14ac:dyDescent="0.2"/>
    <row r="12930" ht="12.75" customHeight="1" x14ac:dyDescent="0.2"/>
    <row r="12931" ht="12.75" customHeight="1" x14ac:dyDescent="0.2"/>
    <row r="12932" ht="12.75" customHeight="1" x14ac:dyDescent="0.2"/>
    <row r="12933" ht="12.75" customHeight="1" x14ac:dyDescent="0.2"/>
    <row r="12934" ht="12.75" customHeight="1" x14ac:dyDescent="0.2"/>
    <row r="12935" ht="12.75" customHeight="1" x14ac:dyDescent="0.2"/>
    <row r="12936" ht="12.75" customHeight="1" x14ac:dyDescent="0.2"/>
    <row r="12937" ht="12.75" customHeight="1" x14ac:dyDescent="0.2"/>
    <row r="12938" ht="12.75" customHeight="1" x14ac:dyDescent="0.2"/>
    <row r="12939" ht="12.75" customHeight="1" x14ac:dyDescent="0.2"/>
    <row r="12940" ht="12.75" customHeight="1" x14ac:dyDescent="0.2"/>
    <row r="12941" ht="12.75" customHeight="1" x14ac:dyDescent="0.2"/>
    <row r="12942" ht="12.75" customHeight="1" x14ac:dyDescent="0.2"/>
    <row r="12943" ht="12.75" customHeight="1" x14ac:dyDescent="0.2"/>
    <row r="12944" ht="12.75" customHeight="1" x14ac:dyDescent="0.2"/>
    <row r="12945" ht="12.75" customHeight="1" x14ac:dyDescent="0.2"/>
    <row r="12946" ht="12.75" customHeight="1" x14ac:dyDescent="0.2"/>
    <row r="12947" ht="12.75" customHeight="1" x14ac:dyDescent="0.2"/>
    <row r="12948" ht="12.75" customHeight="1" x14ac:dyDescent="0.2"/>
    <row r="12949" ht="12.75" customHeight="1" x14ac:dyDescent="0.2"/>
    <row r="12950" ht="12.75" customHeight="1" x14ac:dyDescent="0.2"/>
    <row r="12951" ht="12.75" customHeight="1" x14ac:dyDescent="0.2"/>
    <row r="12952" ht="12.75" customHeight="1" x14ac:dyDescent="0.2"/>
    <row r="12953" ht="12.75" customHeight="1" x14ac:dyDescent="0.2"/>
    <row r="12954" ht="12.75" customHeight="1" x14ac:dyDescent="0.2"/>
    <row r="12955" ht="12.75" customHeight="1" x14ac:dyDescent="0.2"/>
    <row r="12956" ht="12.75" customHeight="1" x14ac:dyDescent="0.2"/>
    <row r="12957" ht="12.75" customHeight="1" x14ac:dyDescent="0.2"/>
    <row r="12958" ht="12.75" customHeight="1" x14ac:dyDescent="0.2"/>
    <row r="12959" ht="12.75" customHeight="1" x14ac:dyDescent="0.2"/>
    <row r="12960" ht="12.75" customHeight="1" x14ac:dyDescent="0.2"/>
    <row r="12961" ht="12.75" customHeight="1" x14ac:dyDescent="0.2"/>
    <row r="12962" ht="12.75" customHeight="1" x14ac:dyDescent="0.2"/>
    <row r="12963" ht="12.75" customHeight="1" x14ac:dyDescent="0.2"/>
    <row r="12964" ht="12.75" customHeight="1" x14ac:dyDescent="0.2"/>
    <row r="12965" ht="12.75" customHeight="1" x14ac:dyDescent="0.2"/>
    <row r="12966" ht="12.75" customHeight="1" x14ac:dyDescent="0.2"/>
    <row r="12967" ht="12.75" customHeight="1" x14ac:dyDescent="0.2"/>
    <row r="12968" ht="12.75" customHeight="1" x14ac:dyDescent="0.2"/>
    <row r="12969" ht="12.75" customHeight="1" x14ac:dyDescent="0.2"/>
    <row r="12970" ht="12.75" customHeight="1" x14ac:dyDescent="0.2"/>
    <row r="12971" ht="12.75" customHeight="1" x14ac:dyDescent="0.2"/>
    <row r="12972" ht="12.75" customHeight="1" x14ac:dyDescent="0.2"/>
    <row r="12973" ht="12.75" customHeight="1" x14ac:dyDescent="0.2"/>
    <row r="12974" ht="12.75" customHeight="1" x14ac:dyDescent="0.2"/>
    <row r="12975" ht="12.75" customHeight="1" x14ac:dyDescent="0.2"/>
    <row r="12976" ht="12.75" customHeight="1" x14ac:dyDescent="0.2"/>
    <row r="12977" ht="12.75" customHeight="1" x14ac:dyDescent="0.2"/>
    <row r="12978" ht="12.75" customHeight="1" x14ac:dyDescent="0.2"/>
    <row r="12979" ht="12.75" customHeight="1" x14ac:dyDescent="0.2"/>
    <row r="12980" ht="12.75" customHeight="1" x14ac:dyDescent="0.2"/>
    <row r="12981" ht="12.75" customHeight="1" x14ac:dyDescent="0.2"/>
    <row r="12982" ht="12.75" customHeight="1" x14ac:dyDescent="0.2"/>
    <row r="12983" ht="12.75" customHeight="1" x14ac:dyDescent="0.2"/>
    <row r="12984" ht="12.75" customHeight="1" x14ac:dyDescent="0.2"/>
    <row r="12985" ht="12.75" customHeight="1" x14ac:dyDescent="0.2"/>
    <row r="12986" ht="12.75" customHeight="1" x14ac:dyDescent="0.2"/>
    <row r="12987" ht="12.75" customHeight="1" x14ac:dyDescent="0.2"/>
    <row r="12988" ht="12.75" customHeight="1" x14ac:dyDescent="0.2"/>
    <row r="12989" ht="12.75" customHeight="1" x14ac:dyDescent="0.2"/>
    <row r="12990" ht="12.75" customHeight="1" x14ac:dyDescent="0.2"/>
    <row r="12991" ht="12.75" customHeight="1" x14ac:dyDescent="0.2"/>
    <row r="12992" ht="12.75" customHeight="1" x14ac:dyDescent="0.2"/>
    <row r="12993" ht="12.75" customHeight="1" x14ac:dyDescent="0.2"/>
    <row r="12994" ht="12.75" customHeight="1" x14ac:dyDescent="0.2"/>
    <row r="12995" ht="12.75" customHeight="1" x14ac:dyDescent="0.2"/>
    <row r="12996" ht="12.75" customHeight="1" x14ac:dyDescent="0.2"/>
    <row r="12997" ht="12.75" customHeight="1" x14ac:dyDescent="0.2"/>
    <row r="12998" ht="12.75" customHeight="1" x14ac:dyDescent="0.2"/>
    <row r="12999" ht="12.75" customHeight="1" x14ac:dyDescent="0.2"/>
    <row r="13000" ht="12.75" customHeight="1" x14ac:dyDescent="0.2"/>
    <row r="13001" ht="12.75" customHeight="1" x14ac:dyDescent="0.2"/>
    <row r="13002" ht="12.75" customHeight="1" x14ac:dyDescent="0.2"/>
    <row r="13003" ht="12.75" customHeight="1" x14ac:dyDescent="0.2"/>
    <row r="13004" ht="12.75" customHeight="1" x14ac:dyDescent="0.2"/>
    <row r="13005" ht="12.75" customHeight="1" x14ac:dyDescent="0.2"/>
    <row r="13006" ht="12.75" customHeight="1" x14ac:dyDescent="0.2"/>
    <row r="13007" ht="12.75" customHeight="1" x14ac:dyDescent="0.2"/>
    <row r="13008" ht="12.75" customHeight="1" x14ac:dyDescent="0.2"/>
    <row r="13009" ht="12.75" customHeight="1" x14ac:dyDescent="0.2"/>
    <row r="13010" ht="12.75" customHeight="1" x14ac:dyDescent="0.2"/>
    <row r="13011" ht="12.75" customHeight="1" x14ac:dyDescent="0.2"/>
    <row r="13012" ht="12.75" customHeight="1" x14ac:dyDescent="0.2"/>
    <row r="13013" ht="12.75" customHeight="1" x14ac:dyDescent="0.2"/>
    <row r="13014" ht="12.75" customHeight="1" x14ac:dyDescent="0.2"/>
    <row r="13015" ht="12.75" customHeight="1" x14ac:dyDescent="0.2"/>
    <row r="13016" ht="12.75" customHeight="1" x14ac:dyDescent="0.2"/>
    <row r="13017" ht="12.75" customHeight="1" x14ac:dyDescent="0.2"/>
    <row r="13018" ht="12.75" customHeight="1" x14ac:dyDescent="0.2"/>
    <row r="13019" ht="12.75" customHeight="1" x14ac:dyDescent="0.2"/>
    <row r="13020" ht="12.75" customHeight="1" x14ac:dyDescent="0.2"/>
    <row r="13021" ht="12.75" customHeight="1" x14ac:dyDescent="0.2"/>
    <row r="13022" ht="12.75" customHeight="1" x14ac:dyDescent="0.2"/>
    <row r="13023" ht="12.75" customHeight="1" x14ac:dyDescent="0.2"/>
    <row r="13024" ht="12.75" customHeight="1" x14ac:dyDescent="0.2"/>
    <row r="13025" ht="12.75" customHeight="1" x14ac:dyDescent="0.2"/>
    <row r="13026" ht="12.75" customHeight="1" x14ac:dyDescent="0.2"/>
    <row r="13027" ht="12.75" customHeight="1" x14ac:dyDescent="0.2"/>
    <row r="13028" ht="12.75" customHeight="1" x14ac:dyDescent="0.2"/>
    <row r="13029" ht="12.75" customHeight="1" x14ac:dyDescent="0.2"/>
    <row r="13030" ht="12.75" customHeight="1" x14ac:dyDescent="0.2"/>
    <row r="13031" ht="12.75" customHeight="1" x14ac:dyDescent="0.2"/>
    <row r="13032" ht="12.75" customHeight="1" x14ac:dyDescent="0.2"/>
    <row r="13033" ht="12.75" customHeight="1" x14ac:dyDescent="0.2"/>
    <row r="13034" ht="12.75" customHeight="1" x14ac:dyDescent="0.2"/>
    <row r="13035" ht="12.75" customHeight="1" x14ac:dyDescent="0.2"/>
    <row r="13036" ht="12.75" customHeight="1" x14ac:dyDescent="0.2"/>
    <row r="13037" ht="12.75" customHeight="1" x14ac:dyDescent="0.2"/>
    <row r="13038" ht="12.75" customHeight="1" x14ac:dyDescent="0.2"/>
    <row r="13039" ht="12.75" customHeight="1" x14ac:dyDescent="0.2"/>
    <row r="13040" ht="12.75" customHeight="1" x14ac:dyDescent="0.2"/>
    <row r="13041" ht="12.75" customHeight="1" x14ac:dyDescent="0.2"/>
    <row r="13042" ht="12.75" customHeight="1" x14ac:dyDescent="0.2"/>
    <row r="13043" ht="12.75" customHeight="1" x14ac:dyDescent="0.2"/>
    <row r="13044" ht="12.75" customHeight="1" x14ac:dyDescent="0.2"/>
    <row r="13045" ht="12.75" customHeight="1" x14ac:dyDescent="0.2"/>
    <row r="13046" ht="12.75" customHeight="1" x14ac:dyDescent="0.2"/>
    <row r="13047" ht="12.75" customHeight="1" x14ac:dyDescent="0.2"/>
    <row r="13048" ht="12.75" customHeight="1" x14ac:dyDescent="0.2"/>
    <row r="13049" ht="12.75" customHeight="1" x14ac:dyDescent="0.2"/>
    <row r="13050" ht="12.75" customHeight="1" x14ac:dyDescent="0.2"/>
    <row r="13051" ht="12.75" customHeight="1" x14ac:dyDescent="0.2"/>
    <row r="13052" ht="12.75" customHeight="1" x14ac:dyDescent="0.2"/>
    <row r="13053" ht="12.75" customHeight="1" x14ac:dyDescent="0.2"/>
    <row r="13054" ht="12.75" customHeight="1" x14ac:dyDescent="0.2"/>
    <row r="13055" ht="12.75" customHeight="1" x14ac:dyDescent="0.2"/>
    <row r="13056" ht="12.75" customHeight="1" x14ac:dyDescent="0.2"/>
    <row r="13057" ht="12.75" customHeight="1" x14ac:dyDescent="0.2"/>
    <row r="13058" ht="12.75" customHeight="1" x14ac:dyDescent="0.2"/>
    <row r="13059" ht="12.75" customHeight="1" x14ac:dyDescent="0.2"/>
    <row r="13060" ht="12.75" customHeight="1" x14ac:dyDescent="0.2"/>
    <row r="13061" ht="12.75" customHeight="1" x14ac:dyDescent="0.2"/>
    <row r="13062" ht="12.75" customHeight="1" x14ac:dyDescent="0.2"/>
    <row r="13063" ht="12.75" customHeight="1" x14ac:dyDescent="0.2"/>
    <row r="13064" ht="12.75" customHeight="1" x14ac:dyDescent="0.2"/>
    <row r="13065" ht="12.75" customHeight="1" x14ac:dyDescent="0.2"/>
    <row r="13066" ht="12.75" customHeight="1" x14ac:dyDescent="0.2"/>
    <row r="13067" ht="12.75" customHeight="1" x14ac:dyDescent="0.2"/>
    <row r="13068" ht="12.75" customHeight="1" x14ac:dyDescent="0.2"/>
    <row r="13069" ht="12.75" customHeight="1" x14ac:dyDescent="0.2"/>
    <row r="13070" ht="12.75" customHeight="1" x14ac:dyDescent="0.2"/>
    <row r="13071" ht="12.75" customHeight="1" x14ac:dyDescent="0.2"/>
    <row r="13072" ht="12.75" customHeight="1" x14ac:dyDescent="0.2"/>
    <row r="13073" ht="12.75" customHeight="1" x14ac:dyDescent="0.2"/>
    <row r="13074" ht="12.75" customHeight="1" x14ac:dyDescent="0.2"/>
    <row r="13075" ht="12.75" customHeight="1" x14ac:dyDescent="0.2"/>
    <row r="13076" ht="12.75" customHeight="1" x14ac:dyDescent="0.2"/>
    <row r="13077" ht="12.75" customHeight="1" x14ac:dyDescent="0.2"/>
    <row r="13078" ht="12.75" customHeight="1" x14ac:dyDescent="0.2"/>
    <row r="13079" ht="12.75" customHeight="1" x14ac:dyDescent="0.2"/>
    <row r="13080" ht="12.75" customHeight="1" x14ac:dyDescent="0.2"/>
    <row r="13081" ht="12.75" customHeight="1" x14ac:dyDescent="0.2"/>
    <row r="13082" ht="12.75" customHeight="1" x14ac:dyDescent="0.2"/>
    <row r="13083" ht="12.75" customHeight="1" x14ac:dyDescent="0.2"/>
    <row r="13084" ht="12.75" customHeight="1" x14ac:dyDescent="0.2"/>
    <row r="13085" ht="12.75" customHeight="1" x14ac:dyDescent="0.2"/>
    <row r="13086" ht="12.75" customHeight="1" x14ac:dyDescent="0.2"/>
    <row r="13087" ht="12.75" customHeight="1" x14ac:dyDescent="0.2"/>
    <row r="13088" ht="12.75" customHeight="1" x14ac:dyDescent="0.2"/>
    <row r="13089" ht="12.75" customHeight="1" x14ac:dyDescent="0.2"/>
    <row r="13090" ht="12.75" customHeight="1" x14ac:dyDescent="0.2"/>
    <row r="13091" ht="12.75" customHeight="1" x14ac:dyDescent="0.2"/>
    <row r="13092" ht="12.75" customHeight="1" x14ac:dyDescent="0.2"/>
    <row r="13093" ht="12.75" customHeight="1" x14ac:dyDescent="0.2"/>
    <row r="13094" ht="12.75" customHeight="1" x14ac:dyDescent="0.2"/>
    <row r="13095" ht="12.75" customHeight="1" x14ac:dyDescent="0.2"/>
    <row r="13096" ht="12.75" customHeight="1" x14ac:dyDescent="0.2"/>
    <row r="13097" ht="12.75" customHeight="1" x14ac:dyDescent="0.2"/>
    <row r="13098" ht="12.75" customHeight="1" x14ac:dyDescent="0.2"/>
    <row r="13099" ht="12.75" customHeight="1" x14ac:dyDescent="0.2"/>
    <row r="13100" ht="12.75" customHeight="1" x14ac:dyDescent="0.2"/>
    <row r="13101" ht="12.75" customHeight="1" x14ac:dyDescent="0.2"/>
    <row r="13102" ht="12.75" customHeight="1" x14ac:dyDescent="0.2"/>
    <row r="13103" ht="12.75" customHeight="1" x14ac:dyDescent="0.2"/>
    <row r="13104" ht="12.75" customHeight="1" x14ac:dyDescent="0.2"/>
    <row r="13105" ht="12.75" customHeight="1" x14ac:dyDescent="0.2"/>
    <row r="13106" ht="12.75" customHeight="1" x14ac:dyDescent="0.2"/>
    <row r="13107" ht="12.75" customHeight="1" x14ac:dyDescent="0.2"/>
    <row r="13108" ht="12.75" customHeight="1" x14ac:dyDescent="0.2"/>
    <row r="13109" ht="12.75" customHeight="1" x14ac:dyDescent="0.2"/>
    <row r="13110" ht="12.75" customHeight="1" x14ac:dyDescent="0.2"/>
    <row r="13111" ht="12.75" customHeight="1" x14ac:dyDescent="0.2"/>
    <row r="13112" ht="12.75" customHeight="1" x14ac:dyDescent="0.2"/>
    <row r="13113" ht="12.75" customHeight="1" x14ac:dyDescent="0.2"/>
    <row r="13114" ht="12.75" customHeight="1" x14ac:dyDescent="0.2"/>
    <row r="13115" ht="12.75" customHeight="1" x14ac:dyDescent="0.2"/>
    <row r="13116" ht="12.75" customHeight="1" x14ac:dyDescent="0.2"/>
    <row r="13117" ht="12.75" customHeight="1" x14ac:dyDescent="0.2"/>
    <row r="13118" ht="12.75" customHeight="1" x14ac:dyDescent="0.2"/>
    <row r="13119" ht="12.75" customHeight="1" x14ac:dyDescent="0.2"/>
    <row r="13120" ht="12.75" customHeight="1" x14ac:dyDescent="0.2"/>
    <row r="13121" ht="12.75" customHeight="1" x14ac:dyDescent="0.2"/>
    <row r="13122" ht="12.75" customHeight="1" x14ac:dyDescent="0.2"/>
    <row r="13123" ht="12.75" customHeight="1" x14ac:dyDescent="0.2"/>
    <row r="13124" ht="12.75" customHeight="1" x14ac:dyDescent="0.2"/>
    <row r="13125" ht="12.75" customHeight="1" x14ac:dyDescent="0.2"/>
    <row r="13126" ht="12.75" customHeight="1" x14ac:dyDescent="0.2"/>
    <row r="13127" ht="12.75" customHeight="1" x14ac:dyDescent="0.2"/>
    <row r="13128" ht="12.75" customHeight="1" x14ac:dyDescent="0.2"/>
    <row r="13129" ht="12.75" customHeight="1" x14ac:dyDescent="0.2"/>
    <row r="13130" ht="12.75" customHeight="1" x14ac:dyDescent="0.2"/>
    <row r="13131" ht="12.75" customHeight="1" x14ac:dyDescent="0.2"/>
    <row r="13132" ht="12.75" customHeight="1" x14ac:dyDescent="0.2"/>
    <row r="13133" ht="12.75" customHeight="1" x14ac:dyDescent="0.2"/>
    <row r="13134" ht="12.75" customHeight="1" x14ac:dyDescent="0.2"/>
    <row r="13135" ht="12.75" customHeight="1" x14ac:dyDescent="0.2"/>
    <row r="13136" ht="12.75" customHeight="1" x14ac:dyDescent="0.2"/>
    <row r="13137" ht="12.75" customHeight="1" x14ac:dyDescent="0.2"/>
    <row r="13138" ht="12.75" customHeight="1" x14ac:dyDescent="0.2"/>
    <row r="13139" ht="12.75" customHeight="1" x14ac:dyDescent="0.2"/>
    <row r="13140" ht="12.75" customHeight="1" x14ac:dyDescent="0.2"/>
    <row r="13141" ht="12.75" customHeight="1" x14ac:dyDescent="0.2"/>
    <row r="13142" ht="12.75" customHeight="1" x14ac:dyDescent="0.2"/>
    <row r="13143" ht="12.75" customHeight="1" x14ac:dyDescent="0.2"/>
    <row r="13144" ht="12.75" customHeight="1" x14ac:dyDescent="0.2"/>
    <row r="13145" ht="12.75" customHeight="1" x14ac:dyDescent="0.2"/>
    <row r="13146" ht="12.75" customHeight="1" x14ac:dyDescent="0.2"/>
    <row r="13147" ht="12.75" customHeight="1" x14ac:dyDescent="0.2"/>
    <row r="13148" ht="12.75" customHeight="1" x14ac:dyDescent="0.2"/>
    <row r="13149" ht="12.75" customHeight="1" x14ac:dyDescent="0.2"/>
    <row r="13150" ht="12.75" customHeight="1" x14ac:dyDescent="0.2"/>
    <row r="13151" ht="12.75" customHeight="1" x14ac:dyDescent="0.2"/>
    <row r="13152" ht="12.75" customHeight="1" x14ac:dyDescent="0.2"/>
    <row r="13153" ht="12.75" customHeight="1" x14ac:dyDescent="0.2"/>
    <row r="13154" ht="12.75" customHeight="1" x14ac:dyDescent="0.2"/>
    <row r="13155" ht="12.75" customHeight="1" x14ac:dyDescent="0.2"/>
    <row r="13156" ht="12.75" customHeight="1" x14ac:dyDescent="0.2"/>
    <row r="13157" ht="12.75" customHeight="1" x14ac:dyDescent="0.2"/>
    <row r="13158" ht="12.75" customHeight="1" x14ac:dyDescent="0.2"/>
    <row r="13159" ht="12.75" customHeight="1" x14ac:dyDescent="0.2"/>
    <row r="13160" ht="12.75" customHeight="1" x14ac:dyDescent="0.2"/>
    <row r="13161" ht="12.75" customHeight="1" x14ac:dyDescent="0.2"/>
    <row r="13162" ht="12.75" customHeight="1" x14ac:dyDescent="0.2"/>
    <row r="13163" ht="12.75" customHeight="1" x14ac:dyDescent="0.2"/>
    <row r="13164" ht="12.75" customHeight="1" x14ac:dyDescent="0.2"/>
    <row r="13165" ht="12.75" customHeight="1" x14ac:dyDescent="0.2"/>
    <row r="13166" ht="12.75" customHeight="1" x14ac:dyDescent="0.2"/>
    <row r="13167" ht="12.75" customHeight="1" x14ac:dyDescent="0.2"/>
    <row r="13168" ht="12.75" customHeight="1" x14ac:dyDescent="0.2"/>
    <row r="13169" ht="12.75" customHeight="1" x14ac:dyDescent="0.2"/>
    <row r="13170" ht="12.75" customHeight="1" x14ac:dyDescent="0.2"/>
    <row r="13171" ht="12.75" customHeight="1" x14ac:dyDescent="0.2"/>
    <row r="13172" ht="12.75" customHeight="1" x14ac:dyDescent="0.2"/>
    <row r="13173" ht="12.75" customHeight="1" x14ac:dyDescent="0.2"/>
    <row r="13174" ht="12.75" customHeight="1" x14ac:dyDescent="0.2"/>
    <row r="13175" ht="12.75" customHeight="1" x14ac:dyDescent="0.2"/>
    <row r="13176" ht="12.75" customHeight="1" x14ac:dyDescent="0.2"/>
    <row r="13177" ht="12.75" customHeight="1" x14ac:dyDescent="0.2"/>
    <row r="13178" ht="12.75" customHeight="1" x14ac:dyDescent="0.2"/>
    <row r="13179" ht="12.75" customHeight="1" x14ac:dyDescent="0.2"/>
    <row r="13180" ht="12.75" customHeight="1" x14ac:dyDescent="0.2"/>
    <row r="13181" ht="12.75" customHeight="1" x14ac:dyDescent="0.2"/>
    <row r="13182" ht="12.75" customHeight="1" x14ac:dyDescent="0.2"/>
    <row r="13183" ht="12.75" customHeight="1" x14ac:dyDescent="0.2"/>
    <row r="13184" ht="12.75" customHeight="1" x14ac:dyDescent="0.2"/>
    <row r="13185" ht="12.75" customHeight="1" x14ac:dyDescent="0.2"/>
    <row r="13186" ht="12.75" customHeight="1" x14ac:dyDescent="0.2"/>
    <row r="13187" ht="12.75" customHeight="1" x14ac:dyDescent="0.2"/>
    <row r="13188" ht="12.75" customHeight="1" x14ac:dyDescent="0.2"/>
    <row r="13189" ht="12.75" customHeight="1" x14ac:dyDescent="0.2"/>
    <row r="13190" ht="12.75" customHeight="1" x14ac:dyDescent="0.2"/>
    <row r="13191" ht="12.75" customHeight="1" x14ac:dyDescent="0.2"/>
    <row r="13192" ht="12.75" customHeight="1" x14ac:dyDescent="0.2"/>
    <row r="13193" ht="12.75" customHeight="1" x14ac:dyDescent="0.2"/>
    <row r="13194" ht="12.75" customHeight="1" x14ac:dyDescent="0.2"/>
    <row r="13195" ht="12.75" customHeight="1" x14ac:dyDescent="0.2"/>
    <row r="13196" ht="12.75" customHeight="1" x14ac:dyDescent="0.2"/>
    <row r="13197" ht="12.75" customHeight="1" x14ac:dyDescent="0.2"/>
    <row r="13198" ht="12.75" customHeight="1" x14ac:dyDescent="0.2"/>
    <row r="13199" ht="12.75" customHeight="1" x14ac:dyDescent="0.2"/>
    <row r="13200" ht="12.75" customHeight="1" x14ac:dyDescent="0.2"/>
    <row r="13201" ht="12.75" customHeight="1" x14ac:dyDescent="0.2"/>
    <row r="13202" ht="12.75" customHeight="1" x14ac:dyDescent="0.2"/>
    <row r="13203" ht="12.75" customHeight="1" x14ac:dyDescent="0.2"/>
    <row r="13204" ht="12.75" customHeight="1" x14ac:dyDescent="0.2"/>
    <row r="13205" ht="12.75" customHeight="1" x14ac:dyDescent="0.2"/>
    <row r="13206" ht="12.75" customHeight="1" x14ac:dyDescent="0.2"/>
    <row r="13207" ht="12.75" customHeight="1" x14ac:dyDescent="0.2"/>
    <row r="13208" ht="12.75" customHeight="1" x14ac:dyDescent="0.2"/>
    <row r="13209" ht="12.75" customHeight="1" x14ac:dyDescent="0.2"/>
    <row r="13210" ht="12.75" customHeight="1" x14ac:dyDescent="0.2"/>
    <row r="13211" ht="12.75" customHeight="1" x14ac:dyDescent="0.2"/>
    <row r="13212" ht="12.75" customHeight="1" x14ac:dyDescent="0.2"/>
    <row r="13213" ht="12.75" customHeight="1" x14ac:dyDescent="0.2"/>
    <row r="13214" ht="12.75" customHeight="1" x14ac:dyDescent="0.2"/>
    <row r="13215" ht="12.75" customHeight="1" x14ac:dyDescent="0.2"/>
    <row r="13216" ht="12.75" customHeight="1" x14ac:dyDescent="0.2"/>
    <row r="13217" ht="12.75" customHeight="1" x14ac:dyDescent="0.2"/>
    <row r="13218" ht="12.75" customHeight="1" x14ac:dyDescent="0.2"/>
    <row r="13219" ht="12.75" customHeight="1" x14ac:dyDescent="0.2"/>
    <row r="13220" ht="12.75" customHeight="1" x14ac:dyDescent="0.2"/>
    <row r="13221" ht="12.75" customHeight="1" x14ac:dyDescent="0.2"/>
    <row r="13222" ht="12.75" customHeight="1" x14ac:dyDescent="0.2"/>
    <row r="13223" ht="12.75" customHeight="1" x14ac:dyDescent="0.2"/>
    <row r="13224" ht="12.75" customHeight="1" x14ac:dyDescent="0.2"/>
    <row r="13225" ht="12.75" customHeight="1" x14ac:dyDescent="0.2"/>
    <row r="13226" ht="12.75" customHeight="1" x14ac:dyDescent="0.2"/>
    <row r="13227" ht="12.75" customHeight="1" x14ac:dyDescent="0.2"/>
    <row r="13228" ht="12.75" customHeight="1" x14ac:dyDescent="0.2"/>
    <row r="13229" ht="12.75" customHeight="1" x14ac:dyDescent="0.2"/>
    <row r="13230" ht="12.75" customHeight="1" x14ac:dyDescent="0.2"/>
    <row r="13231" ht="12.75" customHeight="1" x14ac:dyDescent="0.2"/>
    <row r="13232" ht="12.75" customHeight="1" x14ac:dyDescent="0.2"/>
    <row r="13233" ht="12.75" customHeight="1" x14ac:dyDescent="0.2"/>
    <row r="13234" ht="12.75" customHeight="1" x14ac:dyDescent="0.2"/>
    <row r="13235" ht="12.75" customHeight="1" x14ac:dyDescent="0.2"/>
    <row r="13236" ht="12.75" customHeight="1" x14ac:dyDescent="0.2"/>
    <row r="13237" ht="12.75" customHeight="1" x14ac:dyDescent="0.2"/>
    <row r="13238" ht="12.75" customHeight="1" x14ac:dyDescent="0.2"/>
    <row r="13239" ht="12.75" customHeight="1" x14ac:dyDescent="0.2"/>
    <row r="13240" ht="12.75" customHeight="1" x14ac:dyDescent="0.2"/>
    <row r="13241" ht="12.75" customHeight="1" x14ac:dyDescent="0.2"/>
    <row r="13242" ht="12.75" customHeight="1" x14ac:dyDescent="0.2"/>
    <row r="13243" ht="12.75" customHeight="1" x14ac:dyDescent="0.2"/>
    <row r="13244" ht="12.75" customHeight="1" x14ac:dyDescent="0.2"/>
    <row r="13245" ht="12.75" customHeight="1" x14ac:dyDescent="0.2"/>
    <row r="13246" ht="12.75" customHeight="1" x14ac:dyDescent="0.2"/>
    <row r="13247" ht="12.75" customHeight="1" x14ac:dyDescent="0.2"/>
    <row r="13248" ht="12.75" customHeight="1" x14ac:dyDescent="0.2"/>
    <row r="13249" ht="12.75" customHeight="1" x14ac:dyDescent="0.2"/>
    <row r="13250" ht="12.75" customHeight="1" x14ac:dyDescent="0.2"/>
    <row r="13251" ht="12.75" customHeight="1" x14ac:dyDescent="0.2"/>
    <row r="13252" ht="12.75" customHeight="1" x14ac:dyDescent="0.2"/>
    <row r="13253" ht="12.75" customHeight="1" x14ac:dyDescent="0.2"/>
    <row r="13254" ht="12.75" customHeight="1" x14ac:dyDescent="0.2"/>
    <row r="13255" ht="12.75" customHeight="1" x14ac:dyDescent="0.2"/>
    <row r="13256" ht="12.75" customHeight="1" x14ac:dyDescent="0.2"/>
    <row r="13257" ht="12.75" customHeight="1" x14ac:dyDescent="0.2"/>
    <row r="13258" ht="12.75" customHeight="1" x14ac:dyDescent="0.2"/>
    <row r="13259" ht="12.75" customHeight="1" x14ac:dyDescent="0.2"/>
    <row r="13260" ht="12.75" customHeight="1" x14ac:dyDescent="0.2"/>
    <row r="13261" ht="12.75" customHeight="1" x14ac:dyDescent="0.2"/>
    <row r="13262" ht="12.75" customHeight="1" x14ac:dyDescent="0.2"/>
    <row r="13263" ht="12.75" customHeight="1" x14ac:dyDescent="0.2"/>
    <row r="13264" ht="12.75" customHeight="1" x14ac:dyDescent="0.2"/>
    <row r="13265" ht="12.75" customHeight="1" x14ac:dyDescent="0.2"/>
    <row r="13266" ht="12.75" customHeight="1" x14ac:dyDescent="0.2"/>
    <row r="13267" ht="12.75" customHeight="1" x14ac:dyDescent="0.2"/>
    <row r="13268" ht="12.75" customHeight="1" x14ac:dyDescent="0.2"/>
    <row r="13269" ht="12.75" customHeight="1" x14ac:dyDescent="0.2"/>
    <row r="13270" ht="12.75" customHeight="1" x14ac:dyDescent="0.2"/>
    <row r="13271" ht="12.75" customHeight="1" x14ac:dyDescent="0.2"/>
    <row r="13272" ht="12.75" customHeight="1" x14ac:dyDescent="0.2"/>
    <row r="13273" ht="12.75" customHeight="1" x14ac:dyDescent="0.2"/>
    <row r="13274" ht="12.75" customHeight="1" x14ac:dyDescent="0.2"/>
    <row r="13275" ht="12.75" customHeight="1" x14ac:dyDescent="0.2"/>
    <row r="13276" ht="12.75" customHeight="1" x14ac:dyDescent="0.2"/>
    <row r="13277" ht="12.75" customHeight="1" x14ac:dyDescent="0.2"/>
    <row r="13278" ht="12.75" customHeight="1" x14ac:dyDescent="0.2"/>
    <row r="13279" ht="12.75" customHeight="1" x14ac:dyDescent="0.2"/>
    <row r="13280" ht="12.75" customHeight="1" x14ac:dyDescent="0.2"/>
    <row r="13281" ht="12.75" customHeight="1" x14ac:dyDescent="0.2"/>
    <row r="13282" ht="12.75" customHeight="1" x14ac:dyDescent="0.2"/>
    <row r="13283" ht="12.75" customHeight="1" x14ac:dyDescent="0.2"/>
    <row r="13284" ht="12.75" customHeight="1" x14ac:dyDescent="0.2"/>
    <row r="13285" ht="12.75" customHeight="1" x14ac:dyDescent="0.2"/>
    <row r="13286" ht="12.75" customHeight="1" x14ac:dyDescent="0.2"/>
    <row r="13287" ht="12.75" customHeight="1" x14ac:dyDescent="0.2"/>
    <row r="13288" ht="12.75" customHeight="1" x14ac:dyDescent="0.2"/>
    <row r="13289" ht="12.75" customHeight="1" x14ac:dyDescent="0.2"/>
    <row r="13290" ht="12.75" customHeight="1" x14ac:dyDescent="0.2"/>
    <row r="13291" ht="12.75" customHeight="1" x14ac:dyDescent="0.2"/>
    <row r="13292" ht="12.75" customHeight="1" x14ac:dyDescent="0.2"/>
    <row r="13293" ht="12.75" customHeight="1" x14ac:dyDescent="0.2"/>
    <row r="13294" ht="12.75" customHeight="1" x14ac:dyDescent="0.2"/>
    <row r="13295" ht="12.75" customHeight="1" x14ac:dyDescent="0.2"/>
    <row r="13296" ht="12.75" customHeight="1" x14ac:dyDescent="0.2"/>
    <row r="13297" ht="12.75" customHeight="1" x14ac:dyDescent="0.2"/>
    <row r="13298" ht="12.75" customHeight="1" x14ac:dyDescent="0.2"/>
    <row r="13299" ht="12.75" customHeight="1" x14ac:dyDescent="0.2"/>
    <row r="13300" ht="12.75" customHeight="1" x14ac:dyDescent="0.2"/>
    <row r="13301" ht="12.75" customHeight="1" x14ac:dyDescent="0.2"/>
    <row r="13302" ht="12.75" customHeight="1" x14ac:dyDescent="0.2"/>
    <row r="13303" ht="12.75" customHeight="1" x14ac:dyDescent="0.2"/>
    <row r="13304" ht="12.75" customHeight="1" x14ac:dyDescent="0.2"/>
    <row r="13305" ht="12.75" customHeight="1" x14ac:dyDescent="0.2"/>
    <row r="13306" ht="12.75" customHeight="1" x14ac:dyDescent="0.2"/>
    <row r="13307" ht="12.75" customHeight="1" x14ac:dyDescent="0.2"/>
    <row r="13308" ht="12.75" customHeight="1" x14ac:dyDescent="0.2"/>
    <row r="13309" ht="12.75" customHeight="1" x14ac:dyDescent="0.2"/>
    <row r="13310" ht="12.75" customHeight="1" x14ac:dyDescent="0.2"/>
    <row r="13311" ht="12.75" customHeight="1" x14ac:dyDescent="0.2"/>
    <row r="13312" ht="12.75" customHeight="1" x14ac:dyDescent="0.2"/>
    <row r="13313" ht="12.75" customHeight="1" x14ac:dyDescent="0.2"/>
    <row r="13314" ht="12.75" customHeight="1" x14ac:dyDescent="0.2"/>
    <row r="13315" ht="12.75" customHeight="1" x14ac:dyDescent="0.2"/>
    <row r="13316" ht="12.75" customHeight="1" x14ac:dyDescent="0.2"/>
    <row r="13317" ht="12.75" customHeight="1" x14ac:dyDescent="0.2"/>
    <row r="13318" ht="12.75" customHeight="1" x14ac:dyDescent="0.2"/>
    <row r="13319" ht="12.75" customHeight="1" x14ac:dyDescent="0.2"/>
    <row r="13320" ht="12.75" customHeight="1" x14ac:dyDescent="0.2"/>
    <row r="13321" ht="12.75" customHeight="1" x14ac:dyDescent="0.2"/>
    <row r="13322" ht="12.75" customHeight="1" x14ac:dyDescent="0.2"/>
    <row r="13323" ht="12.75" customHeight="1" x14ac:dyDescent="0.2"/>
    <row r="13324" ht="12.75" customHeight="1" x14ac:dyDescent="0.2"/>
    <row r="13325" ht="12.75" customHeight="1" x14ac:dyDescent="0.2"/>
    <row r="13326" ht="12.75" customHeight="1" x14ac:dyDescent="0.2"/>
    <row r="13327" ht="12.75" customHeight="1" x14ac:dyDescent="0.2"/>
    <row r="13328" ht="12.75" customHeight="1" x14ac:dyDescent="0.2"/>
    <row r="13329" ht="12.75" customHeight="1" x14ac:dyDescent="0.2"/>
    <row r="13330" ht="12.75" customHeight="1" x14ac:dyDescent="0.2"/>
    <row r="13331" ht="12.75" customHeight="1" x14ac:dyDescent="0.2"/>
    <row r="13332" ht="12.75" customHeight="1" x14ac:dyDescent="0.2"/>
    <row r="13333" ht="12.75" customHeight="1" x14ac:dyDescent="0.2"/>
    <row r="13334" ht="12.75" customHeight="1" x14ac:dyDescent="0.2"/>
    <row r="13335" ht="12.75" customHeight="1" x14ac:dyDescent="0.2"/>
    <row r="13336" ht="12.75" customHeight="1" x14ac:dyDescent="0.2"/>
    <row r="13337" ht="12.75" customHeight="1" x14ac:dyDescent="0.2"/>
    <row r="13338" ht="12.75" customHeight="1" x14ac:dyDescent="0.2"/>
    <row r="13339" ht="12.75" customHeight="1" x14ac:dyDescent="0.2"/>
    <row r="13340" ht="12.75" customHeight="1" x14ac:dyDescent="0.2"/>
    <row r="13341" ht="12.75" customHeight="1" x14ac:dyDescent="0.2"/>
    <row r="13342" ht="12.75" customHeight="1" x14ac:dyDescent="0.2"/>
    <row r="13343" ht="12.75" customHeight="1" x14ac:dyDescent="0.2"/>
    <row r="13344" ht="12.75" customHeight="1" x14ac:dyDescent="0.2"/>
    <row r="13345" ht="12.75" customHeight="1" x14ac:dyDescent="0.2"/>
    <row r="13346" ht="12.75" customHeight="1" x14ac:dyDescent="0.2"/>
    <row r="13347" ht="12.75" customHeight="1" x14ac:dyDescent="0.2"/>
    <row r="13348" ht="12.75" customHeight="1" x14ac:dyDescent="0.2"/>
    <row r="13349" ht="12.75" customHeight="1" x14ac:dyDescent="0.2"/>
    <row r="13350" ht="12.75" customHeight="1" x14ac:dyDescent="0.2"/>
    <row r="13351" ht="12.75" customHeight="1" x14ac:dyDescent="0.2"/>
    <row r="13352" ht="12.75" customHeight="1" x14ac:dyDescent="0.2"/>
    <row r="13353" ht="12.75" customHeight="1" x14ac:dyDescent="0.2"/>
    <row r="13354" ht="12.75" customHeight="1" x14ac:dyDescent="0.2"/>
    <row r="13355" ht="12.75" customHeight="1" x14ac:dyDescent="0.2"/>
    <row r="13356" ht="12.75" customHeight="1" x14ac:dyDescent="0.2"/>
    <row r="13357" ht="12.75" customHeight="1" x14ac:dyDescent="0.2"/>
    <row r="13358" ht="12.75" customHeight="1" x14ac:dyDescent="0.2"/>
    <row r="13359" ht="12.75" customHeight="1" x14ac:dyDescent="0.2"/>
    <row r="13360" ht="12.75" customHeight="1" x14ac:dyDescent="0.2"/>
    <row r="13361" ht="12.75" customHeight="1" x14ac:dyDescent="0.2"/>
    <row r="13362" ht="12.75" customHeight="1" x14ac:dyDescent="0.2"/>
    <row r="13363" ht="12.75" customHeight="1" x14ac:dyDescent="0.2"/>
    <row r="13364" ht="12.75" customHeight="1" x14ac:dyDescent="0.2"/>
    <row r="13365" ht="12.75" customHeight="1" x14ac:dyDescent="0.2"/>
    <row r="13366" ht="12.75" customHeight="1" x14ac:dyDescent="0.2"/>
    <row r="13367" ht="12.75" customHeight="1" x14ac:dyDescent="0.2"/>
    <row r="13368" ht="12.75" customHeight="1" x14ac:dyDescent="0.2"/>
    <row r="13369" ht="12.75" customHeight="1" x14ac:dyDescent="0.2"/>
    <row r="13370" ht="12.75" customHeight="1" x14ac:dyDescent="0.2"/>
    <row r="13371" ht="12.75" customHeight="1" x14ac:dyDescent="0.2"/>
    <row r="13372" ht="12.75" customHeight="1" x14ac:dyDescent="0.2"/>
    <row r="13373" ht="12.75" customHeight="1" x14ac:dyDescent="0.2"/>
    <row r="13374" ht="12.75" customHeight="1" x14ac:dyDescent="0.2"/>
    <row r="13375" ht="12.75" customHeight="1" x14ac:dyDescent="0.2"/>
    <row r="13376" ht="12.75" customHeight="1" x14ac:dyDescent="0.2"/>
    <row r="13377" ht="12.75" customHeight="1" x14ac:dyDescent="0.2"/>
    <row r="13378" ht="12.75" customHeight="1" x14ac:dyDescent="0.2"/>
    <row r="13379" ht="12.75" customHeight="1" x14ac:dyDescent="0.2"/>
    <row r="13380" ht="12.75" customHeight="1" x14ac:dyDescent="0.2"/>
    <row r="13381" ht="12.75" customHeight="1" x14ac:dyDescent="0.2"/>
    <row r="13382" ht="12.75" customHeight="1" x14ac:dyDescent="0.2"/>
    <row r="13383" ht="12.75" customHeight="1" x14ac:dyDescent="0.2"/>
    <row r="13384" ht="12.75" customHeight="1" x14ac:dyDescent="0.2"/>
    <row r="13385" ht="12.75" customHeight="1" x14ac:dyDescent="0.2"/>
    <row r="13386" ht="12.75" customHeight="1" x14ac:dyDescent="0.2"/>
    <row r="13387" ht="12.75" customHeight="1" x14ac:dyDescent="0.2"/>
    <row r="13388" ht="12.75" customHeight="1" x14ac:dyDescent="0.2"/>
    <row r="13389" ht="12.75" customHeight="1" x14ac:dyDescent="0.2"/>
    <row r="13390" ht="12.75" customHeight="1" x14ac:dyDescent="0.2"/>
    <row r="13391" ht="12.75" customHeight="1" x14ac:dyDescent="0.2"/>
    <row r="13392" ht="12.75" customHeight="1" x14ac:dyDescent="0.2"/>
    <row r="13393" ht="12.75" customHeight="1" x14ac:dyDescent="0.2"/>
    <row r="13394" ht="12.75" customHeight="1" x14ac:dyDescent="0.2"/>
    <row r="13395" ht="12.75" customHeight="1" x14ac:dyDescent="0.2"/>
    <row r="13396" ht="12.75" customHeight="1" x14ac:dyDescent="0.2"/>
    <row r="13397" ht="12.75" customHeight="1" x14ac:dyDescent="0.2"/>
    <row r="13398" ht="12.75" customHeight="1" x14ac:dyDescent="0.2"/>
    <row r="13399" ht="12.75" customHeight="1" x14ac:dyDescent="0.2"/>
    <row r="13400" ht="12.75" customHeight="1" x14ac:dyDescent="0.2"/>
    <row r="13401" ht="12.75" customHeight="1" x14ac:dyDescent="0.2"/>
    <row r="13402" ht="12.75" customHeight="1" x14ac:dyDescent="0.2"/>
    <row r="13403" ht="12.75" customHeight="1" x14ac:dyDescent="0.2"/>
    <row r="13404" ht="12.75" customHeight="1" x14ac:dyDescent="0.2"/>
    <row r="13405" ht="12.75" customHeight="1" x14ac:dyDescent="0.2"/>
    <row r="13406" ht="12.75" customHeight="1" x14ac:dyDescent="0.2"/>
    <row r="13407" ht="12.75" customHeight="1" x14ac:dyDescent="0.2"/>
    <row r="13408" ht="12.75" customHeight="1" x14ac:dyDescent="0.2"/>
    <row r="13409" ht="12.75" customHeight="1" x14ac:dyDescent="0.2"/>
    <row r="13410" ht="12.75" customHeight="1" x14ac:dyDescent="0.2"/>
    <row r="13411" ht="12.75" customHeight="1" x14ac:dyDescent="0.2"/>
    <row r="13412" ht="12.75" customHeight="1" x14ac:dyDescent="0.2"/>
    <row r="13413" ht="12.75" customHeight="1" x14ac:dyDescent="0.2"/>
    <row r="13414" ht="12.75" customHeight="1" x14ac:dyDescent="0.2"/>
    <row r="13415" ht="12.75" customHeight="1" x14ac:dyDescent="0.2"/>
    <row r="13416" ht="12.75" customHeight="1" x14ac:dyDescent="0.2"/>
    <row r="13417" ht="12.75" customHeight="1" x14ac:dyDescent="0.2"/>
    <row r="13418" ht="12.75" customHeight="1" x14ac:dyDescent="0.2"/>
    <row r="13419" ht="12.75" customHeight="1" x14ac:dyDescent="0.2"/>
    <row r="13420" ht="12.75" customHeight="1" x14ac:dyDescent="0.2"/>
    <row r="13421" ht="12.75" customHeight="1" x14ac:dyDescent="0.2"/>
    <row r="13422" ht="12.75" customHeight="1" x14ac:dyDescent="0.2"/>
    <row r="13423" ht="12.75" customHeight="1" x14ac:dyDescent="0.2"/>
    <row r="13424" ht="12.75" customHeight="1" x14ac:dyDescent="0.2"/>
    <row r="13425" ht="12.75" customHeight="1" x14ac:dyDescent="0.2"/>
    <row r="13426" ht="12.75" customHeight="1" x14ac:dyDescent="0.2"/>
    <row r="13427" ht="12.75" customHeight="1" x14ac:dyDescent="0.2"/>
    <row r="13428" ht="12.75" customHeight="1" x14ac:dyDescent="0.2"/>
    <row r="13429" ht="12.75" customHeight="1" x14ac:dyDescent="0.2"/>
    <row r="13430" ht="12.75" customHeight="1" x14ac:dyDescent="0.2"/>
    <row r="13431" ht="12.75" customHeight="1" x14ac:dyDescent="0.2"/>
    <row r="13432" ht="12.75" customHeight="1" x14ac:dyDescent="0.2"/>
    <row r="13433" ht="12.75" customHeight="1" x14ac:dyDescent="0.2"/>
    <row r="13434" ht="12.75" customHeight="1" x14ac:dyDescent="0.2"/>
    <row r="13435" ht="12.75" customHeight="1" x14ac:dyDescent="0.2"/>
    <row r="13436" ht="12.75" customHeight="1" x14ac:dyDescent="0.2"/>
    <row r="13437" ht="12.75" customHeight="1" x14ac:dyDescent="0.2"/>
    <row r="13438" ht="12.75" customHeight="1" x14ac:dyDescent="0.2"/>
    <row r="13439" ht="12.75" customHeight="1" x14ac:dyDescent="0.2"/>
    <row r="13440" ht="12.75" customHeight="1" x14ac:dyDescent="0.2"/>
    <row r="13441" ht="12.75" customHeight="1" x14ac:dyDescent="0.2"/>
    <row r="13442" ht="12.75" customHeight="1" x14ac:dyDescent="0.2"/>
    <row r="13443" ht="12.75" customHeight="1" x14ac:dyDescent="0.2"/>
    <row r="13444" ht="12.75" customHeight="1" x14ac:dyDescent="0.2"/>
    <row r="13445" ht="12.75" customHeight="1" x14ac:dyDescent="0.2"/>
    <row r="13446" ht="12.75" customHeight="1" x14ac:dyDescent="0.2"/>
    <row r="13447" ht="12.75" customHeight="1" x14ac:dyDescent="0.2"/>
    <row r="13448" ht="12.75" customHeight="1" x14ac:dyDescent="0.2"/>
    <row r="13449" ht="12.75" customHeight="1" x14ac:dyDescent="0.2"/>
    <row r="13450" ht="12.75" customHeight="1" x14ac:dyDescent="0.2"/>
    <row r="13451" ht="12.75" customHeight="1" x14ac:dyDescent="0.2"/>
    <row r="13452" ht="12.75" customHeight="1" x14ac:dyDescent="0.2"/>
    <row r="13453" ht="12.75" customHeight="1" x14ac:dyDescent="0.2"/>
    <row r="13454" ht="12.75" customHeight="1" x14ac:dyDescent="0.2"/>
    <row r="13455" ht="12.75" customHeight="1" x14ac:dyDescent="0.2"/>
    <row r="13456" ht="12.75" customHeight="1" x14ac:dyDescent="0.2"/>
    <row r="13457" ht="12.75" customHeight="1" x14ac:dyDescent="0.2"/>
    <row r="13458" ht="12.75" customHeight="1" x14ac:dyDescent="0.2"/>
    <row r="13459" ht="12.75" customHeight="1" x14ac:dyDescent="0.2"/>
    <row r="13460" ht="12.75" customHeight="1" x14ac:dyDescent="0.2"/>
    <row r="13461" ht="12.75" customHeight="1" x14ac:dyDescent="0.2"/>
    <row r="13462" ht="12.75" customHeight="1" x14ac:dyDescent="0.2"/>
    <row r="13463" ht="12.75" customHeight="1" x14ac:dyDescent="0.2"/>
    <row r="13464" ht="12.75" customHeight="1" x14ac:dyDescent="0.2"/>
    <row r="13465" ht="12.75" customHeight="1" x14ac:dyDescent="0.2"/>
    <row r="13466" ht="12.75" customHeight="1" x14ac:dyDescent="0.2"/>
    <row r="13467" ht="12.75" customHeight="1" x14ac:dyDescent="0.2"/>
    <row r="13468" ht="12.75" customHeight="1" x14ac:dyDescent="0.2"/>
    <row r="13469" ht="12.75" customHeight="1" x14ac:dyDescent="0.2"/>
    <row r="13470" ht="12.75" customHeight="1" x14ac:dyDescent="0.2"/>
    <row r="13471" ht="12.75" customHeight="1" x14ac:dyDescent="0.2"/>
    <row r="13472" ht="12.75" customHeight="1" x14ac:dyDescent="0.2"/>
    <row r="13473" ht="12.75" customHeight="1" x14ac:dyDescent="0.2"/>
    <row r="13474" ht="12.75" customHeight="1" x14ac:dyDescent="0.2"/>
    <row r="13475" ht="12.75" customHeight="1" x14ac:dyDescent="0.2"/>
    <row r="13476" ht="12.75" customHeight="1" x14ac:dyDescent="0.2"/>
    <row r="13477" ht="12.75" customHeight="1" x14ac:dyDescent="0.2"/>
    <row r="13478" ht="12.75" customHeight="1" x14ac:dyDescent="0.2"/>
    <row r="13479" ht="12.75" customHeight="1" x14ac:dyDescent="0.2"/>
    <row r="13480" ht="12.75" customHeight="1" x14ac:dyDescent="0.2"/>
    <row r="13481" ht="12.75" customHeight="1" x14ac:dyDescent="0.2"/>
    <row r="13482" ht="12.75" customHeight="1" x14ac:dyDescent="0.2"/>
    <row r="13483" ht="12.75" customHeight="1" x14ac:dyDescent="0.2"/>
    <row r="13484" ht="12.75" customHeight="1" x14ac:dyDescent="0.2"/>
    <row r="13485" ht="12.75" customHeight="1" x14ac:dyDescent="0.2"/>
    <row r="13486" ht="12.75" customHeight="1" x14ac:dyDescent="0.2"/>
    <row r="13487" ht="12.75" customHeight="1" x14ac:dyDescent="0.2"/>
    <row r="13488" ht="12.75" customHeight="1" x14ac:dyDescent="0.2"/>
    <row r="13489" ht="12.75" customHeight="1" x14ac:dyDescent="0.2"/>
    <row r="13490" ht="12.75" customHeight="1" x14ac:dyDescent="0.2"/>
    <row r="13491" ht="12.75" customHeight="1" x14ac:dyDescent="0.2"/>
    <row r="13492" ht="12.75" customHeight="1" x14ac:dyDescent="0.2"/>
    <row r="13493" ht="12.75" customHeight="1" x14ac:dyDescent="0.2"/>
    <row r="13494" ht="12.75" customHeight="1" x14ac:dyDescent="0.2"/>
    <row r="13495" ht="12.75" customHeight="1" x14ac:dyDescent="0.2"/>
    <row r="13496" ht="12.75" customHeight="1" x14ac:dyDescent="0.2"/>
    <row r="13497" ht="12.75" customHeight="1" x14ac:dyDescent="0.2"/>
    <row r="13498" ht="12.75" customHeight="1" x14ac:dyDescent="0.2"/>
    <row r="13499" ht="12.75" customHeight="1" x14ac:dyDescent="0.2"/>
    <row r="13500" ht="12.75" customHeight="1" x14ac:dyDescent="0.2"/>
    <row r="13501" ht="12.75" customHeight="1" x14ac:dyDescent="0.2"/>
    <row r="13502" ht="12.75" customHeight="1" x14ac:dyDescent="0.2"/>
    <row r="13503" ht="12.75" customHeight="1" x14ac:dyDescent="0.2"/>
    <row r="13504" ht="12.75" customHeight="1" x14ac:dyDescent="0.2"/>
    <row r="13505" ht="12.75" customHeight="1" x14ac:dyDescent="0.2"/>
    <row r="13506" ht="12.75" customHeight="1" x14ac:dyDescent="0.2"/>
    <row r="13507" ht="12.75" customHeight="1" x14ac:dyDescent="0.2"/>
    <row r="13508" ht="12.75" customHeight="1" x14ac:dyDescent="0.2"/>
    <row r="13509" ht="12.75" customHeight="1" x14ac:dyDescent="0.2"/>
    <row r="13510" ht="12.75" customHeight="1" x14ac:dyDescent="0.2"/>
    <row r="13511" ht="12.75" customHeight="1" x14ac:dyDescent="0.2"/>
    <row r="13512" ht="12.75" customHeight="1" x14ac:dyDescent="0.2"/>
    <row r="13513" ht="12.75" customHeight="1" x14ac:dyDescent="0.2"/>
    <row r="13514" ht="12.75" customHeight="1" x14ac:dyDescent="0.2"/>
    <row r="13515" ht="12.75" customHeight="1" x14ac:dyDescent="0.2"/>
    <row r="13516" ht="12.75" customHeight="1" x14ac:dyDescent="0.2"/>
    <row r="13517" ht="12.75" customHeight="1" x14ac:dyDescent="0.2"/>
    <row r="13518" ht="12.75" customHeight="1" x14ac:dyDescent="0.2"/>
    <row r="13519" ht="12.75" customHeight="1" x14ac:dyDescent="0.2"/>
    <row r="13520" ht="12.75" customHeight="1" x14ac:dyDescent="0.2"/>
    <row r="13521" ht="12.75" customHeight="1" x14ac:dyDescent="0.2"/>
    <row r="13522" ht="12.75" customHeight="1" x14ac:dyDescent="0.2"/>
    <row r="13523" ht="12.75" customHeight="1" x14ac:dyDescent="0.2"/>
    <row r="13524" ht="12.75" customHeight="1" x14ac:dyDescent="0.2"/>
    <row r="13525" ht="12.75" customHeight="1" x14ac:dyDescent="0.2"/>
    <row r="13526" ht="12.75" customHeight="1" x14ac:dyDescent="0.2"/>
    <row r="13527" ht="12.75" customHeight="1" x14ac:dyDescent="0.2"/>
    <row r="13528" ht="12.75" customHeight="1" x14ac:dyDescent="0.2"/>
    <row r="13529" ht="12.75" customHeight="1" x14ac:dyDescent="0.2"/>
    <row r="13530" ht="12.75" customHeight="1" x14ac:dyDescent="0.2"/>
    <row r="13531" ht="12.75" customHeight="1" x14ac:dyDescent="0.2"/>
    <row r="13532" ht="12.75" customHeight="1" x14ac:dyDescent="0.2"/>
    <row r="13533" ht="12.75" customHeight="1" x14ac:dyDescent="0.2"/>
    <row r="13534" ht="12.75" customHeight="1" x14ac:dyDescent="0.2"/>
    <row r="13535" ht="12.75" customHeight="1" x14ac:dyDescent="0.2"/>
    <row r="13536" ht="12.75" customHeight="1" x14ac:dyDescent="0.2"/>
    <row r="13537" ht="12.75" customHeight="1" x14ac:dyDescent="0.2"/>
    <row r="13538" ht="12.75" customHeight="1" x14ac:dyDescent="0.2"/>
    <row r="13539" ht="12.75" customHeight="1" x14ac:dyDescent="0.2"/>
    <row r="13540" ht="12.75" customHeight="1" x14ac:dyDescent="0.2"/>
    <row r="13541" ht="12.75" customHeight="1" x14ac:dyDescent="0.2"/>
    <row r="13542" ht="12.75" customHeight="1" x14ac:dyDescent="0.2"/>
    <row r="13543" ht="12.75" customHeight="1" x14ac:dyDescent="0.2"/>
    <row r="13544" ht="12.75" customHeight="1" x14ac:dyDescent="0.2"/>
    <row r="13545" ht="12.75" customHeight="1" x14ac:dyDescent="0.2"/>
    <row r="13546" ht="12.75" customHeight="1" x14ac:dyDescent="0.2"/>
    <row r="13547" ht="12.75" customHeight="1" x14ac:dyDescent="0.2"/>
    <row r="13548" ht="12.75" customHeight="1" x14ac:dyDescent="0.2"/>
    <row r="13549" ht="12.75" customHeight="1" x14ac:dyDescent="0.2"/>
    <row r="13550" ht="12.75" customHeight="1" x14ac:dyDescent="0.2"/>
    <row r="13551" ht="12.75" customHeight="1" x14ac:dyDescent="0.2"/>
    <row r="13552" ht="12.75" customHeight="1" x14ac:dyDescent="0.2"/>
    <row r="13553" ht="12.75" customHeight="1" x14ac:dyDescent="0.2"/>
    <row r="13554" ht="12.75" customHeight="1" x14ac:dyDescent="0.2"/>
    <row r="13555" ht="12.75" customHeight="1" x14ac:dyDescent="0.2"/>
    <row r="13556" ht="12.75" customHeight="1" x14ac:dyDescent="0.2"/>
    <row r="13557" ht="12.75" customHeight="1" x14ac:dyDescent="0.2"/>
    <row r="13558" ht="12.75" customHeight="1" x14ac:dyDescent="0.2"/>
    <row r="13559" ht="12.75" customHeight="1" x14ac:dyDescent="0.2"/>
    <row r="13560" ht="12.75" customHeight="1" x14ac:dyDescent="0.2"/>
    <row r="13561" ht="12.75" customHeight="1" x14ac:dyDescent="0.2"/>
    <row r="13562" ht="12.75" customHeight="1" x14ac:dyDescent="0.2"/>
    <row r="13563" ht="12.75" customHeight="1" x14ac:dyDescent="0.2"/>
    <row r="13564" ht="12.75" customHeight="1" x14ac:dyDescent="0.2"/>
    <row r="13565" ht="12.75" customHeight="1" x14ac:dyDescent="0.2"/>
    <row r="13566" ht="12.75" customHeight="1" x14ac:dyDescent="0.2"/>
    <row r="13567" ht="12.75" customHeight="1" x14ac:dyDescent="0.2"/>
    <row r="13568" ht="12.75" customHeight="1" x14ac:dyDescent="0.2"/>
    <row r="13569" ht="12.75" customHeight="1" x14ac:dyDescent="0.2"/>
    <row r="13570" ht="12.75" customHeight="1" x14ac:dyDescent="0.2"/>
    <row r="13571" ht="12.75" customHeight="1" x14ac:dyDescent="0.2"/>
    <row r="13572" ht="12.75" customHeight="1" x14ac:dyDescent="0.2"/>
    <row r="13573" ht="12.75" customHeight="1" x14ac:dyDescent="0.2"/>
    <row r="13574" ht="12.75" customHeight="1" x14ac:dyDescent="0.2"/>
    <row r="13575" ht="12.75" customHeight="1" x14ac:dyDescent="0.2"/>
    <row r="13576" ht="12.75" customHeight="1" x14ac:dyDescent="0.2"/>
    <row r="13577" ht="12.75" customHeight="1" x14ac:dyDescent="0.2"/>
    <row r="13578" ht="12.75" customHeight="1" x14ac:dyDescent="0.2"/>
    <row r="13579" ht="12.75" customHeight="1" x14ac:dyDescent="0.2"/>
    <row r="13580" ht="12.75" customHeight="1" x14ac:dyDescent="0.2"/>
    <row r="13581" ht="12.75" customHeight="1" x14ac:dyDescent="0.2"/>
    <row r="13582" ht="12.75" customHeight="1" x14ac:dyDescent="0.2"/>
    <row r="13583" ht="12.75" customHeight="1" x14ac:dyDescent="0.2"/>
    <row r="13584" ht="12.75" customHeight="1" x14ac:dyDescent="0.2"/>
    <row r="13585" ht="12.75" customHeight="1" x14ac:dyDescent="0.2"/>
    <row r="13586" ht="12.75" customHeight="1" x14ac:dyDescent="0.2"/>
    <row r="13587" ht="12.75" customHeight="1" x14ac:dyDescent="0.2"/>
    <row r="13588" ht="12.75" customHeight="1" x14ac:dyDescent="0.2"/>
    <row r="13589" ht="12.75" customHeight="1" x14ac:dyDescent="0.2"/>
    <row r="13590" ht="12.75" customHeight="1" x14ac:dyDescent="0.2"/>
    <row r="13591" ht="12.75" customHeight="1" x14ac:dyDescent="0.2"/>
    <row r="13592" ht="12.75" customHeight="1" x14ac:dyDescent="0.2"/>
    <row r="13593" ht="12.75" customHeight="1" x14ac:dyDescent="0.2"/>
    <row r="13594" ht="12.75" customHeight="1" x14ac:dyDescent="0.2"/>
    <row r="13595" ht="12.75" customHeight="1" x14ac:dyDescent="0.2"/>
    <row r="13596" ht="12.75" customHeight="1" x14ac:dyDescent="0.2"/>
    <row r="13597" ht="12.75" customHeight="1" x14ac:dyDescent="0.2"/>
    <row r="13598" ht="12.75" customHeight="1" x14ac:dyDescent="0.2"/>
    <row r="13599" ht="12.75" customHeight="1" x14ac:dyDescent="0.2"/>
    <row r="13600" ht="12.75" customHeight="1" x14ac:dyDescent="0.2"/>
    <row r="13601" ht="12.75" customHeight="1" x14ac:dyDescent="0.2"/>
    <row r="13602" ht="12.75" customHeight="1" x14ac:dyDescent="0.2"/>
    <row r="13603" ht="12.75" customHeight="1" x14ac:dyDescent="0.2"/>
    <row r="13604" ht="12.75" customHeight="1" x14ac:dyDescent="0.2"/>
    <row r="13605" ht="12.75" customHeight="1" x14ac:dyDescent="0.2"/>
    <row r="13606" ht="12.75" customHeight="1" x14ac:dyDescent="0.2"/>
    <row r="13607" ht="12.75" customHeight="1" x14ac:dyDescent="0.2"/>
    <row r="13608" ht="12.75" customHeight="1" x14ac:dyDescent="0.2"/>
    <row r="13609" ht="12.75" customHeight="1" x14ac:dyDescent="0.2"/>
    <row r="13610" ht="12.75" customHeight="1" x14ac:dyDescent="0.2"/>
    <row r="13611" ht="12.75" customHeight="1" x14ac:dyDescent="0.2"/>
    <row r="13612" ht="12.75" customHeight="1" x14ac:dyDescent="0.2"/>
    <row r="13613" ht="12.75" customHeight="1" x14ac:dyDescent="0.2"/>
    <row r="13614" ht="12.75" customHeight="1" x14ac:dyDescent="0.2"/>
    <row r="13615" ht="12.75" customHeight="1" x14ac:dyDescent="0.2"/>
    <row r="13616" ht="12.75" customHeight="1" x14ac:dyDescent="0.2"/>
    <row r="13617" ht="12.75" customHeight="1" x14ac:dyDescent="0.2"/>
    <row r="13618" ht="12.75" customHeight="1" x14ac:dyDescent="0.2"/>
    <row r="13619" ht="12.75" customHeight="1" x14ac:dyDescent="0.2"/>
    <row r="13620" ht="12.75" customHeight="1" x14ac:dyDescent="0.2"/>
    <row r="13621" ht="12.75" customHeight="1" x14ac:dyDescent="0.2"/>
    <row r="13622" ht="12.75" customHeight="1" x14ac:dyDescent="0.2"/>
    <row r="13623" ht="12.75" customHeight="1" x14ac:dyDescent="0.2"/>
    <row r="13624" ht="12.75" customHeight="1" x14ac:dyDescent="0.2"/>
    <row r="13625" ht="12.75" customHeight="1" x14ac:dyDescent="0.2"/>
    <row r="13626" ht="12.75" customHeight="1" x14ac:dyDescent="0.2"/>
    <row r="13627" ht="12.75" customHeight="1" x14ac:dyDescent="0.2"/>
    <row r="13628" ht="12.75" customHeight="1" x14ac:dyDescent="0.2"/>
    <row r="13629" ht="12.75" customHeight="1" x14ac:dyDescent="0.2"/>
    <row r="13630" ht="12.75" customHeight="1" x14ac:dyDescent="0.2"/>
    <row r="13631" ht="12.75" customHeight="1" x14ac:dyDescent="0.2"/>
    <row r="13632" ht="12.75" customHeight="1" x14ac:dyDescent="0.2"/>
    <row r="13633" ht="12.75" customHeight="1" x14ac:dyDescent="0.2"/>
    <row r="13634" ht="12.75" customHeight="1" x14ac:dyDescent="0.2"/>
    <row r="13635" ht="12.75" customHeight="1" x14ac:dyDescent="0.2"/>
    <row r="13636" ht="12.75" customHeight="1" x14ac:dyDescent="0.2"/>
    <row r="13637" ht="12.75" customHeight="1" x14ac:dyDescent="0.2"/>
    <row r="13638" ht="12.75" customHeight="1" x14ac:dyDescent="0.2"/>
    <row r="13639" ht="12.75" customHeight="1" x14ac:dyDescent="0.2"/>
    <row r="13640" ht="12.75" customHeight="1" x14ac:dyDescent="0.2"/>
    <row r="13641" ht="12.75" customHeight="1" x14ac:dyDescent="0.2"/>
    <row r="13642" ht="12.75" customHeight="1" x14ac:dyDescent="0.2"/>
    <row r="13643" ht="12.75" customHeight="1" x14ac:dyDescent="0.2"/>
    <row r="13644" ht="12.75" customHeight="1" x14ac:dyDescent="0.2"/>
    <row r="13645" ht="12.75" customHeight="1" x14ac:dyDescent="0.2"/>
    <row r="13646" ht="12.75" customHeight="1" x14ac:dyDescent="0.2"/>
    <row r="13647" ht="12.75" customHeight="1" x14ac:dyDescent="0.2"/>
    <row r="13648" ht="12.75" customHeight="1" x14ac:dyDescent="0.2"/>
    <row r="13649" ht="12.75" customHeight="1" x14ac:dyDescent="0.2"/>
    <row r="13650" ht="12.75" customHeight="1" x14ac:dyDescent="0.2"/>
    <row r="13651" ht="12.75" customHeight="1" x14ac:dyDescent="0.2"/>
    <row r="13652" ht="12.75" customHeight="1" x14ac:dyDescent="0.2"/>
    <row r="13653" ht="12.75" customHeight="1" x14ac:dyDescent="0.2"/>
    <row r="13654" ht="12.75" customHeight="1" x14ac:dyDescent="0.2"/>
    <row r="13655" ht="12.75" customHeight="1" x14ac:dyDescent="0.2"/>
    <row r="13656" ht="12.75" customHeight="1" x14ac:dyDescent="0.2"/>
    <row r="13657" ht="12.75" customHeight="1" x14ac:dyDescent="0.2"/>
    <row r="13658" ht="12.75" customHeight="1" x14ac:dyDescent="0.2"/>
    <row r="13659" ht="12.75" customHeight="1" x14ac:dyDescent="0.2"/>
    <row r="13660" ht="12.75" customHeight="1" x14ac:dyDescent="0.2"/>
    <row r="13661" ht="12.75" customHeight="1" x14ac:dyDescent="0.2"/>
    <row r="13662" ht="12.75" customHeight="1" x14ac:dyDescent="0.2"/>
    <row r="13663" ht="12.75" customHeight="1" x14ac:dyDescent="0.2"/>
    <row r="13664" ht="12.75" customHeight="1" x14ac:dyDescent="0.2"/>
    <row r="13665" ht="12.75" customHeight="1" x14ac:dyDescent="0.2"/>
    <row r="13666" ht="12.75" customHeight="1" x14ac:dyDescent="0.2"/>
    <row r="13667" ht="12.75" customHeight="1" x14ac:dyDescent="0.2"/>
    <row r="13668" ht="12.75" customHeight="1" x14ac:dyDescent="0.2"/>
    <row r="13669" ht="12.75" customHeight="1" x14ac:dyDescent="0.2"/>
    <row r="13670" ht="12.75" customHeight="1" x14ac:dyDescent="0.2"/>
    <row r="13671" ht="12.75" customHeight="1" x14ac:dyDescent="0.2"/>
    <row r="13672" ht="12.75" customHeight="1" x14ac:dyDescent="0.2"/>
    <row r="13673" ht="12.75" customHeight="1" x14ac:dyDescent="0.2"/>
    <row r="13674" ht="12.75" customHeight="1" x14ac:dyDescent="0.2"/>
    <row r="13675" ht="12.75" customHeight="1" x14ac:dyDescent="0.2"/>
    <row r="13676" ht="12.75" customHeight="1" x14ac:dyDescent="0.2"/>
    <row r="13677" ht="12.75" customHeight="1" x14ac:dyDescent="0.2"/>
    <row r="13678" ht="12.75" customHeight="1" x14ac:dyDescent="0.2"/>
    <row r="13679" ht="12.75" customHeight="1" x14ac:dyDescent="0.2"/>
    <row r="13680" ht="12.75" customHeight="1" x14ac:dyDescent="0.2"/>
    <row r="13681" ht="12.75" customHeight="1" x14ac:dyDescent="0.2"/>
    <row r="13682" ht="12.75" customHeight="1" x14ac:dyDescent="0.2"/>
    <row r="13683" ht="12.75" customHeight="1" x14ac:dyDescent="0.2"/>
    <row r="13684" ht="12.75" customHeight="1" x14ac:dyDescent="0.2"/>
    <row r="13685" ht="12.75" customHeight="1" x14ac:dyDescent="0.2"/>
    <row r="13686" ht="12.75" customHeight="1" x14ac:dyDescent="0.2"/>
    <row r="13687" ht="12.75" customHeight="1" x14ac:dyDescent="0.2"/>
    <row r="13688" ht="12.75" customHeight="1" x14ac:dyDescent="0.2"/>
    <row r="13689" ht="12.75" customHeight="1" x14ac:dyDescent="0.2"/>
    <row r="13690" ht="12.75" customHeight="1" x14ac:dyDescent="0.2"/>
    <row r="13691" ht="12.75" customHeight="1" x14ac:dyDescent="0.2"/>
    <row r="13692" ht="12.75" customHeight="1" x14ac:dyDescent="0.2"/>
    <row r="13693" ht="12.75" customHeight="1" x14ac:dyDescent="0.2"/>
    <row r="13694" ht="12.75" customHeight="1" x14ac:dyDescent="0.2"/>
    <row r="13695" ht="12.75" customHeight="1" x14ac:dyDescent="0.2"/>
    <row r="13696" ht="12.75" customHeight="1" x14ac:dyDescent="0.2"/>
    <row r="13697" ht="12.75" customHeight="1" x14ac:dyDescent="0.2"/>
    <row r="13698" ht="12.75" customHeight="1" x14ac:dyDescent="0.2"/>
    <row r="13699" ht="12.75" customHeight="1" x14ac:dyDescent="0.2"/>
    <row r="13700" ht="12.75" customHeight="1" x14ac:dyDescent="0.2"/>
    <row r="13701" ht="12.75" customHeight="1" x14ac:dyDescent="0.2"/>
    <row r="13702" ht="12.75" customHeight="1" x14ac:dyDescent="0.2"/>
    <row r="13703" ht="12.75" customHeight="1" x14ac:dyDescent="0.2"/>
    <row r="13704" ht="12.75" customHeight="1" x14ac:dyDescent="0.2"/>
    <row r="13705" ht="12.75" customHeight="1" x14ac:dyDescent="0.2"/>
    <row r="13706" ht="12.75" customHeight="1" x14ac:dyDescent="0.2"/>
    <row r="13707" ht="12.75" customHeight="1" x14ac:dyDescent="0.2"/>
    <row r="13708" ht="12.75" customHeight="1" x14ac:dyDescent="0.2"/>
    <row r="13709" ht="12.75" customHeight="1" x14ac:dyDescent="0.2"/>
    <row r="13710" ht="12.75" customHeight="1" x14ac:dyDescent="0.2"/>
    <row r="13711" ht="12.75" customHeight="1" x14ac:dyDescent="0.2"/>
    <row r="13712" ht="12.75" customHeight="1" x14ac:dyDescent="0.2"/>
    <row r="13713" ht="12.75" customHeight="1" x14ac:dyDescent="0.2"/>
    <row r="13714" ht="12.75" customHeight="1" x14ac:dyDescent="0.2"/>
    <row r="13715" ht="12.75" customHeight="1" x14ac:dyDescent="0.2"/>
    <row r="13716" ht="12.75" customHeight="1" x14ac:dyDescent="0.2"/>
    <row r="13717" ht="12.75" customHeight="1" x14ac:dyDescent="0.2"/>
    <row r="13718" ht="12.75" customHeight="1" x14ac:dyDescent="0.2"/>
    <row r="13719" ht="12.75" customHeight="1" x14ac:dyDescent="0.2"/>
    <row r="13720" ht="12.75" customHeight="1" x14ac:dyDescent="0.2"/>
    <row r="13721" ht="12.75" customHeight="1" x14ac:dyDescent="0.2"/>
    <row r="13722" ht="12.75" customHeight="1" x14ac:dyDescent="0.2"/>
    <row r="13723" ht="12.75" customHeight="1" x14ac:dyDescent="0.2"/>
    <row r="13724" ht="12.75" customHeight="1" x14ac:dyDescent="0.2"/>
    <row r="13725" ht="12.75" customHeight="1" x14ac:dyDescent="0.2"/>
    <row r="13726" ht="12.75" customHeight="1" x14ac:dyDescent="0.2"/>
    <row r="13727" ht="12.75" customHeight="1" x14ac:dyDescent="0.2"/>
    <row r="13728" ht="12.75" customHeight="1" x14ac:dyDescent="0.2"/>
    <row r="13729" ht="12.75" customHeight="1" x14ac:dyDescent="0.2"/>
    <row r="13730" ht="12.75" customHeight="1" x14ac:dyDescent="0.2"/>
    <row r="13731" ht="12.75" customHeight="1" x14ac:dyDescent="0.2"/>
    <row r="13732" ht="12.75" customHeight="1" x14ac:dyDescent="0.2"/>
    <row r="13733" ht="12.75" customHeight="1" x14ac:dyDescent="0.2"/>
    <row r="13734" ht="12.75" customHeight="1" x14ac:dyDescent="0.2"/>
    <row r="13735" ht="12.75" customHeight="1" x14ac:dyDescent="0.2"/>
    <row r="13736" ht="12.75" customHeight="1" x14ac:dyDescent="0.2"/>
    <row r="13737" ht="12.75" customHeight="1" x14ac:dyDescent="0.2"/>
    <row r="13738" ht="12.75" customHeight="1" x14ac:dyDescent="0.2"/>
    <row r="13739" ht="12.75" customHeight="1" x14ac:dyDescent="0.2"/>
    <row r="13740" ht="12.75" customHeight="1" x14ac:dyDescent="0.2"/>
    <row r="13741" ht="12.75" customHeight="1" x14ac:dyDescent="0.2"/>
    <row r="13742" ht="12.75" customHeight="1" x14ac:dyDescent="0.2"/>
    <row r="13743" ht="12.75" customHeight="1" x14ac:dyDescent="0.2"/>
    <row r="13744" ht="12.75" customHeight="1" x14ac:dyDescent="0.2"/>
    <row r="13745" ht="12.75" customHeight="1" x14ac:dyDescent="0.2"/>
    <row r="13746" ht="12.75" customHeight="1" x14ac:dyDescent="0.2"/>
    <row r="13747" ht="12.75" customHeight="1" x14ac:dyDescent="0.2"/>
    <row r="13748" ht="12.75" customHeight="1" x14ac:dyDescent="0.2"/>
    <row r="13749" ht="12.75" customHeight="1" x14ac:dyDescent="0.2"/>
    <row r="13750" ht="12.75" customHeight="1" x14ac:dyDescent="0.2"/>
    <row r="13751" ht="12.75" customHeight="1" x14ac:dyDescent="0.2"/>
    <row r="13752" ht="12.75" customHeight="1" x14ac:dyDescent="0.2"/>
    <row r="13753" ht="12.75" customHeight="1" x14ac:dyDescent="0.2"/>
    <row r="13754" ht="12.75" customHeight="1" x14ac:dyDescent="0.2"/>
    <row r="13755" ht="12.75" customHeight="1" x14ac:dyDescent="0.2"/>
    <row r="13756" ht="12.75" customHeight="1" x14ac:dyDescent="0.2"/>
    <row r="13757" ht="12.75" customHeight="1" x14ac:dyDescent="0.2"/>
    <row r="13758" ht="12.75" customHeight="1" x14ac:dyDescent="0.2"/>
    <row r="13759" ht="12.75" customHeight="1" x14ac:dyDescent="0.2"/>
    <row r="13760" ht="12.75" customHeight="1" x14ac:dyDescent="0.2"/>
    <row r="13761" ht="12.75" customHeight="1" x14ac:dyDescent="0.2"/>
    <row r="13762" ht="12.75" customHeight="1" x14ac:dyDescent="0.2"/>
    <row r="13763" ht="12.75" customHeight="1" x14ac:dyDescent="0.2"/>
    <row r="13764" ht="12.75" customHeight="1" x14ac:dyDescent="0.2"/>
    <row r="13765" ht="12.75" customHeight="1" x14ac:dyDescent="0.2"/>
    <row r="13766" ht="12.75" customHeight="1" x14ac:dyDescent="0.2"/>
    <row r="13767" ht="12.75" customHeight="1" x14ac:dyDescent="0.2"/>
    <row r="13768" ht="12.75" customHeight="1" x14ac:dyDescent="0.2"/>
    <row r="13769" ht="12.75" customHeight="1" x14ac:dyDescent="0.2"/>
    <row r="13770" ht="12.75" customHeight="1" x14ac:dyDescent="0.2"/>
    <row r="13771" ht="12.75" customHeight="1" x14ac:dyDescent="0.2"/>
    <row r="13772" ht="12.75" customHeight="1" x14ac:dyDescent="0.2"/>
    <row r="13773" ht="12.75" customHeight="1" x14ac:dyDescent="0.2"/>
    <row r="13774" ht="12.75" customHeight="1" x14ac:dyDescent="0.2"/>
    <row r="13775" ht="12.75" customHeight="1" x14ac:dyDescent="0.2"/>
    <row r="13776" ht="12.75" customHeight="1" x14ac:dyDescent="0.2"/>
    <row r="13777" ht="12.75" customHeight="1" x14ac:dyDescent="0.2"/>
    <row r="13778" ht="12.75" customHeight="1" x14ac:dyDescent="0.2"/>
    <row r="13779" ht="12.75" customHeight="1" x14ac:dyDescent="0.2"/>
    <row r="13780" ht="12.75" customHeight="1" x14ac:dyDescent="0.2"/>
    <row r="13781" ht="12.75" customHeight="1" x14ac:dyDescent="0.2"/>
    <row r="13782" ht="12.75" customHeight="1" x14ac:dyDescent="0.2"/>
    <row r="13783" ht="12.75" customHeight="1" x14ac:dyDescent="0.2"/>
    <row r="13784" ht="12.75" customHeight="1" x14ac:dyDescent="0.2"/>
    <row r="13785" ht="12.75" customHeight="1" x14ac:dyDescent="0.2"/>
    <row r="13786" ht="12.75" customHeight="1" x14ac:dyDescent="0.2"/>
    <row r="13787" ht="12.75" customHeight="1" x14ac:dyDescent="0.2"/>
    <row r="13788" ht="12.75" customHeight="1" x14ac:dyDescent="0.2"/>
    <row r="13789" ht="12.75" customHeight="1" x14ac:dyDescent="0.2"/>
    <row r="13790" ht="12.75" customHeight="1" x14ac:dyDescent="0.2"/>
    <row r="13791" ht="12.75" customHeight="1" x14ac:dyDescent="0.2"/>
    <row r="13792" ht="12.75" customHeight="1" x14ac:dyDescent="0.2"/>
    <row r="13793" ht="12.75" customHeight="1" x14ac:dyDescent="0.2"/>
    <row r="13794" ht="12.75" customHeight="1" x14ac:dyDescent="0.2"/>
    <row r="13795" ht="12.75" customHeight="1" x14ac:dyDescent="0.2"/>
    <row r="13796" ht="12.75" customHeight="1" x14ac:dyDescent="0.2"/>
    <row r="13797" ht="12.75" customHeight="1" x14ac:dyDescent="0.2"/>
    <row r="13798" ht="12.75" customHeight="1" x14ac:dyDescent="0.2"/>
    <row r="13799" ht="12.75" customHeight="1" x14ac:dyDescent="0.2"/>
    <row r="13800" ht="12.75" customHeight="1" x14ac:dyDescent="0.2"/>
    <row r="13801" ht="12.75" customHeight="1" x14ac:dyDescent="0.2"/>
    <row r="13802" ht="12.75" customHeight="1" x14ac:dyDescent="0.2"/>
    <row r="13803" ht="12.75" customHeight="1" x14ac:dyDescent="0.2"/>
    <row r="13804" ht="12.75" customHeight="1" x14ac:dyDescent="0.2"/>
    <row r="13805" ht="12.75" customHeight="1" x14ac:dyDescent="0.2"/>
    <row r="13806" ht="12.75" customHeight="1" x14ac:dyDescent="0.2"/>
    <row r="13807" ht="12.75" customHeight="1" x14ac:dyDescent="0.2"/>
    <row r="13808" ht="12.75" customHeight="1" x14ac:dyDescent="0.2"/>
    <row r="13809" ht="12.75" customHeight="1" x14ac:dyDescent="0.2"/>
    <row r="13810" ht="12.75" customHeight="1" x14ac:dyDescent="0.2"/>
    <row r="13811" ht="12.75" customHeight="1" x14ac:dyDescent="0.2"/>
    <row r="13812" ht="12.75" customHeight="1" x14ac:dyDescent="0.2"/>
    <row r="13813" ht="12.75" customHeight="1" x14ac:dyDescent="0.2"/>
    <row r="13814" ht="12.75" customHeight="1" x14ac:dyDescent="0.2"/>
    <row r="13815" ht="12.75" customHeight="1" x14ac:dyDescent="0.2"/>
    <row r="13816" ht="12.75" customHeight="1" x14ac:dyDescent="0.2"/>
    <row r="13817" ht="12.75" customHeight="1" x14ac:dyDescent="0.2"/>
    <row r="13818" ht="12.75" customHeight="1" x14ac:dyDescent="0.2"/>
    <row r="13819" ht="12.75" customHeight="1" x14ac:dyDescent="0.2"/>
    <row r="13820" ht="12.75" customHeight="1" x14ac:dyDescent="0.2"/>
    <row r="13821" ht="12.75" customHeight="1" x14ac:dyDescent="0.2"/>
    <row r="13822" ht="12.75" customHeight="1" x14ac:dyDescent="0.2"/>
    <row r="13823" ht="12.75" customHeight="1" x14ac:dyDescent="0.2"/>
    <row r="13824" ht="12.75" customHeight="1" x14ac:dyDescent="0.2"/>
    <row r="13825" ht="12.75" customHeight="1" x14ac:dyDescent="0.2"/>
    <row r="13826" ht="12.75" customHeight="1" x14ac:dyDescent="0.2"/>
    <row r="13827" ht="12.75" customHeight="1" x14ac:dyDescent="0.2"/>
    <row r="13828" ht="12.75" customHeight="1" x14ac:dyDescent="0.2"/>
    <row r="13829" ht="12.75" customHeight="1" x14ac:dyDescent="0.2"/>
    <row r="13830" ht="12.75" customHeight="1" x14ac:dyDescent="0.2"/>
    <row r="13831" ht="12.75" customHeight="1" x14ac:dyDescent="0.2"/>
    <row r="13832" ht="12.75" customHeight="1" x14ac:dyDescent="0.2"/>
    <row r="13833" ht="12.75" customHeight="1" x14ac:dyDescent="0.2"/>
    <row r="13834" ht="12.75" customHeight="1" x14ac:dyDescent="0.2"/>
    <row r="13835" ht="12.75" customHeight="1" x14ac:dyDescent="0.2"/>
    <row r="13836" ht="12.75" customHeight="1" x14ac:dyDescent="0.2"/>
    <row r="13837" ht="12.75" customHeight="1" x14ac:dyDescent="0.2"/>
    <row r="13838" ht="12.75" customHeight="1" x14ac:dyDescent="0.2"/>
    <row r="13839" ht="12.75" customHeight="1" x14ac:dyDescent="0.2"/>
    <row r="13840" ht="12.75" customHeight="1" x14ac:dyDescent="0.2"/>
    <row r="13841" ht="12.75" customHeight="1" x14ac:dyDescent="0.2"/>
    <row r="13842" ht="12.75" customHeight="1" x14ac:dyDescent="0.2"/>
    <row r="13843" ht="12.75" customHeight="1" x14ac:dyDescent="0.2"/>
    <row r="13844" ht="12.75" customHeight="1" x14ac:dyDescent="0.2"/>
    <row r="13845" ht="12.75" customHeight="1" x14ac:dyDescent="0.2"/>
    <row r="13846" ht="12.75" customHeight="1" x14ac:dyDescent="0.2"/>
    <row r="13847" ht="12.75" customHeight="1" x14ac:dyDescent="0.2"/>
    <row r="13848" ht="12.75" customHeight="1" x14ac:dyDescent="0.2"/>
    <row r="13849" ht="12.75" customHeight="1" x14ac:dyDescent="0.2"/>
    <row r="13850" ht="12.75" customHeight="1" x14ac:dyDescent="0.2"/>
    <row r="13851" ht="12.75" customHeight="1" x14ac:dyDescent="0.2"/>
    <row r="13852" ht="12.75" customHeight="1" x14ac:dyDescent="0.2"/>
    <row r="13853" ht="12.75" customHeight="1" x14ac:dyDescent="0.2"/>
    <row r="13854" ht="12.75" customHeight="1" x14ac:dyDescent="0.2"/>
    <row r="13855" ht="12.75" customHeight="1" x14ac:dyDescent="0.2"/>
    <row r="13856" ht="12.75" customHeight="1" x14ac:dyDescent="0.2"/>
    <row r="13857" ht="12.75" customHeight="1" x14ac:dyDescent="0.2"/>
    <row r="13858" ht="12.75" customHeight="1" x14ac:dyDescent="0.2"/>
    <row r="13859" ht="12.75" customHeight="1" x14ac:dyDescent="0.2"/>
    <row r="13860" ht="12.75" customHeight="1" x14ac:dyDescent="0.2"/>
    <row r="13861" ht="12.75" customHeight="1" x14ac:dyDescent="0.2"/>
    <row r="13862" ht="12.75" customHeight="1" x14ac:dyDescent="0.2"/>
    <row r="13863" ht="12.75" customHeight="1" x14ac:dyDescent="0.2"/>
    <row r="13864" ht="12.75" customHeight="1" x14ac:dyDescent="0.2"/>
    <row r="13865" ht="12.75" customHeight="1" x14ac:dyDescent="0.2"/>
    <row r="13866" ht="12.75" customHeight="1" x14ac:dyDescent="0.2"/>
    <row r="13867" ht="12.75" customHeight="1" x14ac:dyDescent="0.2"/>
    <row r="13868" ht="12.75" customHeight="1" x14ac:dyDescent="0.2"/>
    <row r="13869" ht="12.75" customHeight="1" x14ac:dyDescent="0.2"/>
    <row r="13870" ht="12.75" customHeight="1" x14ac:dyDescent="0.2"/>
    <row r="13871" ht="12.75" customHeight="1" x14ac:dyDescent="0.2"/>
    <row r="13872" ht="12.75" customHeight="1" x14ac:dyDescent="0.2"/>
    <row r="13873" ht="12.75" customHeight="1" x14ac:dyDescent="0.2"/>
    <row r="13874" ht="12.75" customHeight="1" x14ac:dyDescent="0.2"/>
    <row r="13875" ht="12.75" customHeight="1" x14ac:dyDescent="0.2"/>
    <row r="13876" ht="12.75" customHeight="1" x14ac:dyDescent="0.2"/>
    <row r="13877" ht="12.75" customHeight="1" x14ac:dyDescent="0.2"/>
    <row r="13878" ht="12.75" customHeight="1" x14ac:dyDescent="0.2"/>
    <row r="13879" ht="12.75" customHeight="1" x14ac:dyDescent="0.2"/>
    <row r="13880" ht="12.75" customHeight="1" x14ac:dyDescent="0.2"/>
    <row r="13881" ht="12.75" customHeight="1" x14ac:dyDescent="0.2"/>
    <row r="13882" ht="12.75" customHeight="1" x14ac:dyDescent="0.2"/>
    <row r="13883" ht="12.75" customHeight="1" x14ac:dyDescent="0.2"/>
    <row r="13884" ht="12.75" customHeight="1" x14ac:dyDescent="0.2"/>
    <row r="13885" ht="12.75" customHeight="1" x14ac:dyDescent="0.2"/>
    <row r="13886" ht="12.75" customHeight="1" x14ac:dyDescent="0.2"/>
    <row r="13887" ht="12.75" customHeight="1" x14ac:dyDescent="0.2"/>
    <row r="13888" ht="12.75" customHeight="1" x14ac:dyDescent="0.2"/>
    <row r="13889" ht="12.75" customHeight="1" x14ac:dyDescent="0.2"/>
    <row r="13890" ht="12.75" customHeight="1" x14ac:dyDescent="0.2"/>
    <row r="13891" ht="12.75" customHeight="1" x14ac:dyDescent="0.2"/>
    <row r="13892" ht="12.75" customHeight="1" x14ac:dyDescent="0.2"/>
    <row r="13893" ht="12.75" customHeight="1" x14ac:dyDescent="0.2"/>
    <row r="13894" ht="12.75" customHeight="1" x14ac:dyDescent="0.2"/>
    <row r="13895" ht="12.75" customHeight="1" x14ac:dyDescent="0.2"/>
    <row r="13896" ht="12.75" customHeight="1" x14ac:dyDescent="0.2"/>
    <row r="13897" ht="12.75" customHeight="1" x14ac:dyDescent="0.2"/>
    <row r="13898" ht="12.75" customHeight="1" x14ac:dyDescent="0.2"/>
    <row r="13899" ht="12.75" customHeight="1" x14ac:dyDescent="0.2"/>
    <row r="13900" ht="12.75" customHeight="1" x14ac:dyDescent="0.2"/>
    <row r="13901" ht="12.75" customHeight="1" x14ac:dyDescent="0.2"/>
    <row r="13902" ht="12.75" customHeight="1" x14ac:dyDescent="0.2"/>
    <row r="13903" ht="12.75" customHeight="1" x14ac:dyDescent="0.2"/>
    <row r="13904" ht="12.75" customHeight="1" x14ac:dyDescent="0.2"/>
    <row r="13905" ht="12.75" customHeight="1" x14ac:dyDescent="0.2"/>
    <row r="13906" ht="12.75" customHeight="1" x14ac:dyDescent="0.2"/>
    <row r="13907" ht="12.75" customHeight="1" x14ac:dyDescent="0.2"/>
    <row r="13908" ht="12.75" customHeight="1" x14ac:dyDescent="0.2"/>
    <row r="13909" ht="12.75" customHeight="1" x14ac:dyDescent="0.2"/>
    <row r="13910" ht="12.75" customHeight="1" x14ac:dyDescent="0.2"/>
    <row r="13911" ht="12.75" customHeight="1" x14ac:dyDescent="0.2"/>
    <row r="13912" ht="12.75" customHeight="1" x14ac:dyDescent="0.2"/>
    <row r="13913" ht="12.75" customHeight="1" x14ac:dyDescent="0.2"/>
    <row r="13914" ht="12.75" customHeight="1" x14ac:dyDescent="0.2"/>
    <row r="13915" ht="12.75" customHeight="1" x14ac:dyDescent="0.2"/>
    <row r="13916" ht="12.75" customHeight="1" x14ac:dyDescent="0.2"/>
    <row r="13917" ht="12.75" customHeight="1" x14ac:dyDescent="0.2"/>
    <row r="13918" ht="12.75" customHeight="1" x14ac:dyDescent="0.2"/>
    <row r="13919" ht="12.75" customHeight="1" x14ac:dyDescent="0.2"/>
    <row r="13920" ht="12.75" customHeight="1" x14ac:dyDescent="0.2"/>
    <row r="13921" ht="12.75" customHeight="1" x14ac:dyDescent="0.2"/>
    <row r="13922" ht="12.75" customHeight="1" x14ac:dyDescent="0.2"/>
    <row r="13923" ht="12.75" customHeight="1" x14ac:dyDescent="0.2"/>
    <row r="13924" ht="12.75" customHeight="1" x14ac:dyDescent="0.2"/>
    <row r="13925" ht="12.75" customHeight="1" x14ac:dyDescent="0.2"/>
    <row r="13926" ht="12.75" customHeight="1" x14ac:dyDescent="0.2"/>
    <row r="13927" ht="12.75" customHeight="1" x14ac:dyDescent="0.2"/>
    <row r="13928" ht="12.75" customHeight="1" x14ac:dyDescent="0.2"/>
    <row r="13929" ht="12.75" customHeight="1" x14ac:dyDescent="0.2"/>
    <row r="13930" ht="12.75" customHeight="1" x14ac:dyDescent="0.2"/>
    <row r="13931" ht="12.75" customHeight="1" x14ac:dyDescent="0.2"/>
    <row r="13932" ht="12.75" customHeight="1" x14ac:dyDescent="0.2"/>
    <row r="13933" ht="12.75" customHeight="1" x14ac:dyDescent="0.2"/>
    <row r="13934" ht="12.75" customHeight="1" x14ac:dyDescent="0.2"/>
    <row r="13935" ht="12.75" customHeight="1" x14ac:dyDescent="0.2"/>
    <row r="13936" ht="12.75" customHeight="1" x14ac:dyDescent="0.2"/>
    <row r="13937" ht="12.75" customHeight="1" x14ac:dyDescent="0.2"/>
    <row r="13938" ht="12.75" customHeight="1" x14ac:dyDescent="0.2"/>
    <row r="13939" ht="12.75" customHeight="1" x14ac:dyDescent="0.2"/>
    <row r="13940" ht="12.75" customHeight="1" x14ac:dyDescent="0.2"/>
    <row r="13941" ht="12.75" customHeight="1" x14ac:dyDescent="0.2"/>
    <row r="13942" ht="12.75" customHeight="1" x14ac:dyDescent="0.2"/>
    <row r="13943" ht="12.75" customHeight="1" x14ac:dyDescent="0.2"/>
    <row r="13944" ht="12.75" customHeight="1" x14ac:dyDescent="0.2"/>
    <row r="13945" ht="12.75" customHeight="1" x14ac:dyDescent="0.2"/>
    <row r="13946" ht="12.75" customHeight="1" x14ac:dyDescent="0.2"/>
    <row r="13947" ht="12.75" customHeight="1" x14ac:dyDescent="0.2"/>
    <row r="13948" ht="12.75" customHeight="1" x14ac:dyDescent="0.2"/>
    <row r="13949" ht="12.75" customHeight="1" x14ac:dyDescent="0.2"/>
    <row r="13950" ht="12.75" customHeight="1" x14ac:dyDescent="0.2"/>
    <row r="13951" ht="12.75" customHeight="1" x14ac:dyDescent="0.2"/>
    <row r="13952" ht="12.75" customHeight="1" x14ac:dyDescent="0.2"/>
    <row r="13953" ht="12.75" customHeight="1" x14ac:dyDescent="0.2"/>
    <row r="13954" ht="12.75" customHeight="1" x14ac:dyDescent="0.2"/>
    <row r="13955" ht="12.75" customHeight="1" x14ac:dyDescent="0.2"/>
    <row r="13956" ht="12.75" customHeight="1" x14ac:dyDescent="0.2"/>
    <row r="13957" ht="12.75" customHeight="1" x14ac:dyDescent="0.2"/>
    <row r="13958" ht="12.75" customHeight="1" x14ac:dyDescent="0.2"/>
    <row r="13959" ht="12.75" customHeight="1" x14ac:dyDescent="0.2"/>
    <row r="13960" ht="12.75" customHeight="1" x14ac:dyDescent="0.2"/>
    <row r="13961" ht="12.75" customHeight="1" x14ac:dyDescent="0.2"/>
    <row r="13962" ht="12.75" customHeight="1" x14ac:dyDescent="0.2"/>
    <row r="13963" ht="12.75" customHeight="1" x14ac:dyDescent="0.2"/>
    <row r="13964" ht="12.75" customHeight="1" x14ac:dyDescent="0.2"/>
    <row r="13965" ht="12.75" customHeight="1" x14ac:dyDescent="0.2"/>
    <row r="13966" ht="12.75" customHeight="1" x14ac:dyDescent="0.2"/>
    <row r="13967" ht="12.75" customHeight="1" x14ac:dyDescent="0.2"/>
    <row r="13968" ht="12.75" customHeight="1" x14ac:dyDescent="0.2"/>
    <row r="13969" ht="12.75" customHeight="1" x14ac:dyDescent="0.2"/>
    <row r="13970" ht="12.75" customHeight="1" x14ac:dyDescent="0.2"/>
    <row r="13971" ht="12.75" customHeight="1" x14ac:dyDescent="0.2"/>
    <row r="13972" ht="12.75" customHeight="1" x14ac:dyDescent="0.2"/>
    <row r="13973" ht="12.75" customHeight="1" x14ac:dyDescent="0.2"/>
    <row r="13974" ht="12.75" customHeight="1" x14ac:dyDescent="0.2"/>
    <row r="13975" ht="12.75" customHeight="1" x14ac:dyDescent="0.2"/>
    <row r="13976" ht="12.75" customHeight="1" x14ac:dyDescent="0.2"/>
    <row r="13977" ht="12.75" customHeight="1" x14ac:dyDescent="0.2"/>
    <row r="13978" ht="12.75" customHeight="1" x14ac:dyDescent="0.2"/>
    <row r="13979" ht="12.75" customHeight="1" x14ac:dyDescent="0.2"/>
    <row r="13980" ht="12.75" customHeight="1" x14ac:dyDescent="0.2"/>
    <row r="13981" ht="12.75" customHeight="1" x14ac:dyDescent="0.2"/>
    <row r="13982" ht="12.75" customHeight="1" x14ac:dyDescent="0.2"/>
    <row r="13983" ht="12.75" customHeight="1" x14ac:dyDescent="0.2"/>
    <row r="13984" ht="12.75" customHeight="1" x14ac:dyDescent="0.2"/>
    <row r="13985" ht="12.75" customHeight="1" x14ac:dyDescent="0.2"/>
    <row r="13986" ht="12.75" customHeight="1" x14ac:dyDescent="0.2"/>
    <row r="13987" ht="12.75" customHeight="1" x14ac:dyDescent="0.2"/>
    <row r="13988" ht="12.75" customHeight="1" x14ac:dyDescent="0.2"/>
    <row r="13989" ht="12.75" customHeight="1" x14ac:dyDescent="0.2"/>
    <row r="13990" ht="12.75" customHeight="1" x14ac:dyDescent="0.2"/>
    <row r="13991" ht="12.75" customHeight="1" x14ac:dyDescent="0.2"/>
    <row r="13992" ht="12.75" customHeight="1" x14ac:dyDescent="0.2"/>
    <row r="13993" ht="12.75" customHeight="1" x14ac:dyDescent="0.2"/>
    <row r="13994" ht="12.75" customHeight="1" x14ac:dyDescent="0.2"/>
    <row r="13995" ht="12.75" customHeight="1" x14ac:dyDescent="0.2"/>
    <row r="13996" ht="12.75" customHeight="1" x14ac:dyDescent="0.2"/>
    <row r="13997" ht="12.75" customHeight="1" x14ac:dyDescent="0.2"/>
    <row r="13998" ht="12.75" customHeight="1" x14ac:dyDescent="0.2"/>
    <row r="13999" ht="12.75" customHeight="1" x14ac:dyDescent="0.2"/>
    <row r="14000" ht="12.75" customHeight="1" x14ac:dyDescent="0.2"/>
    <row r="14001" ht="12.75" customHeight="1" x14ac:dyDescent="0.2"/>
    <row r="14002" ht="12.75" customHeight="1" x14ac:dyDescent="0.2"/>
    <row r="14003" ht="12.75" customHeight="1" x14ac:dyDescent="0.2"/>
    <row r="14004" ht="12.75" customHeight="1" x14ac:dyDescent="0.2"/>
    <row r="14005" ht="12.75" customHeight="1" x14ac:dyDescent="0.2"/>
    <row r="14006" ht="12.75" customHeight="1" x14ac:dyDescent="0.2"/>
    <row r="14007" ht="12.75" customHeight="1" x14ac:dyDescent="0.2"/>
    <row r="14008" ht="12.75" customHeight="1" x14ac:dyDescent="0.2"/>
    <row r="14009" ht="12.75" customHeight="1" x14ac:dyDescent="0.2"/>
    <row r="14010" ht="12.75" customHeight="1" x14ac:dyDescent="0.2"/>
    <row r="14011" ht="12.75" customHeight="1" x14ac:dyDescent="0.2"/>
    <row r="14012" ht="12.75" customHeight="1" x14ac:dyDescent="0.2"/>
    <row r="14013" ht="12.75" customHeight="1" x14ac:dyDescent="0.2"/>
    <row r="14014" ht="12.75" customHeight="1" x14ac:dyDescent="0.2"/>
    <row r="14015" ht="12.75" customHeight="1" x14ac:dyDescent="0.2"/>
    <row r="14016" ht="12.75" customHeight="1" x14ac:dyDescent="0.2"/>
    <row r="14017" ht="12.75" customHeight="1" x14ac:dyDescent="0.2"/>
    <row r="14018" ht="12.75" customHeight="1" x14ac:dyDescent="0.2"/>
    <row r="14019" ht="12.75" customHeight="1" x14ac:dyDescent="0.2"/>
    <row r="14020" ht="12.75" customHeight="1" x14ac:dyDescent="0.2"/>
    <row r="14021" ht="12.75" customHeight="1" x14ac:dyDescent="0.2"/>
    <row r="14022" ht="12.75" customHeight="1" x14ac:dyDescent="0.2"/>
    <row r="14023" ht="12.75" customHeight="1" x14ac:dyDescent="0.2"/>
    <row r="14024" ht="12.75" customHeight="1" x14ac:dyDescent="0.2"/>
    <row r="14025" ht="12.75" customHeight="1" x14ac:dyDescent="0.2"/>
    <row r="14026" ht="12.75" customHeight="1" x14ac:dyDescent="0.2"/>
    <row r="14027" ht="12.75" customHeight="1" x14ac:dyDescent="0.2"/>
    <row r="14028" ht="12.75" customHeight="1" x14ac:dyDescent="0.2"/>
    <row r="14029" ht="12.75" customHeight="1" x14ac:dyDescent="0.2"/>
    <row r="14030" ht="12.75" customHeight="1" x14ac:dyDescent="0.2"/>
    <row r="14031" ht="12.75" customHeight="1" x14ac:dyDescent="0.2"/>
    <row r="14032" ht="12.75" customHeight="1" x14ac:dyDescent="0.2"/>
    <row r="14033" ht="12.75" customHeight="1" x14ac:dyDescent="0.2"/>
    <row r="14034" ht="12.75" customHeight="1" x14ac:dyDescent="0.2"/>
    <row r="14035" ht="12.75" customHeight="1" x14ac:dyDescent="0.2"/>
    <row r="14036" ht="12.75" customHeight="1" x14ac:dyDescent="0.2"/>
    <row r="14037" ht="12.75" customHeight="1" x14ac:dyDescent="0.2"/>
    <row r="14038" ht="12.75" customHeight="1" x14ac:dyDescent="0.2"/>
    <row r="14039" ht="12.75" customHeight="1" x14ac:dyDescent="0.2"/>
    <row r="14040" ht="12.75" customHeight="1" x14ac:dyDescent="0.2"/>
    <row r="14041" ht="12.75" customHeight="1" x14ac:dyDescent="0.2"/>
    <row r="14042" ht="12.75" customHeight="1" x14ac:dyDescent="0.2"/>
    <row r="14043" ht="12.75" customHeight="1" x14ac:dyDescent="0.2"/>
    <row r="14044" ht="12.75" customHeight="1" x14ac:dyDescent="0.2"/>
    <row r="14045" ht="12.75" customHeight="1" x14ac:dyDescent="0.2"/>
    <row r="14046" ht="12.75" customHeight="1" x14ac:dyDescent="0.2"/>
    <row r="14047" ht="12.75" customHeight="1" x14ac:dyDescent="0.2"/>
    <row r="14048" ht="12.75" customHeight="1" x14ac:dyDescent="0.2"/>
    <row r="14049" ht="12.75" customHeight="1" x14ac:dyDescent="0.2"/>
    <row r="14050" ht="12.75" customHeight="1" x14ac:dyDescent="0.2"/>
    <row r="14051" ht="12.75" customHeight="1" x14ac:dyDescent="0.2"/>
    <row r="14052" ht="12.75" customHeight="1" x14ac:dyDescent="0.2"/>
    <row r="14053" ht="12.75" customHeight="1" x14ac:dyDescent="0.2"/>
    <row r="14054" ht="12.75" customHeight="1" x14ac:dyDescent="0.2"/>
    <row r="14055" ht="12.75" customHeight="1" x14ac:dyDescent="0.2"/>
    <row r="14056" ht="12.75" customHeight="1" x14ac:dyDescent="0.2"/>
    <row r="14057" ht="12.75" customHeight="1" x14ac:dyDescent="0.2"/>
    <row r="14058" ht="12.75" customHeight="1" x14ac:dyDescent="0.2"/>
    <row r="14059" ht="12.75" customHeight="1" x14ac:dyDescent="0.2"/>
    <row r="14060" ht="12.75" customHeight="1" x14ac:dyDescent="0.2"/>
    <row r="14061" ht="12.75" customHeight="1" x14ac:dyDescent="0.2"/>
    <row r="14062" ht="12.75" customHeight="1" x14ac:dyDescent="0.2"/>
    <row r="14063" ht="12.75" customHeight="1" x14ac:dyDescent="0.2"/>
    <row r="14064" ht="12.75" customHeight="1" x14ac:dyDescent="0.2"/>
    <row r="14065" ht="12.75" customHeight="1" x14ac:dyDescent="0.2"/>
    <row r="14066" ht="12.75" customHeight="1" x14ac:dyDescent="0.2"/>
    <row r="14067" ht="12.75" customHeight="1" x14ac:dyDescent="0.2"/>
    <row r="14068" ht="12.75" customHeight="1" x14ac:dyDescent="0.2"/>
    <row r="14069" ht="12.75" customHeight="1" x14ac:dyDescent="0.2"/>
    <row r="14070" ht="12.75" customHeight="1" x14ac:dyDescent="0.2"/>
    <row r="14071" ht="12.75" customHeight="1" x14ac:dyDescent="0.2"/>
    <row r="14072" ht="12.75" customHeight="1" x14ac:dyDescent="0.2"/>
    <row r="14073" ht="12.75" customHeight="1" x14ac:dyDescent="0.2"/>
    <row r="14074" ht="12.75" customHeight="1" x14ac:dyDescent="0.2"/>
    <row r="14075" ht="12.75" customHeight="1" x14ac:dyDescent="0.2"/>
    <row r="14076" ht="12.75" customHeight="1" x14ac:dyDescent="0.2"/>
    <row r="14077" ht="12.75" customHeight="1" x14ac:dyDescent="0.2"/>
    <row r="14078" ht="12.75" customHeight="1" x14ac:dyDescent="0.2"/>
    <row r="14079" ht="12.75" customHeight="1" x14ac:dyDescent="0.2"/>
    <row r="14080" ht="12.75" customHeight="1" x14ac:dyDescent="0.2"/>
    <row r="14081" ht="12.75" customHeight="1" x14ac:dyDescent="0.2"/>
    <row r="14082" ht="12.75" customHeight="1" x14ac:dyDescent="0.2"/>
    <row r="14083" ht="12.75" customHeight="1" x14ac:dyDescent="0.2"/>
    <row r="14084" ht="12.75" customHeight="1" x14ac:dyDescent="0.2"/>
    <row r="14085" ht="12.75" customHeight="1" x14ac:dyDescent="0.2"/>
    <row r="14086" ht="12.75" customHeight="1" x14ac:dyDescent="0.2"/>
    <row r="14087" ht="12.75" customHeight="1" x14ac:dyDescent="0.2"/>
    <row r="14088" ht="12.75" customHeight="1" x14ac:dyDescent="0.2"/>
    <row r="14089" ht="12.75" customHeight="1" x14ac:dyDescent="0.2"/>
    <row r="14090" ht="12.75" customHeight="1" x14ac:dyDescent="0.2"/>
    <row r="14091" ht="12.75" customHeight="1" x14ac:dyDescent="0.2"/>
    <row r="14092" ht="12.75" customHeight="1" x14ac:dyDescent="0.2"/>
    <row r="14093" ht="12.75" customHeight="1" x14ac:dyDescent="0.2"/>
    <row r="14094" ht="12.75" customHeight="1" x14ac:dyDescent="0.2"/>
    <row r="14095" ht="12.75" customHeight="1" x14ac:dyDescent="0.2"/>
    <row r="14096" ht="12.75" customHeight="1" x14ac:dyDescent="0.2"/>
    <row r="14097" ht="12.75" customHeight="1" x14ac:dyDescent="0.2"/>
    <row r="14098" ht="12.75" customHeight="1" x14ac:dyDescent="0.2"/>
    <row r="14099" ht="12.75" customHeight="1" x14ac:dyDescent="0.2"/>
    <row r="14100" ht="12.75" customHeight="1" x14ac:dyDescent="0.2"/>
    <row r="14101" ht="12.75" customHeight="1" x14ac:dyDescent="0.2"/>
    <row r="14102" ht="12.75" customHeight="1" x14ac:dyDescent="0.2"/>
    <row r="14103" ht="12.75" customHeight="1" x14ac:dyDescent="0.2"/>
    <row r="14104" ht="12.75" customHeight="1" x14ac:dyDescent="0.2"/>
    <row r="14105" ht="12.75" customHeight="1" x14ac:dyDescent="0.2"/>
    <row r="14106" ht="12.75" customHeight="1" x14ac:dyDescent="0.2"/>
    <row r="14107" ht="12.75" customHeight="1" x14ac:dyDescent="0.2"/>
    <row r="14108" ht="12.75" customHeight="1" x14ac:dyDescent="0.2"/>
    <row r="14109" ht="12.75" customHeight="1" x14ac:dyDescent="0.2"/>
    <row r="14110" ht="12.75" customHeight="1" x14ac:dyDescent="0.2"/>
    <row r="14111" ht="12.75" customHeight="1" x14ac:dyDescent="0.2"/>
    <row r="14112" ht="12.75" customHeight="1" x14ac:dyDescent="0.2"/>
    <row r="14113" ht="12.75" customHeight="1" x14ac:dyDescent="0.2"/>
    <row r="14114" ht="12.75" customHeight="1" x14ac:dyDescent="0.2"/>
    <row r="14115" ht="12.75" customHeight="1" x14ac:dyDescent="0.2"/>
    <row r="14116" ht="12.75" customHeight="1" x14ac:dyDescent="0.2"/>
    <row r="14117" ht="12.75" customHeight="1" x14ac:dyDescent="0.2"/>
    <row r="14118" ht="12.75" customHeight="1" x14ac:dyDescent="0.2"/>
    <row r="14119" ht="12.75" customHeight="1" x14ac:dyDescent="0.2"/>
    <row r="14120" ht="12.75" customHeight="1" x14ac:dyDescent="0.2"/>
    <row r="14121" ht="12.75" customHeight="1" x14ac:dyDescent="0.2"/>
    <row r="14122" ht="12.75" customHeight="1" x14ac:dyDescent="0.2"/>
    <row r="14123" ht="12.75" customHeight="1" x14ac:dyDescent="0.2"/>
    <row r="14124" ht="12.75" customHeight="1" x14ac:dyDescent="0.2"/>
    <row r="14125" ht="12.75" customHeight="1" x14ac:dyDescent="0.2"/>
    <row r="14126" ht="12.75" customHeight="1" x14ac:dyDescent="0.2"/>
    <row r="14127" ht="12.75" customHeight="1" x14ac:dyDescent="0.2"/>
    <row r="14128" ht="12.75" customHeight="1" x14ac:dyDescent="0.2"/>
    <row r="14129" ht="12.75" customHeight="1" x14ac:dyDescent="0.2"/>
    <row r="14130" ht="12.75" customHeight="1" x14ac:dyDescent="0.2"/>
    <row r="14131" ht="12.75" customHeight="1" x14ac:dyDescent="0.2"/>
    <row r="14132" ht="12.75" customHeight="1" x14ac:dyDescent="0.2"/>
    <row r="14133" ht="12.75" customHeight="1" x14ac:dyDescent="0.2"/>
    <row r="14134" ht="12.75" customHeight="1" x14ac:dyDescent="0.2"/>
    <row r="14135" ht="12.75" customHeight="1" x14ac:dyDescent="0.2"/>
    <row r="14136" ht="12.75" customHeight="1" x14ac:dyDescent="0.2"/>
    <row r="14137" ht="12.75" customHeight="1" x14ac:dyDescent="0.2"/>
    <row r="14138" ht="12.75" customHeight="1" x14ac:dyDescent="0.2"/>
    <row r="14139" ht="12.75" customHeight="1" x14ac:dyDescent="0.2"/>
    <row r="14140" ht="12.75" customHeight="1" x14ac:dyDescent="0.2"/>
    <row r="14141" ht="12.75" customHeight="1" x14ac:dyDescent="0.2"/>
    <row r="14142" ht="12.75" customHeight="1" x14ac:dyDescent="0.2"/>
    <row r="14143" ht="12.75" customHeight="1" x14ac:dyDescent="0.2"/>
    <row r="14144" ht="12.75" customHeight="1" x14ac:dyDescent="0.2"/>
    <row r="14145" ht="12.75" customHeight="1" x14ac:dyDescent="0.2"/>
    <row r="14146" ht="12.75" customHeight="1" x14ac:dyDescent="0.2"/>
    <row r="14147" ht="12.75" customHeight="1" x14ac:dyDescent="0.2"/>
    <row r="14148" ht="12.75" customHeight="1" x14ac:dyDescent="0.2"/>
    <row r="14149" ht="12.75" customHeight="1" x14ac:dyDescent="0.2"/>
    <row r="14150" ht="12.75" customHeight="1" x14ac:dyDescent="0.2"/>
    <row r="14151" ht="12.75" customHeight="1" x14ac:dyDescent="0.2"/>
    <row r="14152" ht="12.75" customHeight="1" x14ac:dyDescent="0.2"/>
    <row r="14153" ht="12.75" customHeight="1" x14ac:dyDescent="0.2"/>
    <row r="14154" ht="12.75" customHeight="1" x14ac:dyDescent="0.2"/>
    <row r="14155" ht="12.75" customHeight="1" x14ac:dyDescent="0.2"/>
    <row r="14156" ht="12.75" customHeight="1" x14ac:dyDescent="0.2"/>
    <row r="14157" ht="12.75" customHeight="1" x14ac:dyDescent="0.2"/>
    <row r="14158" ht="12.75" customHeight="1" x14ac:dyDescent="0.2"/>
    <row r="14159" ht="12.75" customHeight="1" x14ac:dyDescent="0.2"/>
    <row r="14160" ht="12.75" customHeight="1" x14ac:dyDescent="0.2"/>
    <row r="14161" ht="12.75" customHeight="1" x14ac:dyDescent="0.2"/>
    <row r="14162" ht="12.75" customHeight="1" x14ac:dyDescent="0.2"/>
    <row r="14163" ht="12.75" customHeight="1" x14ac:dyDescent="0.2"/>
    <row r="14164" ht="12.75" customHeight="1" x14ac:dyDescent="0.2"/>
    <row r="14165" ht="12.75" customHeight="1" x14ac:dyDescent="0.2"/>
    <row r="14166" ht="12.75" customHeight="1" x14ac:dyDescent="0.2"/>
    <row r="14167" ht="12.75" customHeight="1" x14ac:dyDescent="0.2"/>
    <row r="14168" ht="12.75" customHeight="1" x14ac:dyDescent="0.2"/>
    <row r="14169" ht="12.75" customHeight="1" x14ac:dyDescent="0.2"/>
    <row r="14170" ht="12.75" customHeight="1" x14ac:dyDescent="0.2"/>
    <row r="14171" ht="12.75" customHeight="1" x14ac:dyDescent="0.2"/>
    <row r="14172" ht="12.75" customHeight="1" x14ac:dyDescent="0.2"/>
    <row r="14173" ht="12.75" customHeight="1" x14ac:dyDescent="0.2"/>
    <row r="14174" ht="12.75" customHeight="1" x14ac:dyDescent="0.2"/>
    <row r="14175" ht="12.75" customHeight="1" x14ac:dyDescent="0.2"/>
    <row r="14176" ht="12.75" customHeight="1" x14ac:dyDescent="0.2"/>
    <row r="14177" ht="12.75" customHeight="1" x14ac:dyDescent="0.2"/>
    <row r="14178" ht="12.75" customHeight="1" x14ac:dyDescent="0.2"/>
    <row r="14179" ht="12.75" customHeight="1" x14ac:dyDescent="0.2"/>
    <row r="14180" ht="12.75" customHeight="1" x14ac:dyDescent="0.2"/>
    <row r="14181" ht="12.75" customHeight="1" x14ac:dyDescent="0.2"/>
    <row r="14182" ht="12.75" customHeight="1" x14ac:dyDescent="0.2"/>
    <row r="14183" ht="12.75" customHeight="1" x14ac:dyDescent="0.2"/>
    <row r="14184" ht="12.75" customHeight="1" x14ac:dyDescent="0.2"/>
    <row r="14185" ht="12.75" customHeight="1" x14ac:dyDescent="0.2"/>
    <row r="14186" ht="12.75" customHeight="1" x14ac:dyDescent="0.2"/>
    <row r="14187" ht="12.75" customHeight="1" x14ac:dyDescent="0.2"/>
    <row r="14188" ht="12.75" customHeight="1" x14ac:dyDescent="0.2"/>
    <row r="14189" ht="12.75" customHeight="1" x14ac:dyDescent="0.2"/>
    <row r="14190" ht="12.75" customHeight="1" x14ac:dyDescent="0.2"/>
    <row r="14191" ht="12.75" customHeight="1" x14ac:dyDescent="0.2"/>
    <row r="14192" ht="12.75" customHeight="1" x14ac:dyDescent="0.2"/>
    <row r="14193" ht="12.75" customHeight="1" x14ac:dyDescent="0.2"/>
    <row r="14194" ht="12.75" customHeight="1" x14ac:dyDescent="0.2"/>
    <row r="14195" ht="12.75" customHeight="1" x14ac:dyDescent="0.2"/>
    <row r="14196" ht="12.75" customHeight="1" x14ac:dyDescent="0.2"/>
    <row r="14197" ht="12.75" customHeight="1" x14ac:dyDescent="0.2"/>
    <row r="14198" ht="12.75" customHeight="1" x14ac:dyDescent="0.2"/>
    <row r="14199" ht="12.75" customHeight="1" x14ac:dyDescent="0.2"/>
    <row r="14200" ht="12.75" customHeight="1" x14ac:dyDescent="0.2"/>
    <row r="14201" ht="12.75" customHeight="1" x14ac:dyDescent="0.2"/>
    <row r="14202" ht="12.75" customHeight="1" x14ac:dyDescent="0.2"/>
    <row r="14203" ht="12.75" customHeight="1" x14ac:dyDescent="0.2"/>
    <row r="14204" ht="12.75" customHeight="1" x14ac:dyDescent="0.2"/>
    <row r="14205" ht="12.75" customHeight="1" x14ac:dyDescent="0.2"/>
    <row r="14206" ht="12.75" customHeight="1" x14ac:dyDescent="0.2"/>
    <row r="14207" ht="12.75" customHeight="1" x14ac:dyDescent="0.2"/>
    <row r="14208" ht="12.75" customHeight="1" x14ac:dyDescent="0.2"/>
    <row r="14209" ht="12.75" customHeight="1" x14ac:dyDescent="0.2"/>
    <row r="14210" ht="12.75" customHeight="1" x14ac:dyDescent="0.2"/>
    <row r="14211" ht="12.75" customHeight="1" x14ac:dyDescent="0.2"/>
    <row r="14212" ht="12.75" customHeight="1" x14ac:dyDescent="0.2"/>
    <row r="14213" ht="12.75" customHeight="1" x14ac:dyDescent="0.2"/>
    <row r="14214" ht="12.75" customHeight="1" x14ac:dyDescent="0.2"/>
    <row r="14215" ht="12.75" customHeight="1" x14ac:dyDescent="0.2"/>
    <row r="14216" ht="12.75" customHeight="1" x14ac:dyDescent="0.2"/>
    <row r="14217" ht="12.75" customHeight="1" x14ac:dyDescent="0.2"/>
    <row r="14218" ht="12.75" customHeight="1" x14ac:dyDescent="0.2"/>
    <row r="14219" ht="12.75" customHeight="1" x14ac:dyDescent="0.2"/>
    <row r="14220" ht="12.75" customHeight="1" x14ac:dyDescent="0.2"/>
    <row r="14221" ht="12.75" customHeight="1" x14ac:dyDescent="0.2"/>
    <row r="14222" ht="12.75" customHeight="1" x14ac:dyDescent="0.2"/>
    <row r="14223" ht="12.75" customHeight="1" x14ac:dyDescent="0.2"/>
    <row r="14224" ht="12.75" customHeight="1" x14ac:dyDescent="0.2"/>
    <row r="14225" ht="12.75" customHeight="1" x14ac:dyDescent="0.2"/>
    <row r="14226" ht="12.75" customHeight="1" x14ac:dyDescent="0.2"/>
    <row r="14227" ht="12.75" customHeight="1" x14ac:dyDescent="0.2"/>
    <row r="14228" ht="12.75" customHeight="1" x14ac:dyDescent="0.2"/>
    <row r="14229" ht="12.75" customHeight="1" x14ac:dyDescent="0.2"/>
    <row r="14230" ht="12.75" customHeight="1" x14ac:dyDescent="0.2"/>
    <row r="14231" ht="12.75" customHeight="1" x14ac:dyDescent="0.2"/>
    <row r="14232" ht="12.75" customHeight="1" x14ac:dyDescent="0.2"/>
    <row r="14233" ht="12.75" customHeight="1" x14ac:dyDescent="0.2"/>
    <row r="14234" ht="12.75" customHeight="1" x14ac:dyDescent="0.2"/>
    <row r="14235" ht="12.75" customHeight="1" x14ac:dyDescent="0.2"/>
    <row r="14236" ht="12.75" customHeight="1" x14ac:dyDescent="0.2"/>
    <row r="14237" ht="12.75" customHeight="1" x14ac:dyDescent="0.2"/>
    <row r="14238" ht="12.75" customHeight="1" x14ac:dyDescent="0.2"/>
    <row r="14239" ht="12.75" customHeight="1" x14ac:dyDescent="0.2"/>
    <row r="14240" ht="12.75" customHeight="1" x14ac:dyDescent="0.2"/>
    <row r="14241" ht="12.75" customHeight="1" x14ac:dyDescent="0.2"/>
    <row r="14242" ht="12.75" customHeight="1" x14ac:dyDescent="0.2"/>
    <row r="14243" ht="12.75" customHeight="1" x14ac:dyDescent="0.2"/>
    <row r="14244" ht="12.75" customHeight="1" x14ac:dyDescent="0.2"/>
    <row r="14245" ht="12.75" customHeight="1" x14ac:dyDescent="0.2"/>
    <row r="14246" ht="12.75" customHeight="1" x14ac:dyDescent="0.2"/>
    <row r="14247" ht="12.75" customHeight="1" x14ac:dyDescent="0.2"/>
    <row r="14248" ht="12.75" customHeight="1" x14ac:dyDescent="0.2"/>
    <row r="14249" ht="12.75" customHeight="1" x14ac:dyDescent="0.2"/>
    <row r="14250" ht="12.75" customHeight="1" x14ac:dyDescent="0.2"/>
    <row r="14251" ht="12.75" customHeight="1" x14ac:dyDescent="0.2"/>
    <row r="14252" ht="12.75" customHeight="1" x14ac:dyDescent="0.2"/>
    <row r="14253" ht="12.75" customHeight="1" x14ac:dyDescent="0.2"/>
    <row r="14254" ht="12.75" customHeight="1" x14ac:dyDescent="0.2"/>
    <row r="14255" ht="12.75" customHeight="1" x14ac:dyDescent="0.2"/>
    <row r="14256" ht="12.75" customHeight="1" x14ac:dyDescent="0.2"/>
    <row r="14257" ht="12.75" customHeight="1" x14ac:dyDescent="0.2"/>
    <row r="14258" ht="12.75" customHeight="1" x14ac:dyDescent="0.2"/>
    <row r="14259" ht="12.75" customHeight="1" x14ac:dyDescent="0.2"/>
    <row r="14260" ht="12.75" customHeight="1" x14ac:dyDescent="0.2"/>
    <row r="14261" ht="12.75" customHeight="1" x14ac:dyDescent="0.2"/>
    <row r="14262" ht="12.75" customHeight="1" x14ac:dyDescent="0.2"/>
    <row r="14263" ht="12.75" customHeight="1" x14ac:dyDescent="0.2"/>
    <row r="14264" ht="12.75" customHeight="1" x14ac:dyDescent="0.2"/>
    <row r="14265" ht="12.75" customHeight="1" x14ac:dyDescent="0.2"/>
    <row r="14266" ht="12.75" customHeight="1" x14ac:dyDescent="0.2"/>
    <row r="14267" ht="12.75" customHeight="1" x14ac:dyDescent="0.2"/>
    <row r="14268" ht="12.75" customHeight="1" x14ac:dyDescent="0.2"/>
    <row r="14269" ht="12.75" customHeight="1" x14ac:dyDescent="0.2"/>
    <row r="14270" ht="12.75" customHeight="1" x14ac:dyDescent="0.2"/>
    <row r="14271" ht="12.75" customHeight="1" x14ac:dyDescent="0.2"/>
    <row r="14272" ht="12.75" customHeight="1" x14ac:dyDescent="0.2"/>
    <row r="14273" ht="12.75" customHeight="1" x14ac:dyDescent="0.2"/>
    <row r="14274" ht="12.75" customHeight="1" x14ac:dyDescent="0.2"/>
    <row r="14275" ht="12.75" customHeight="1" x14ac:dyDescent="0.2"/>
    <row r="14276" ht="12.75" customHeight="1" x14ac:dyDescent="0.2"/>
    <row r="14277" ht="12.75" customHeight="1" x14ac:dyDescent="0.2"/>
    <row r="14278" ht="12.75" customHeight="1" x14ac:dyDescent="0.2"/>
    <row r="14279" ht="12.75" customHeight="1" x14ac:dyDescent="0.2"/>
    <row r="14280" ht="12.75" customHeight="1" x14ac:dyDescent="0.2"/>
    <row r="14281" ht="12.75" customHeight="1" x14ac:dyDescent="0.2"/>
    <row r="14282" ht="12.75" customHeight="1" x14ac:dyDescent="0.2"/>
    <row r="14283" ht="12.75" customHeight="1" x14ac:dyDescent="0.2"/>
    <row r="14284" ht="12.75" customHeight="1" x14ac:dyDescent="0.2"/>
    <row r="14285" ht="12.75" customHeight="1" x14ac:dyDescent="0.2"/>
    <row r="14286" ht="12.75" customHeight="1" x14ac:dyDescent="0.2"/>
    <row r="14287" ht="12.75" customHeight="1" x14ac:dyDescent="0.2"/>
    <row r="14288" ht="12.75" customHeight="1" x14ac:dyDescent="0.2"/>
    <row r="14289" ht="12.75" customHeight="1" x14ac:dyDescent="0.2"/>
    <row r="14290" ht="12.75" customHeight="1" x14ac:dyDescent="0.2"/>
    <row r="14291" ht="12.75" customHeight="1" x14ac:dyDescent="0.2"/>
    <row r="14292" ht="12.75" customHeight="1" x14ac:dyDescent="0.2"/>
    <row r="14293" ht="12.75" customHeight="1" x14ac:dyDescent="0.2"/>
    <row r="14294" ht="12.75" customHeight="1" x14ac:dyDescent="0.2"/>
    <row r="14295" ht="12.75" customHeight="1" x14ac:dyDescent="0.2"/>
    <row r="14296" ht="12.75" customHeight="1" x14ac:dyDescent="0.2"/>
    <row r="14297" ht="12.75" customHeight="1" x14ac:dyDescent="0.2"/>
    <row r="14298" ht="12.75" customHeight="1" x14ac:dyDescent="0.2"/>
    <row r="14299" ht="12.75" customHeight="1" x14ac:dyDescent="0.2"/>
    <row r="14300" ht="12.75" customHeight="1" x14ac:dyDescent="0.2"/>
    <row r="14301" ht="12.75" customHeight="1" x14ac:dyDescent="0.2"/>
    <row r="14302" ht="12.75" customHeight="1" x14ac:dyDescent="0.2"/>
    <row r="14303" ht="12.75" customHeight="1" x14ac:dyDescent="0.2"/>
    <row r="14304" ht="12.75" customHeight="1" x14ac:dyDescent="0.2"/>
    <row r="14305" ht="12.75" customHeight="1" x14ac:dyDescent="0.2"/>
    <row r="14306" ht="12.75" customHeight="1" x14ac:dyDescent="0.2"/>
    <row r="14307" ht="12.75" customHeight="1" x14ac:dyDescent="0.2"/>
    <row r="14308" ht="12.75" customHeight="1" x14ac:dyDescent="0.2"/>
    <row r="14309" ht="12.75" customHeight="1" x14ac:dyDescent="0.2"/>
    <row r="14310" ht="12.75" customHeight="1" x14ac:dyDescent="0.2"/>
    <row r="14311" ht="12.75" customHeight="1" x14ac:dyDescent="0.2"/>
    <row r="14312" ht="12.75" customHeight="1" x14ac:dyDescent="0.2"/>
    <row r="14313" ht="12.75" customHeight="1" x14ac:dyDescent="0.2"/>
    <row r="14314" ht="12.75" customHeight="1" x14ac:dyDescent="0.2"/>
    <row r="14315" ht="12.75" customHeight="1" x14ac:dyDescent="0.2"/>
    <row r="14316" ht="12.75" customHeight="1" x14ac:dyDescent="0.2"/>
    <row r="14317" ht="12.75" customHeight="1" x14ac:dyDescent="0.2"/>
    <row r="14318" ht="12.75" customHeight="1" x14ac:dyDescent="0.2"/>
    <row r="14319" ht="12.75" customHeight="1" x14ac:dyDescent="0.2"/>
    <row r="14320" ht="12.75" customHeight="1" x14ac:dyDescent="0.2"/>
    <row r="14321" ht="12.75" customHeight="1" x14ac:dyDescent="0.2"/>
    <row r="14322" ht="12.75" customHeight="1" x14ac:dyDescent="0.2"/>
    <row r="14323" ht="12.75" customHeight="1" x14ac:dyDescent="0.2"/>
    <row r="14324" ht="12.75" customHeight="1" x14ac:dyDescent="0.2"/>
    <row r="14325" ht="12.75" customHeight="1" x14ac:dyDescent="0.2"/>
    <row r="14326" ht="12.75" customHeight="1" x14ac:dyDescent="0.2"/>
    <row r="14327" ht="12.75" customHeight="1" x14ac:dyDescent="0.2"/>
    <row r="14328" ht="12.75" customHeight="1" x14ac:dyDescent="0.2"/>
    <row r="14329" ht="12.75" customHeight="1" x14ac:dyDescent="0.2"/>
    <row r="14330" ht="12.75" customHeight="1" x14ac:dyDescent="0.2"/>
    <row r="14331" ht="12.75" customHeight="1" x14ac:dyDescent="0.2"/>
    <row r="14332" ht="12.75" customHeight="1" x14ac:dyDescent="0.2"/>
    <row r="14333" ht="12.75" customHeight="1" x14ac:dyDescent="0.2"/>
    <row r="14334" ht="12.75" customHeight="1" x14ac:dyDescent="0.2"/>
    <row r="14335" ht="12.75" customHeight="1" x14ac:dyDescent="0.2"/>
    <row r="14336" ht="12.75" customHeight="1" x14ac:dyDescent="0.2"/>
    <row r="14337" ht="12.75" customHeight="1" x14ac:dyDescent="0.2"/>
    <row r="14338" ht="12.75" customHeight="1" x14ac:dyDescent="0.2"/>
    <row r="14339" ht="12.75" customHeight="1" x14ac:dyDescent="0.2"/>
    <row r="14340" ht="12.75" customHeight="1" x14ac:dyDescent="0.2"/>
    <row r="14341" ht="12.75" customHeight="1" x14ac:dyDescent="0.2"/>
    <row r="14342" ht="12.75" customHeight="1" x14ac:dyDescent="0.2"/>
    <row r="14343" ht="12.75" customHeight="1" x14ac:dyDescent="0.2"/>
    <row r="14344" ht="12.75" customHeight="1" x14ac:dyDescent="0.2"/>
    <row r="14345" ht="12.75" customHeight="1" x14ac:dyDescent="0.2"/>
    <row r="14346" ht="12.75" customHeight="1" x14ac:dyDescent="0.2"/>
    <row r="14347" ht="12.75" customHeight="1" x14ac:dyDescent="0.2"/>
    <row r="14348" ht="12.75" customHeight="1" x14ac:dyDescent="0.2"/>
    <row r="14349" ht="12.75" customHeight="1" x14ac:dyDescent="0.2"/>
    <row r="14350" ht="12.75" customHeight="1" x14ac:dyDescent="0.2"/>
    <row r="14351" ht="12.75" customHeight="1" x14ac:dyDescent="0.2"/>
    <row r="14352" ht="12.75" customHeight="1" x14ac:dyDescent="0.2"/>
    <row r="14353" ht="12.75" customHeight="1" x14ac:dyDescent="0.2"/>
    <row r="14354" ht="12.75" customHeight="1" x14ac:dyDescent="0.2"/>
    <row r="14355" ht="12.75" customHeight="1" x14ac:dyDescent="0.2"/>
    <row r="14356" ht="12.75" customHeight="1" x14ac:dyDescent="0.2"/>
    <row r="14357" ht="12.75" customHeight="1" x14ac:dyDescent="0.2"/>
    <row r="14358" ht="12.75" customHeight="1" x14ac:dyDescent="0.2"/>
    <row r="14359" ht="12.75" customHeight="1" x14ac:dyDescent="0.2"/>
    <row r="14360" ht="12.75" customHeight="1" x14ac:dyDescent="0.2"/>
    <row r="14361" ht="12.75" customHeight="1" x14ac:dyDescent="0.2"/>
    <row r="14362" ht="12.75" customHeight="1" x14ac:dyDescent="0.2"/>
    <row r="14363" ht="12.75" customHeight="1" x14ac:dyDescent="0.2"/>
    <row r="14364" ht="12.75" customHeight="1" x14ac:dyDescent="0.2"/>
    <row r="14365" ht="12.75" customHeight="1" x14ac:dyDescent="0.2"/>
    <row r="14366" ht="12.75" customHeight="1" x14ac:dyDescent="0.2"/>
    <row r="14367" ht="12.75" customHeight="1" x14ac:dyDescent="0.2"/>
    <row r="14368" ht="12.75" customHeight="1" x14ac:dyDescent="0.2"/>
    <row r="14369" ht="12.75" customHeight="1" x14ac:dyDescent="0.2"/>
    <row r="14370" ht="12.75" customHeight="1" x14ac:dyDescent="0.2"/>
    <row r="14371" ht="12.75" customHeight="1" x14ac:dyDescent="0.2"/>
    <row r="14372" ht="12.75" customHeight="1" x14ac:dyDescent="0.2"/>
    <row r="14373" ht="12.75" customHeight="1" x14ac:dyDescent="0.2"/>
    <row r="14374" ht="12.75" customHeight="1" x14ac:dyDescent="0.2"/>
    <row r="14375" ht="12.75" customHeight="1" x14ac:dyDescent="0.2"/>
    <row r="14376" ht="12.75" customHeight="1" x14ac:dyDescent="0.2"/>
    <row r="14377" ht="12.75" customHeight="1" x14ac:dyDescent="0.2"/>
    <row r="14378" ht="12.75" customHeight="1" x14ac:dyDescent="0.2"/>
    <row r="14379" ht="12.75" customHeight="1" x14ac:dyDescent="0.2"/>
    <row r="14380" ht="12.75" customHeight="1" x14ac:dyDescent="0.2"/>
    <row r="14381" ht="12.75" customHeight="1" x14ac:dyDescent="0.2"/>
    <row r="14382" ht="12.75" customHeight="1" x14ac:dyDescent="0.2"/>
    <row r="14383" ht="12.75" customHeight="1" x14ac:dyDescent="0.2"/>
    <row r="14384" ht="12.75" customHeight="1" x14ac:dyDescent="0.2"/>
    <row r="14385" ht="12.75" customHeight="1" x14ac:dyDescent="0.2"/>
    <row r="14386" ht="12.75" customHeight="1" x14ac:dyDescent="0.2"/>
    <row r="14387" ht="12.75" customHeight="1" x14ac:dyDescent="0.2"/>
    <row r="14388" ht="12.75" customHeight="1" x14ac:dyDescent="0.2"/>
    <row r="14389" ht="12.75" customHeight="1" x14ac:dyDescent="0.2"/>
    <row r="14390" ht="12.75" customHeight="1" x14ac:dyDescent="0.2"/>
    <row r="14391" ht="12.75" customHeight="1" x14ac:dyDescent="0.2"/>
    <row r="14392" ht="12.75" customHeight="1" x14ac:dyDescent="0.2"/>
    <row r="14393" ht="12.75" customHeight="1" x14ac:dyDescent="0.2"/>
    <row r="14394" ht="12.75" customHeight="1" x14ac:dyDescent="0.2"/>
    <row r="14395" ht="12.75" customHeight="1" x14ac:dyDescent="0.2"/>
    <row r="14396" ht="12.75" customHeight="1" x14ac:dyDescent="0.2"/>
    <row r="14397" ht="12.75" customHeight="1" x14ac:dyDescent="0.2"/>
    <row r="14398" ht="12.75" customHeight="1" x14ac:dyDescent="0.2"/>
    <row r="14399" ht="12.75" customHeight="1" x14ac:dyDescent="0.2"/>
    <row r="14400" ht="12.75" customHeight="1" x14ac:dyDescent="0.2"/>
    <row r="14401" ht="12.75" customHeight="1" x14ac:dyDescent="0.2"/>
    <row r="14402" ht="12.75" customHeight="1" x14ac:dyDescent="0.2"/>
    <row r="14403" ht="12.75" customHeight="1" x14ac:dyDescent="0.2"/>
    <row r="14404" ht="12.75" customHeight="1" x14ac:dyDescent="0.2"/>
    <row r="14405" ht="12.75" customHeight="1" x14ac:dyDescent="0.2"/>
    <row r="14406" ht="12.75" customHeight="1" x14ac:dyDescent="0.2"/>
    <row r="14407" ht="12.75" customHeight="1" x14ac:dyDescent="0.2"/>
    <row r="14408" ht="12.75" customHeight="1" x14ac:dyDescent="0.2"/>
    <row r="14409" ht="12.75" customHeight="1" x14ac:dyDescent="0.2"/>
    <row r="14410" ht="12.75" customHeight="1" x14ac:dyDescent="0.2"/>
    <row r="14411" ht="12.75" customHeight="1" x14ac:dyDescent="0.2"/>
    <row r="14412" ht="12.75" customHeight="1" x14ac:dyDescent="0.2"/>
    <row r="14413" ht="12.75" customHeight="1" x14ac:dyDescent="0.2"/>
    <row r="14414" ht="12.75" customHeight="1" x14ac:dyDescent="0.2"/>
    <row r="14415" ht="12.75" customHeight="1" x14ac:dyDescent="0.2"/>
    <row r="14416" ht="12.75" customHeight="1" x14ac:dyDescent="0.2"/>
    <row r="14417" ht="12.75" customHeight="1" x14ac:dyDescent="0.2"/>
    <row r="14418" ht="12.75" customHeight="1" x14ac:dyDescent="0.2"/>
    <row r="14419" ht="12.75" customHeight="1" x14ac:dyDescent="0.2"/>
    <row r="14420" ht="12.75" customHeight="1" x14ac:dyDescent="0.2"/>
    <row r="14421" ht="12.75" customHeight="1" x14ac:dyDescent="0.2"/>
    <row r="14422" ht="12.75" customHeight="1" x14ac:dyDescent="0.2"/>
    <row r="14423" ht="12.75" customHeight="1" x14ac:dyDescent="0.2"/>
    <row r="14424" ht="12.75" customHeight="1" x14ac:dyDescent="0.2"/>
    <row r="14425" ht="12.75" customHeight="1" x14ac:dyDescent="0.2"/>
    <row r="14426" ht="12.75" customHeight="1" x14ac:dyDescent="0.2"/>
    <row r="14427" ht="12.75" customHeight="1" x14ac:dyDescent="0.2"/>
    <row r="14428" ht="12.75" customHeight="1" x14ac:dyDescent="0.2"/>
    <row r="14429" ht="12.75" customHeight="1" x14ac:dyDescent="0.2"/>
    <row r="14430" ht="12.75" customHeight="1" x14ac:dyDescent="0.2"/>
    <row r="14431" ht="12.75" customHeight="1" x14ac:dyDescent="0.2"/>
    <row r="14432" ht="12.75" customHeight="1" x14ac:dyDescent="0.2"/>
    <row r="14433" ht="12.75" customHeight="1" x14ac:dyDescent="0.2"/>
    <row r="14434" ht="12.75" customHeight="1" x14ac:dyDescent="0.2"/>
    <row r="14435" ht="12.75" customHeight="1" x14ac:dyDescent="0.2"/>
    <row r="14436" ht="12.75" customHeight="1" x14ac:dyDescent="0.2"/>
    <row r="14437" ht="12.75" customHeight="1" x14ac:dyDescent="0.2"/>
    <row r="14438" ht="12.75" customHeight="1" x14ac:dyDescent="0.2"/>
    <row r="14439" ht="12.75" customHeight="1" x14ac:dyDescent="0.2"/>
    <row r="14440" ht="12.75" customHeight="1" x14ac:dyDescent="0.2"/>
    <row r="14441" ht="12.75" customHeight="1" x14ac:dyDescent="0.2"/>
    <row r="14442" ht="12.75" customHeight="1" x14ac:dyDescent="0.2"/>
    <row r="14443" ht="12.75" customHeight="1" x14ac:dyDescent="0.2"/>
    <row r="14444" ht="12.75" customHeight="1" x14ac:dyDescent="0.2"/>
    <row r="14445" ht="12.75" customHeight="1" x14ac:dyDescent="0.2"/>
    <row r="14446" ht="12.75" customHeight="1" x14ac:dyDescent="0.2"/>
    <row r="14447" ht="12.75" customHeight="1" x14ac:dyDescent="0.2"/>
    <row r="14448" ht="12.75" customHeight="1" x14ac:dyDescent="0.2"/>
    <row r="14449" ht="12.75" customHeight="1" x14ac:dyDescent="0.2"/>
    <row r="14450" ht="12.75" customHeight="1" x14ac:dyDescent="0.2"/>
    <row r="14451" ht="12.75" customHeight="1" x14ac:dyDescent="0.2"/>
    <row r="14452" ht="12.75" customHeight="1" x14ac:dyDescent="0.2"/>
    <row r="14453" ht="12.75" customHeight="1" x14ac:dyDescent="0.2"/>
    <row r="14454" ht="12.75" customHeight="1" x14ac:dyDescent="0.2"/>
    <row r="14455" ht="12.75" customHeight="1" x14ac:dyDescent="0.2"/>
    <row r="14456" ht="12.75" customHeight="1" x14ac:dyDescent="0.2"/>
    <row r="14457" ht="12.75" customHeight="1" x14ac:dyDescent="0.2"/>
    <row r="14458" ht="12.75" customHeight="1" x14ac:dyDescent="0.2"/>
    <row r="14459" ht="12.75" customHeight="1" x14ac:dyDescent="0.2"/>
    <row r="14460" ht="12.75" customHeight="1" x14ac:dyDescent="0.2"/>
    <row r="14461" ht="12.75" customHeight="1" x14ac:dyDescent="0.2"/>
    <row r="14462" ht="12.75" customHeight="1" x14ac:dyDescent="0.2"/>
    <row r="14463" ht="12.75" customHeight="1" x14ac:dyDescent="0.2"/>
    <row r="14464" ht="12.75" customHeight="1" x14ac:dyDescent="0.2"/>
    <row r="14465" ht="12.75" customHeight="1" x14ac:dyDescent="0.2"/>
    <row r="14466" ht="12.75" customHeight="1" x14ac:dyDescent="0.2"/>
    <row r="14467" ht="12.75" customHeight="1" x14ac:dyDescent="0.2"/>
    <row r="14468" ht="12.75" customHeight="1" x14ac:dyDescent="0.2"/>
    <row r="14469" ht="12.75" customHeight="1" x14ac:dyDescent="0.2"/>
    <row r="14470" ht="12.75" customHeight="1" x14ac:dyDescent="0.2"/>
    <row r="14471" ht="12.75" customHeight="1" x14ac:dyDescent="0.2"/>
    <row r="14472" ht="12.75" customHeight="1" x14ac:dyDescent="0.2"/>
    <row r="14473" ht="12.75" customHeight="1" x14ac:dyDescent="0.2"/>
    <row r="14474" ht="12.75" customHeight="1" x14ac:dyDescent="0.2"/>
    <row r="14475" ht="12.75" customHeight="1" x14ac:dyDescent="0.2"/>
    <row r="14476" ht="12.75" customHeight="1" x14ac:dyDescent="0.2"/>
    <row r="14477" ht="12.75" customHeight="1" x14ac:dyDescent="0.2"/>
    <row r="14478" ht="12.75" customHeight="1" x14ac:dyDescent="0.2"/>
    <row r="14479" ht="12.75" customHeight="1" x14ac:dyDescent="0.2"/>
    <row r="14480" ht="12.75" customHeight="1" x14ac:dyDescent="0.2"/>
    <row r="14481" ht="12.75" customHeight="1" x14ac:dyDescent="0.2"/>
    <row r="14482" ht="12.75" customHeight="1" x14ac:dyDescent="0.2"/>
    <row r="14483" ht="12.75" customHeight="1" x14ac:dyDescent="0.2"/>
    <row r="14484" ht="12.75" customHeight="1" x14ac:dyDescent="0.2"/>
    <row r="14485" ht="12.75" customHeight="1" x14ac:dyDescent="0.2"/>
    <row r="14486" ht="12.75" customHeight="1" x14ac:dyDescent="0.2"/>
    <row r="14487" ht="12.75" customHeight="1" x14ac:dyDescent="0.2"/>
    <row r="14488" ht="12.75" customHeight="1" x14ac:dyDescent="0.2"/>
    <row r="14489" ht="12.75" customHeight="1" x14ac:dyDescent="0.2"/>
    <row r="14490" ht="12.75" customHeight="1" x14ac:dyDescent="0.2"/>
    <row r="14491" ht="12.75" customHeight="1" x14ac:dyDescent="0.2"/>
    <row r="14492" ht="12.75" customHeight="1" x14ac:dyDescent="0.2"/>
    <row r="14493" ht="12.75" customHeight="1" x14ac:dyDescent="0.2"/>
    <row r="14494" ht="12.75" customHeight="1" x14ac:dyDescent="0.2"/>
    <row r="14495" ht="12.75" customHeight="1" x14ac:dyDescent="0.2"/>
    <row r="14496" ht="12.75" customHeight="1" x14ac:dyDescent="0.2"/>
    <row r="14497" ht="12.75" customHeight="1" x14ac:dyDescent="0.2"/>
    <row r="14498" ht="12.75" customHeight="1" x14ac:dyDescent="0.2"/>
    <row r="14499" ht="12.75" customHeight="1" x14ac:dyDescent="0.2"/>
    <row r="14500" ht="12.75" customHeight="1" x14ac:dyDescent="0.2"/>
    <row r="14501" ht="12.75" customHeight="1" x14ac:dyDescent="0.2"/>
    <row r="14502" ht="12.75" customHeight="1" x14ac:dyDescent="0.2"/>
    <row r="14503" ht="12.75" customHeight="1" x14ac:dyDescent="0.2"/>
    <row r="14504" ht="12.75" customHeight="1" x14ac:dyDescent="0.2"/>
    <row r="14505" ht="12.75" customHeight="1" x14ac:dyDescent="0.2"/>
    <row r="14506" ht="12.75" customHeight="1" x14ac:dyDescent="0.2"/>
    <row r="14507" ht="12.75" customHeight="1" x14ac:dyDescent="0.2"/>
    <row r="14508" ht="12.75" customHeight="1" x14ac:dyDescent="0.2"/>
    <row r="14509" ht="12.75" customHeight="1" x14ac:dyDescent="0.2"/>
    <row r="14510" ht="12.75" customHeight="1" x14ac:dyDescent="0.2"/>
    <row r="14511" ht="12.75" customHeight="1" x14ac:dyDescent="0.2"/>
    <row r="14512" ht="12.75" customHeight="1" x14ac:dyDescent="0.2"/>
    <row r="14513" ht="12.75" customHeight="1" x14ac:dyDescent="0.2"/>
    <row r="14514" ht="12.75" customHeight="1" x14ac:dyDescent="0.2"/>
    <row r="14515" ht="12.75" customHeight="1" x14ac:dyDescent="0.2"/>
    <row r="14516" ht="12.75" customHeight="1" x14ac:dyDescent="0.2"/>
    <row r="14517" ht="12.75" customHeight="1" x14ac:dyDescent="0.2"/>
    <row r="14518" ht="12.75" customHeight="1" x14ac:dyDescent="0.2"/>
    <row r="14519" ht="12.75" customHeight="1" x14ac:dyDescent="0.2"/>
    <row r="14520" ht="12.75" customHeight="1" x14ac:dyDescent="0.2"/>
    <row r="14521" ht="12.75" customHeight="1" x14ac:dyDescent="0.2"/>
    <row r="14522" ht="12.75" customHeight="1" x14ac:dyDescent="0.2"/>
    <row r="14523" ht="12.75" customHeight="1" x14ac:dyDescent="0.2"/>
    <row r="14524" ht="12.75" customHeight="1" x14ac:dyDescent="0.2"/>
    <row r="14525" ht="12.75" customHeight="1" x14ac:dyDescent="0.2"/>
    <row r="14526" ht="12.75" customHeight="1" x14ac:dyDescent="0.2"/>
    <row r="14527" ht="12.75" customHeight="1" x14ac:dyDescent="0.2"/>
    <row r="14528" ht="12.75" customHeight="1" x14ac:dyDescent="0.2"/>
    <row r="14529" ht="12.75" customHeight="1" x14ac:dyDescent="0.2"/>
    <row r="14530" ht="12.75" customHeight="1" x14ac:dyDescent="0.2"/>
    <row r="14531" ht="12.75" customHeight="1" x14ac:dyDescent="0.2"/>
    <row r="14532" ht="12.75" customHeight="1" x14ac:dyDescent="0.2"/>
    <row r="14533" ht="12.75" customHeight="1" x14ac:dyDescent="0.2"/>
    <row r="14534" ht="12.75" customHeight="1" x14ac:dyDescent="0.2"/>
    <row r="14535" ht="12.75" customHeight="1" x14ac:dyDescent="0.2"/>
    <row r="14536" ht="12.75" customHeight="1" x14ac:dyDescent="0.2"/>
    <row r="14537" ht="12.75" customHeight="1" x14ac:dyDescent="0.2"/>
    <row r="14538" ht="12.75" customHeight="1" x14ac:dyDescent="0.2"/>
    <row r="14539" ht="12.75" customHeight="1" x14ac:dyDescent="0.2"/>
    <row r="14540" ht="12.75" customHeight="1" x14ac:dyDescent="0.2"/>
    <row r="14541" ht="12.75" customHeight="1" x14ac:dyDescent="0.2"/>
    <row r="14542" ht="12.75" customHeight="1" x14ac:dyDescent="0.2"/>
    <row r="14543" ht="12.75" customHeight="1" x14ac:dyDescent="0.2"/>
    <row r="14544" ht="12.75" customHeight="1" x14ac:dyDescent="0.2"/>
    <row r="14545" ht="12.75" customHeight="1" x14ac:dyDescent="0.2"/>
    <row r="14546" ht="12.75" customHeight="1" x14ac:dyDescent="0.2"/>
    <row r="14547" ht="12.75" customHeight="1" x14ac:dyDescent="0.2"/>
    <row r="14548" ht="12.75" customHeight="1" x14ac:dyDescent="0.2"/>
    <row r="14549" ht="12.75" customHeight="1" x14ac:dyDescent="0.2"/>
    <row r="14550" ht="12.75" customHeight="1" x14ac:dyDescent="0.2"/>
    <row r="14551" ht="12.75" customHeight="1" x14ac:dyDescent="0.2"/>
    <row r="14552" ht="12.75" customHeight="1" x14ac:dyDescent="0.2"/>
    <row r="14553" ht="12.75" customHeight="1" x14ac:dyDescent="0.2"/>
    <row r="14554" ht="12.75" customHeight="1" x14ac:dyDescent="0.2"/>
    <row r="14555" ht="12.75" customHeight="1" x14ac:dyDescent="0.2"/>
    <row r="14556" ht="12.75" customHeight="1" x14ac:dyDescent="0.2"/>
    <row r="14557" ht="12.75" customHeight="1" x14ac:dyDescent="0.2"/>
    <row r="14558" ht="12.75" customHeight="1" x14ac:dyDescent="0.2"/>
    <row r="14559" ht="12.75" customHeight="1" x14ac:dyDescent="0.2"/>
    <row r="14560" ht="12.75" customHeight="1" x14ac:dyDescent="0.2"/>
    <row r="14561" ht="12.75" customHeight="1" x14ac:dyDescent="0.2"/>
    <row r="14562" ht="12.75" customHeight="1" x14ac:dyDescent="0.2"/>
    <row r="14563" ht="12.75" customHeight="1" x14ac:dyDescent="0.2"/>
    <row r="14564" ht="12.75" customHeight="1" x14ac:dyDescent="0.2"/>
    <row r="14565" ht="12.75" customHeight="1" x14ac:dyDescent="0.2"/>
    <row r="14566" ht="12.75" customHeight="1" x14ac:dyDescent="0.2"/>
    <row r="14567" ht="12.75" customHeight="1" x14ac:dyDescent="0.2"/>
    <row r="14568" ht="12.75" customHeight="1" x14ac:dyDescent="0.2"/>
    <row r="14569" ht="12.75" customHeight="1" x14ac:dyDescent="0.2"/>
    <row r="14570" ht="12.75" customHeight="1" x14ac:dyDescent="0.2"/>
    <row r="14571" ht="12.75" customHeight="1" x14ac:dyDescent="0.2"/>
    <row r="14572" ht="12.75" customHeight="1" x14ac:dyDescent="0.2"/>
    <row r="14573" ht="12.75" customHeight="1" x14ac:dyDescent="0.2"/>
    <row r="14574" ht="12.75" customHeight="1" x14ac:dyDescent="0.2"/>
    <row r="14575" ht="12.75" customHeight="1" x14ac:dyDescent="0.2"/>
    <row r="14576" ht="12.75" customHeight="1" x14ac:dyDescent="0.2"/>
    <row r="14577" ht="12.75" customHeight="1" x14ac:dyDescent="0.2"/>
    <row r="14578" ht="12.75" customHeight="1" x14ac:dyDescent="0.2"/>
    <row r="14579" ht="12.75" customHeight="1" x14ac:dyDescent="0.2"/>
    <row r="14580" ht="12.75" customHeight="1" x14ac:dyDescent="0.2"/>
    <row r="14581" ht="12.75" customHeight="1" x14ac:dyDescent="0.2"/>
    <row r="14582" ht="12.75" customHeight="1" x14ac:dyDescent="0.2"/>
    <row r="14583" ht="12.75" customHeight="1" x14ac:dyDescent="0.2"/>
    <row r="14584" ht="12.75" customHeight="1" x14ac:dyDescent="0.2"/>
    <row r="14585" ht="12.75" customHeight="1" x14ac:dyDescent="0.2"/>
    <row r="14586" ht="12.75" customHeight="1" x14ac:dyDescent="0.2"/>
    <row r="14587" ht="12.75" customHeight="1" x14ac:dyDescent="0.2"/>
    <row r="14588" ht="12.75" customHeight="1" x14ac:dyDescent="0.2"/>
    <row r="14589" ht="12.75" customHeight="1" x14ac:dyDescent="0.2"/>
    <row r="14590" ht="12.75" customHeight="1" x14ac:dyDescent="0.2"/>
    <row r="14591" ht="12.75" customHeight="1" x14ac:dyDescent="0.2"/>
    <row r="14592" ht="12.75" customHeight="1" x14ac:dyDescent="0.2"/>
    <row r="14593" ht="12.75" customHeight="1" x14ac:dyDescent="0.2"/>
    <row r="14594" ht="12.75" customHeight="1" x14ac:dyDescent="0.2"/>
    <row r="14595" ht="12.75" customHeight="1" x14ac:dyDescent="0.2"/>
    <row r="14596" ht="12.75" customHeight="1" x14ac:dyDescent="0.2"/>
    <row r="14597" ht="12.75" customHeight="1" x14ac:dyDescent="0.2"/>
    <row r="14598" ht="12.75" customHeight="1" x14ac:dyDescent="0.2"/>
    <row r="14599" ht="12.75" customHeight="1" x14ac:dyDescent="0.2"/>
    <row r="14600" ht="12.75" customHeight="1" x14ac:dyDescent="0.2"/>
    <row r="14601" ht="12.75" customHeight="1" x14ac:dyDescent="0.2"/>
    <row r="14602" ht="12.75" customHeight="1" x14ac:dyDescent="0.2"/>
    <row r="14603" ht="12.75" customHeight="1" x14ac:dyDescent="0.2"/>
    <row r="14604" ht="12.75" customHeight="1" x14ac:dyDescent="0.2"/>
    <row r="14605" ht="12.75" customHeight="1" x14ac:dyDescent="0.2"/>
    <row r="14606" ht="12.75" customHeight="1" x14ac:dyDescent="0.2"/>
    <row r="14607" ht="12.75" customHeight="1" x14ac:dyDescent="0.2"/>
    <row r="14608" ht="12.75" customHeight="1" x14ac:dyDescent="0.2"/>
    <row r="14609" ht="12.75" customHeight="1" x14ac:dyDescent="0.2"/>
    <row r="14610" ht="12.75" customHeight="1" x14ac:dyDescent="0.2"/>
    <row r="14611" ht="12.75" customHeight="1" x14ac:dyDescent="0.2"/>
    <row r="14612" ht="12.75" customHeight="1" x14ac:dyDescent="0.2"/>
    <row r="14613" ht="12.75" customHeight="1" x14ac:dyDescent="0.2"/>
    <row r="14614" ht="12.75" customHeight="1" x14ac:dyDescent="0.2"/>
    <row r="14615" ht="12.75" customHeight="1" x14ac:dyDescent="0.2"/>
    <row r="14616" ht="12.75" customHeight="1" x14ac:dyDescent="0.2"/>
    <row r="14617" ht="12.75" customHeight="1" x14ac:dyDescent="0.2"/>
    <row r="14618" ht="12.75" customHeight="1" x14ac:dyDescent="0.2"/>
    <row r="14619" ht="12.75" customHeight="1" x14ac:dyDescent="0.2"/>
    <row r="14620" ht="12.75" customHeight="1" x14ac:dyDescent="0.2"/>
    <row r="14621" ht="12.75" customHeight="1" x14ac:dyDescent="0.2"/>
    <row r="14622" ht="12.75" customHeight="1" x14ac:dyDescent="0.2"/>
    <row r="14623" ht="12.75" customHeight="1" x14ac:dyDescent="0.2"/>
    <row r="14624" ht="12.75" customHeight="1" x14ac:dyDescent="0.2"/>
    <row r="14625" ht="12.75" customHeight="1" x14ac:dyDescent="0.2"/>
    <row r="14626" ht="12.75" customHeight="1" x14ac:dyDescent="0.2"/>
    <row r="14627" ht="12.75" customHeight="1" x14ac:dyDescent="0.2"/>
    <row r="14628" ht="12.75" customHeight="1" x14ac:dyDescent="0.2"/>
    <row r="14629" ht="12.75" customHeight="1" x14ac:dyDescent="0.2"/>
    <row r="14630" ht="12.75" customHeight="1" x14ac:dyDescent="0.2"/>
    <row r="14631" ht="12.75" customHeight="1" x14ac:dyDescent="0.2"/>
    <row r="14632" ht="12.75" customHeight="1" x14ac:dyDescent="0.2"/>
    <row r="14633" ht="12.75" customHeight="1" x14ac:dyDescent="0.2"/>
    <row r="14634" ht="12.75" customHeight="1" x14ac:dyDescent="0.2"/>
    <row r="14635" ht="12.75" customHeight="1" x14ac:dyDescent="0.2"/>
    <row r="14636" ht="12.75" customHeight="1" x14ac:dyDescent="0.2"/>
    <row r="14637" ht="12.75" customHeight="1" x14ac:dyDescent="0.2"/>
    <row r="14638" ht="12.75" customHeight="1" x14ac:dyDescent="0.2"/>
    <row r="14639" ht="12.75" customHeight="1" x14ac:dyDescent="0.2"/>
    <row r="14640" ht="12.75" customHeight="1" x14ac:dyDescent="0.2"/>
    <row r="14641" ht="12.75" customHeight="1" x14ac:dyDescent="0.2"/>
    <row r="14642" ht="12.75" customHeight="1" x14ac:dyDescent="0.2"/>
    <row r="14643" ht="12.75" customHeight="1" x14ac:dyDescent="0.2"/>
    <row r="14644" ht="12.75" customHeight="1" x14ac:dyDescent="0.2"/>
    <row r="14645" ht="12.75" customHeight="1" x14ac:dyDescent="0.2"/>
    <row r="14646" ht="12.75" customHeight="1" x14ac:dyDescent="0.2"/>
    <row r="14647" ht="12.75" customHeight="1" x14ac:dyDescent="0.2"/>
    <row r="14648" ht="12.75" customHeight="1" x14ac:dyDescent="0.2"/>
    <row r="14649" ht="12.75" customHeight="1" x14ac:dyDescent="0.2"/>
    <row r="14650" ht="12.75" customHeight="1" x14ac:dyDescent="0.2"/>
    <row r="14651" ht="12.75" customHeight="1" x14ac:dyDescent="0.2"/>
    <row r="14652" ht="12.75" customHeight="1" x14ac:dyDescent="0.2"/>
    <row r="14653" ht="12.75" customHeight="1" x14ac:dyDescent="0.2"/>
    <row r="14654" ht="12.75" customHeight="1" x14ac:dyDescent="0.2"/>
    <row r="14655" ht="12.75" customHeight="1" x14ac:dyDescent="0.2"/>
    <row r="14656" ht="12.75" customHeight="1" x14ac:dyDescent="0.2"/>
    <row r="14657" ht="12.75" customHeight="1" x14ac:dyDescent="0.2"/>
    <row r="14658" ht="12.75" customHeight="1" x14ac:dyDescent="0.2"/>
    <row r="14659" ht="12.75" customHeight="1" x14ac:dyDescent="0.2"/>
    <row r="14660" ht="12.75" customHeight="1" x14ac:dyDescent="0.2"/>
    <row r="14661" ht="12.75" customHeight="1" x14ac:dyDescent="0.2"/>
    <row r="14662" ht="12.75" customHeight="1" x14ac:dyDescent="0.2"/>
    <row r="14663" ht="12.75" customHeight="1" x14ac:dyDescent="0.2"/>
    <row r="14664" ht="12.75" customHeight="1" x14ac:dyDescent="0.2"/>
    <row r="14665" ht="12.75" customHeight="1" x14ac:dyDescent="0.2"/>
    <row r="14666" ht="12.75" customHeight="1" x14ac:dyDescent="0.2"/>
    <row r="14667" ht="12.75" customHeight="1" x14ac:dyDescent="0.2"/>
    <row r="14668" ht="12.75" customHeight="1" x14ac:dyDescent="0.2"/>
    <row r="14669" ht="12.75" customHeight="1" x14ac:dyDescent="0.2"/>
    <row r="14670" ht="12.75" customHeight="1" x14ac:dyDescent="0.2"/>
    <row r="14671" ht="12.75" customHeight="1" x14ac:dyDescent="0.2"/>
    <row r="14672" ht="12.75" customHeight="1" x14ac:dyDescent="0.2"/>
    <row r="14673" ht="12.75" customHeight="1" x14ac:dyDescent="0.2"/>
    <row r="14674" ht="12.75" customHeight="1" x14ac:dyDescent="0.2"/>
    <row r="14675" ht="12.75" customHeight="1" x14ac:dyDescent="0.2"/>
    <row r="14676" ht="12.75" customHeight="1" x14ac:dyDescent="0.2"/>
    <row r="14677" ht="12.75" customHeight="1" x14ac:dyDescent="0.2"/>
    <row r="14678" ht="12.75" customHeight="1" x14ac:dyDescent="0.2"/>
    <row r="14679" ht="12.75" customHeight="1" x14ac:dyDescent="0.2"/>
    <row r="14680" ht="12.75" customHeight="1" x14ac:dyDescent="0.2"/>
    <row r="14681" ht="12.75" customHeight="1" x14ac:dyDescent="0.2"/>
    <row r="14682" ht="12.75" customHeight="1" x14ac:dyDescent="0.2"/>
    <row r="14683" ht="12.75" customHeight="1" x14ac:dyDescent="0.2"/>
    <row r="14684" ht="12.75" customHeight="1" x14ac:dyDescent="0.2"/>
    <row r="14685" ht="12.75" customHeight="1" x14ac:dyDescent="0.2"/>
    <row r="14686" ht="12.75" customHeight="1" x14ac:dyDescent="0.2"/>
    <row r="14687" ht="12.75" customHeight="1" x14ac:dyDescent="0.2"/>
    <row r="14688" ht="12.75" customHeight="1" x14ac:dyDescent="0.2"/>
    <row r="14689" ht="12.75" customHeight="1" x14ac:dyDescent="0.2"/>
    <row r="14690" ht="12.75" customHeight="1" x14ac:dyDescent="0.2"/>
    <row r="14691" ht="12.75" customHeight="1" x14ac:dyDescent="0.2"/>
    <row r="14692" ht="12.75" customHeight="1" x14ac:dyDescent="0.2"/>
    <row r="14693" ht="12.75" customHeight="1" x14ac:dyDescent="0.2"/>
    <row r="14694" ht="12.75" customHeight="1" x14ac:dyDescent="0.2"/>
    <row r="14695" ht="12.75" customHeight="1" x14ac:dyDescent="0.2"/>
    <row r="14696" ht="12.75" customHeight="1" x14ac:dyDescent="0.2"/>
    <row r="14697" ht="12.75" customHeight="1" x14ac:dyDescent="0.2"/>
    <row r="14698" ht="12.75" customHeight="1" x14ac:dyDescent="0.2"/>
    <row r="14699" ht="12.75" customHeight="1" x14ac:dyDescent="0.2"/>
    <row r="14700" ht="12.75" customHeight="1" x14ac:dyDescent="0.2"/>
    <row r="14701" ht="12.75" customHeight="1" x14ac:dyDescent="0.2"/>
    <row r="14702" ht="12.75" customHeight="1" x14ac:dyDescent="0.2"/>
    <row r="14703" ht="12.75" customHeight="1" x14ac:dyDescent="0.2"/>
    <row r="14704" ht="12.75" customHeight="1" x14ac:dyDescent="0.2"/>
    <row r="14705" ht="12.75" customHeight="1" x14ac:dyDescent="0.2"/>
    <row r="14706" ht="12.75" customHeight="1" x14ac:dyDescent="0.2"/>
    <row r="14707" ht="12.75" customHeight="1" x14ac:dyDescent="0.2"/>
    <row r="14708" ht="12.75" customHeight="1" x14ac:dyDescent="0.2"/>
    <row r="14709" ht="12.75" customHeight="1" x14ac:dyDescent="0.2"/>
    <row r="14710" ht="12.75" customHeight="1" x14ac:dyDescent="0.2"/>
    <row r="14711" ht="12.75" customHeight="1" x14ac:dyDescent="0.2"/>
    <row r="14712" ht="12.75" customHeight="1" x14ac:dyDescent="0.2"/>
    <row r="14713" ht="12.75" customHeight="1" x14ac:dyDescent="0.2"/>
    <row r="14714" ht="12.75" customHeight="1" x14ac:dyDescent="0.2"/>
    <row r="14715" ht="12.75" customHeight="1" x14ac:dyDescent="0.2"/>
    <row r="14716" ht="12.75" customHeight="1" x14ac:dyDescent="0.2"/>
    <row r="14717" ht="12.75" customHeight="1" x14ac:dyDescent="0.2"/>
    <row r="14718" ht="12.75" customHeight="1" x14ac:dyDescent="0.2"/>
    <row r="14719" ht="12.75" customHeight="1" x14ac:dyDescent="0.2"/>
    <row r="14720" ht="12.75" customHeight="1" x14ac:dyDescent="0.2"/>
    <row r="14721" ht="12.75" customHeight="1" x14ac:dyDescent="0.2"/>
    <row r="14722" ht="12.75" customHeight="1" x14ac:dyDescent="0.2"/>
    <row r="14723" ht="12.75" customHeight="1" x14ac:dyDescent="0.2"/>
    <row r="14724" ht="12.75" customHeight="1" x14ac:dyDescent="0.2"/>
    <row r="14725" ht="12.75" customHeight="1" x14ac:dyDescent="0.2"/>
    <row r="14726" ht="12.75" customHeight="1" x14ac:dyDescent="0.2"/>
    <row r="14727" ht="12.75" customHeight="1" x14ac:dyDescent="0.2"/>
    <row r="14728" ht="12.75" customHeight="1" x14ac:dyDescent="0.2"/>
    <row r="14729" ht="12.75" customHeight="1" x14ac:dyDescent="0.2"/>
    <row r="14730" ht="12.75" customHeight="1" x14ac:dyDescent="0.2"/>
    <row r="14731" ht="12.75" customHeight="1" x14ac:dyDescent="0.2"/>
    <row r="14732" ht="12.75" customHeight="1" x14ac:dyDescent="0.2"/>
    <row r="14733" ht="12.75" customHeight="1" x14ac:dyDescent="0.2"/>
    <row r="14734" ht="12.75" customHeight="1" x14ac:dyDescent="0.2"/>
    <row r="14735" ht="12.75" customHeight="1" x14ac:dyDescent="0.2"/>
    <row r="14736" ht="12.75" customHeight="1" x14ac:dyDescent="0.2"/>
    <row r="14737" ht="12.75" customHeight="1" x14ac:dyDescent="0.2"/>
    <row r="14738" ht="12.75" customHeight="1" x14ac:dyDescent="0.2"/>
    <row r="14739" ht="12.75" customHeight="1" x14ac:dyDescent="0.2"/>
    <row r="14740" ht="12.75" customHeight="1" x14ac:dyDescent="0.2"/>
    <row r="14741" ht="12.75" customHeight="1" x14ac:dyDescent="0.2"/>
    <row r="14742" ht="12.75" customHeight="1" x14ac:dyDescent="0.2"/>
    <row r="14743" ht="12.75" customHeight="1" x14ac:dyDescent="0.2"/>
    <row r="14744" ht="12.75" customHeight="1" x14ac:dyDescent="0.2"/>
    <row r="14745" ht="12.75" customHeight="1" x14ac:dyDescent="0.2"/>
    <row r="14746" ht="12.75" customHeight="1" x14ac:dyDescent="0.2"/>
    <row r="14747" ht="12.75" customHeight="1" x14ac:dyDescent="0.2"/>
    <row r="14748" ht="12.75" customHeight="1" x14ac:dyDescent="0.2"/>
    <row r="14749" ht="12.75" customHeight="1" x14ac:dyDescent="0.2"/>
    <row r="14750" ht="12.75" customHeight="1" x14ac:dyDescent="0.2"/>
    <row r="14751" ht="12.75" customHeight="1" x14ac:dyDescent="0.2"/>
    <row r="14752" ht="12.75" customHeight="1" x14ac:dyDescent="0.2"/>
    <row r="14753" ht="12.75" customHeight="1" x14ac:dyDescent="0.2"/>
    <row r="14754" ht="12.75" customHeight="1" x14ac:dyDescent="0.2"/>
    <row r="14755" ht="12.75" customHeight="1" x14ac:dyDescent="0.2"/>
    <row r="14756" ht="12.75" customHeight="1" x14ac:dyDescent="0.2"/>
    <row r="14757" ht="12.75" customHeight="1" x14ac:dyDescent="0.2"/>
    <row r="14758" ht="12.75" customHeight="1" x14ac:dyDescent="0.2"/>
    <row r="14759" ht="12.75" customHeight="1" x14ac:dyDescent="0.2"/>
    <row r="14760" ht="12.75" customHeight="1" x14ac:dyDescent="0.2"/>
    <row r="14761" ht="12.75" customHeight="1" x14ac:dyDescent="0.2"/>
    <row r="14762" ht="12.75" customHeight="1" x14ac:dyDescent="0.2"/>
    <row r="14763" ht="12.75" customHeight="1" x14ac:dyDescent="0.2"/>
    <row r="14764" ht="12.75" customHeight="1" x14ac:dyDescent="0.2"/>
    <row r="14765" ht="12.75" customHeight="1" x14ac:dyDescent="0.2"/>
    <row r="14766" ht="12.75" customHeight="1" x14ac:dyDescent="0.2"/>
    <row r="14767" ht="12.75" customHeight="1" x14ac:dyDescent="0.2"/>
    <row r="14768" ht="12.75" customHeight="1" x14ac:dyDescent="0.2"/>
    <row r="14769" ht="12.75" customHeight="1" x14ac:dyDescent="0.2"/>
    <row r="14770" ht="12.75" customHeight="1" x14ac:dyDescent="0.2"/>
    <row r="14771" ht="12.75" customHeight="1" x14ac:dyDescent="0.2"/>
    <row r="14772" ht="12.75" customHeight="1" x14ac:dyDescent="0.2"/>
    <row r="14773" ht="12.75" customHeight="1" x14ac:dyDescent="0.2"/>
    <row r="14774" ht="12.75" customHeight="1" x14ac:dyDescent="0.2"/>
    <row r="14775" ht="12.75" customHeight="1" x14ac:dyDescent="0.2"/>
    <row r="14776" ht="12.75" customHeight="1" x14ac:dyDescent="0.2"/>
    <row r="14777" ht="12.75" customHeight="1" x14ac:dyDescent="0.2"/>
    <row r="14778" ht="12.75" customHeight="1" x14ac:dyDescent="0.2"/>
    <row r="14779" ht="12.75" customHeight="1" x14ac:dyDescent="0.2"/>
    <row r="14780" ht="12.75" customHeight="1" x14ac:dyDescent="0.2"/>
    <row r="14781" ht="12.75" customHeight="1" x14ac:dyDescent="0.2"/>
    <row r="14782" ht="12.75" customHeight="1" x14ac:dyDescent="0.2"/>
    <row r="14783" ht="12.75" customHeight="1" x14ac:dyDescent="0.2"/>
    <row r="14784" ht="12.75" customHeight="1" x14ac:dyDescent="0.2"/>
    <row r="14785" ht="12.75" customHeight="1" x14ac:dyDescent="0.2"/>
    <row r="14786" ht="12.75" customHeight="1" x14ac:dyDescent="0.2"/>
    <row r="14787" ht="12.75" customHeight="1" x14ac:dyDescent="0.2"/>
    <row r="14788" ht="12.75" customHeight="1" x14ac:dyDescent="0.2"/>
    <row r="14789" ht="12.75" customHeight="1" x14ac:dyDescent="0.2"/>
    <row r="14790" ht="12.75" customHeight="1" x14ac:dyDescent="0.2"/>
    <row r="14791" ht="12.75" customHeight="1" x14ac:dyDescent="0.2"/>
    <row r="14792" ht="12.75" customHeight="1" x14ac:dyDescent="0.2"/>
    <row r="14793" ht="12.75" customHeight="1" x14ac:dyDescent="0.2"/>
    <row r="14794" ht="12.75" customHeight="1" x14ac:dyDescent="0.2"/>
    <row r="14795" ht="12.75" customHeight="1" x14ac:dyDescent="0.2"/>
    <row r="14796" ht="12.75" customHeight="1" x14ac:dyDescent="0.2"/>
    <row r="14797" ht="12.75" customHeight="1" x14ac:dyDescent="0.2"/>
    <row r="14798" ht="12.75" customHeight="1" x14ac:dyDescent="0.2"/>
    <row r="14799" ht="12.75" customHeight="1" x14ac:dyDescent="0.2"/>
    <row r="14800" ht="12.75" customHeight="1" x14ac:dyDescent="0.2"/>
    <row r="14801" ht="12.75" customHeight="1" x14ac:dyDescent="0.2"/>
    <row r="14802" ht="12.75" customHeight="1" x14ac:dyDescent="0.2"/>
    <row r="14803" ht="12.75" customHeight="1" x14ac:dyDescent="0.2"/>
    <row r="14804" ht="12.75" customHeight="1" x14ac:dyDescent="0.2"/>
    <row r="14805" ht="12.75" customHeight="1" x14ac:dyDescent="0.2"/>
    <row r="14806" ht="12.75" customHeight="1" x14ac:dyDescent="0.2"/>
    <row r="14807" ht="12.75" customHeight="1" x14ac:dyDescent="0.2"/>
    <row r="14808" ht="12.75" customHeight="1" x14ac:dyDescent="0.2"/>
    <row r="14809" ht="12.75" customHeight="1" x14ac:dyDescent="0.2"/>
    <row r="14810" ht="12.75" customHeight="1" x14ac:dyDescent="0.2"/>
    <row r="14811" ht="12.75" customHeight="1" x14ac:dyDescent="0.2"/>
    <row r="14812" ht="12.75" customHeight="1" x14ac:dyDescent="0.2"/>
    <row r="14813" ht="12.75" customHeight="1" x14ac:dyDescent="0.2"/>
    <row r="14814" ht="12.75" customHeight="1" x14ac:dyDescent="0.2"/>
    <row r="14815" ht="12.75" customHeight="1" x14ac:dyDescent="0.2"/>
    <row r="14816" ht="12.75" customHeight="1" x14ac:dyDescent="0.2"/>
    <row r="14817" ht="12.75" customHeight="1" x14ac:dyDescent="0.2"/>
    <row r="14818" ht="12.75" customHeight="1" x14ac:dyDescent="0.2"/>
    <row r="14819" ht="12.75" customHeight="1" x14ac:dyDescent="0.2"/>
    <row r="14820" ht="12.75" customHeight="1" x14ac:dyDescent="0.2"/>
    <row r="14821" ht="12.75" customHeight="1" x14ac:dyDescent="0.2"/>
    <row r="14822" ht="12.75" customHeight="1" x14ac:dyDescent="0.2"/>
    <row r="14823" ht="12.75" customHeight="1" x14ac:dyDescent="0.2"/>
    <row r="14824" ht="12.75" customHeight="1" x14ac:dyDescent="0.2"/>
    <row r="14825" ht="12.75" customHeight="1" x14ac:dyDescent="0.2"/>
    <row r="14826" ht="12.75" customHeight="1" x14ac:dyDescent="0.2"/>
    <row r="14827" ht="12.75" customHeight="1" x14ac:dyDescent="0.2"/>
    <row r="14828" ht="12.75" customHeight="1" x14ac:dyDescent="0.2"/>
    <row r="14829" ht="12.75" customHeight="1" x14ac:dyDescent="0.2"/>
    <row r="14830" ht="12.75" customHeight="1" x14ac:dyDescent="0.2"/>
    <row r="14831" ht="12.75" customHeight="1" x14ac:dyDescent="0.2"/>
    <row r="14832" ht="12.75" customHeight="1" x14ac:dyDescent="0.2"/>
    <row r="14833" ht="12.75" customHeight="1" x14ac:dyDescent="0.2"/>
    <row r="14834" ht="12.75" customHeight="1" x14ac:dyDescent="0.2"/>
    <row r="14835" ht="12.75" customHeight="1" x14ac:dyDescent="0.2"/>
    <row r="14836" ht="12.75" customHeight="1" x14ac:dyDescent="0.2"/>
    <row r="14837" ht="12.75" customHeight="1" x14ac:dyDescent="0.2"/>
    <row r="14838" ht="12.75" customHeight="1" x14ac:dyDescent="0.2"/>
    <row r="14839" ht="12.75" customHeight="1" x14ac:dyDescent="0.2"/>
    <row r="14840" ht="12.75" customHeight="1" x14ac:dyDescent="0.2"/>
    <row r="14841" ht="12.75" customHeight="1" x14ac:dyDescent="0.2"/>
    <row r="14842" ht="12.75" customHeight="1" x14ac:dyDescent="0.2"/>
    <row r="14843" ht="12.75" customHeight="1" x14ac:dyDescent="0.2"/>
    <row r="14844" ht="12.75" customHeight="1" x14ac:dyDescent="0.2"/>
    <row r="14845" ht="12.75" customHeight="1" x14ac:dyDescent="0.2"/>
    <row r="14846" ht="12.75" customHeight="1" x14ac:dyDescent="0.2"/>
    <row r="14847" ht="12.75" customHeight="1" x14ac:dyDescent="0.2"/>
    <row r="14848" ht="12.75" customHeight="1" x14ac:dyDescent="0.2"/>
    <row r="14849" ht="12.75" customHeight="1" x14ac:dyDescent="0.2"/>
    <row r="14850" ht="12.75" customHeight="1" x14ac:dyDescent="0.2"/>
    <row r="14851" ht="12.75" customHeight="1" x14ac:dyDescent="0.2"/>
    <row r="14852" ht="12.75" customHeight="1" x14ac:dyDescent="0.2"/>
    <row r="14853" ht="12.75" customHeight="1" x14ac:dyDescent="0.2"/>
    <row r="14854" ht="12.75" customHeight="1" x14ac:dyDescent="0.2"/>
    <row r="14855" ht="12.75" customHeight="1" x14ac:dyDescent="0.2"/>
    <row r="14856" ht="12.75" customHeight="1" x14ac:dyDescent="0.2"/>
    <row r="14857" ht="12.75" customHeight="1" x14ac:dyDescent="0.2"/>
    <row r="14858" ht="12.75" customHeight="1" x14ac:dyDescent="0.2"/>
    <row r="14859" ht="12.75" customHeight="1" x14ac:dyDescent="0.2"/>
    <row r="14860" ht="12.75" customHeight="1" x14ac:dyDescent="0.2"/>
    <row r="14861" ht="12.75" customHeight="1" x14ac:dyDescent="0.2"/>
    <row r="14862" ht="12.75" customHeight="1" x14ac:dyDescent="0.2"/>
    <row r="14863" ht="12.75" customHeight="1" x14ac:dyDescent="0.2"/>
    <row r="14864" ht="12.75" customHeight="1" x14ac:dyDescent="0.2"/>
    <row r="14865" ht="12.75" customHeight="1" x14ac:dyDescent="0.2"/>
    <row r="14866" ht="12.75" customHeight="1" x14ac:dyDescent="0.2"/>
    <row r="14867" ht="12.75" customHeight="1" x14ac:dyDescent="0.2"/>
    <row r="14868" ht="12.75" customHeight="1" x14ac:dyDescent="0.2"/>
    <row r="14869" ht="12.75" customHeight="1" x14ac:dyDescent="0.2"/>
    <row r="14870" ht="12.75" customHeight="1" x14ac:dyDescent="0.2"/>
    <row r="14871" ht="12.75" customHeight="1" x14ac:dyDescent="0.2"/>
    <row r="14872" ht="12.75" customHeight="1" x14ac:dyDescent="0.2"/>
    <row r="14873" ht="12.75" customHeight="1" x14ac:dyDescent="0.2"/>
    <row r="14874" ht="12.75" customHeight="1" x14ac:dyDescent="0.2"/>
    <row r="14875" ht="12.75" customHeight="1" x14ac:dyDescent="0.2"/>
    <row r="14876" ht="12.75" customHeight="1" x14ac:dyDescent="0.2"/>
    <row r="14877" ht="12.75" customHeight="1" x14ac:dyDescent="0.2"/>
    <row r="14878" ht="12.75" customHeight="1" x14ac:dyDescent="0.2"/>
    <row r="14879" ht="12.75" customHeight="1" x14ac:dyDescent="0.2"/>
    <row r="14880" ht="12.75" customHeight="1" x14ac:dyDescent="0.2"/>
    <row r="14881" ht="12.75" customHeight="1" x14ac:dyDescent="0.2"/>
    <row r="14882" ht="12.75" customHeight="1" x14ac:dyDescent="0.2"/>
    <row r="14883" ht="12.75" customHeight="1" x14ac:dyDescent="0.2"/>
    <row r="14884" ht="12.75" customHeight="1" x14ac:dyDescent="0.2"/>
    <row r="14885" ht="12.75" customHeight="1" x14ac:dyDescent="0.2"/>
    <row r="14886" ht="12.75" customHeight="1" x14ac:dyDescent="0.2"/>
    <row r="14887" ht="12.75" customHeight="1" x14ac:dyDescent="0.2"/>
    <row r="14888" ht="12.75" customHeight="1" x14ac:dyDescent="0.2"/>
    <row r="14889" ht="12.75" customHeight="1" x14ac:dyDescent="0.2"/>
    <row r="14890" ht="12.75" customHeight="1" x14ac:dyDescent="0.2"/>
    <row r="14891" ht="12.75" customHeight="1" x14ac:dyDescent="0.2"/>
    <row r="14892" ht="12.75" customHeight="1" x14ac:dyDescent="0.2"/>
    <row r="14893" ht="12.75" customHeight="1" x14ac:dyDescent="0.2"/>
    <row r="14894" ht="12.75" customHeight="1" x14ac:dyDescent="0.2"/>
    <row r="14895" ht="12.75" customHeight="1" x14ac:dyDescent="0.2"/>
    <row r="14896" ht="12.75" customHeight="1" x14ac:dyDescent="0.2"/>
    <row r="14897" ht="12.75" customHeight="1" x14ac:dyDescent="0.2"/>
    <row r="14898" ht="12.75" customHeight="1" x14ac:dyDescent="0.2"/>
    <row r="14899" ht="12.75" customHeight="1" x14ac:dyDescent="0.2"/>
    <row r="14900" ht="12.75" customHeight="1" x14ac:dyDescent="0.2"/>
    <row r="14901" ht="12.75" customHeight="1" x14ac:dyDescent="0.2"/>
    <row r="14902" ht="12.75" customHeight="1" x14ac:dyDescent="0.2"/>
    <row r="14903" ht="12.75" customHeight="1" x14ac:dyDescent="0.2"/>
    <row r="14904" ht="12.75" customHeight="1" x14ac:dyDescent="0.2"/>
    <row r="14905" ht="12.75" customHeight="1" x14ac:dyDescent="0.2"/>
    <row r="14906" ht="12.75" customHeight="1" x14ac:dyDescent="0.2"/>
    <row r="14907" ht="12.75" customHeight="1" x14ac:dyDescent="0.2"/>
    <row r="14908" ht="12.75" customHeight="1" x14ac:dyDescent="0.2"/>
    <row r="14909" ht="12.75" customHeight="1" x14ac:dyDescent="0.2"/>
    <row r="14910" ht="12.75" customHeight="1" x14ac:dyDescent="0.2"/>
    <row r="14911" ht="12.75" customHeight="1" x14ac:dyDescent="0.2"/>
    <row r="14912" ht="12.75" customHeight="1" x14ac:dyDescent="0.2"/>
    <row r="14913" ht="12.75" customHeight="1" x14ac:dyDescent="0.2"/>
    <row r="14914" ht="12.75" customHeight="1" x14ac:dyDescent="0.2"/>
    <row r="14915" ht="12.75" customHeight="1" x14ac:dyDescent="0.2"/>
    <row r="14916" ht="12.75" customHeight="1" x14ac:dyDescent="0.2"/>
    <row r="14917" ht="12.75" customHeight="1" x14ac:dyDescent="0.2"/>
    <row r="14918" ht="12.75" customHeight="1" x14ac:dyDescent="0.2"/>
    <row r="14919" ht="12.75" customHeight="1" x14ac:dyDescent="0.2"/>
    <row r="14920" ht="12.75" customHeight="1" x14ac:dyDescent="0.2"/>
    <row r="14921" ht="12.75" customHeight="1" x14ac:dyDescent="0.2"/>
    <row r="14922" ht="12.75" customHeight="1" x14ac:dyDescent="0.2"/>
    <row r="14923" ht="12.75" customHeight="1" x14ac:dyDescent="0.2"/>
    <row r="14924" ht="12.75" customHeight="1" x14ac:dyDescent="0.2"/>
    <row r="14925" ht="12.75" customHeight="1" x14ac:dyDescent="0.2"/>
    <row r="14926" ht="12.75" customHeight="1" x14ac:dyDescent="0.2"/>
    <row r="14927" ht="12.75" customHeight="1" x14ac:dyDescent="0.2"/>
    <row r="14928" ht="12.75" customHeight="1" x14ac:dyDescent="0.2"/>
    <row r="14929" ht="12.75" customHeight="1" x14ac:dyDescent="0.2"/>
    <row r="14930" ht="12.75" customHeight="1" x14ac:dyDescent="0.2"/>
    <row r="14931" ht="12.75" customHeight="1" x14ac:dyDescent="0.2"/>
    <row r="14932" ht="12.75" customHeight="1" x14ac:dyDescent="0.2"/>
    <row r="14933" ht="12.75" customHeight="1" x14ac:dyDescent="0.2"/>
    <row r="14934" ht="12.75" customHeight="1" x14ac:dyDescent="0.2"/>
    <row r="14935" ht="12.75" customHeight="1" x14ac:dyDescent="0.2"/>
    <row r="14936" ht="12.75" customHeight="1" x14ac:dyDescent="0.2"/>
    <row r="14937" ht="12.75" customHeight="1" x14ac:dyDescent="0.2"/>
    <row r="14938" ht="12.75" customHeight="1" x14ac:dyDescent="0.2"/>
    <row r="14939" ht="12.75" customHeight="1" x14ac:dyDescent="0.2"/>
    <row r="14940" ht="12.75" customHeight="1" x14ac:dyDescent="0.2"/>
    <row r="14941" ht="12.75" customHeight="1" x14ac:dyDescent="0.2"/>
    <row r="14942" ht="12.75" customHeight="1" x14ac:dyDescent="0.2"/>
    <row r="14943" ht="12.75" customHeight="1" x14ac:dyDescent="0.2"/>
    <row r="14944" ht="12.75" customHeight="1" x14ac:dyDescent="0.2"/>
    <row r="14945" ht="12.75" customHeight="1" x14ac:dyDescent="0.2"/>
    <row r="14946" ht="12.75" customHeight="1" x14ac:dyDescent="0.2"/>
    <row r="14947" ht="12.75" customHeight="1" x14ac:dyDescent="0.2"/>
    <row r="14948" ht="12.75" customHeight="1" x14ac:dyDescent="0.2"/>
    <row r="14949" ht="12.75" customHeight="1" x14ac:dyDescent="0.2"/>
    <row r="14950" ht="12.75" customHeight="1" x14ac:dyDescent="0.2"/>
    <row r="14951" ht="12.75" customHeight="1" x14ac:dyDescent="0.2"/>
    <row r="14952" ht="12.75" customHeight="1" x14ac:dyDescent="0.2"/>
    <row r="14953" ht="12.75" customHeight="1" x14ac:dyDescent="0.2"/>
    <row r="14954" ht="12.75" customHeight="1" x14ac:dyDescent="0.2"/>
    <row r="14955" ht="12.75" customHeight="1" x14ac:dyDescent="0.2"/>
    <row r="14956" ht="12.75" customHeight="1" x14ac:dyDescent="0.2"/>
    <row r="14957" ht="12.75" customHeight="1" x14ac:dyDescent="0.2"/>
    <row r="14958" ht="12.75" customHeight="1" x14ac:dyDescent="0.2"/>
    <row r="14959" ht="12.75" customHeight="1" x14ac:dyDescent="0.2"/>
    <row r="14960" ht="12.75" customHeight="1" x14ac:dyDescent="0.2"/>
    <row r="14961" ht="12.75" customHeight="1" x14ac:dyDescent="0.2"/>
    <row r="14962" ht="12.75" customHeight="1" x14ac:dyDescent="0.2"/>
    <row r="14963" ht="12.75" customHeight="1" x14ac:dyDescent="0.2"/>
    <row r="14964" ht="12.75" customHeight="1" x14ac:dyDescent="0.2"/>
    <row r="14965" ht="12.75" customHeight="1" x14ac:dyDescent="0.2"/>
    <row r="14966" ht="12.75" customHeight="1" x14ac:dyDescent="0.2"/>
    <row r="14967" ht="12.75" customHeight="1" x14ac:dyDescent="0.2"/>
    <row r="14968" ht="12.75" customHeight="1" x14ac:dyDescent="0.2"/>
    <row r="14969" ht="12.75" customHeight="1" x14ac:dyDescent="0.2"/>
    <row r="14970" ht="12.75" customHeight="1" x14ac:dyDescent="0.2"/>
    <row r="14971" ht="12.75" customHeight="1" x14ac:dyDescent="0.2"/>
    <row r="14972" ht="12.75" customHeight="1" x14ac:dyDescent="0.2"/>
    <row r="14973" ht="12.75" customHeight="1" x14ac:dyDescent="0.2"/>
    <row r="14974" ht="12.75" customHeight="1" x14ac:dyDescent="0.2"/>
    <row r="14975" ht="12.75" customHeight="1" x14ac:dyDescent="0.2"/>
    <row r="14976" ht="12.75" customHeight="1" x14ac:dyDescent="0.2"/>
    <row r="14977" ht="12.75" customHeight="1" x14ac:dyDescent="0.2"/>
    <row r="14978" ht="12.75" customHeight="1" x14ac:dyDescent="0.2"/>
    <row r="14979" ht="12.75" customHeight="1" x14ac:dyDescent="0.2"/>
    <row r="14980" ht="12.75" customHeight="1" x14ac:dyDescent="0.2"/>
    <row r="14981" ht="12.75" customHeight="1" x14ac:dyDescent="0.2"/>
    <row r="14982" ht="12.75" customHeight="1" x14ac:dyDescent="0.2"/>
    <row r="14983" ht="12.75" customHeight="1" x14ac:dyDescent="0.2"/>
    <row r="14984" ht="12.75" customHeight="1" x14ac:dyDescent="0.2"/>
    <row r="14985" ht="12.75" customHeight="1" x14ac:dyDescent="0.2"/>
    <row r="14986" ht="12.75" customHeight="1" x14ac:dyDescent="0.2"/>
    <row r="14987" ht="12.75" customHeight="1" x14ac:dyDescent="0.2"/>
    <row r="14988" ht="12.75" customHeight="1" x14ac:dyDescent="0.2"/>
    <row r="14989" ht="12.75" customHeight="1" x14ac:dyDescent="0.2"/>
    <row r="14990" ht="12.75" customHeight="1" x14ac:dyDescent="0.2"/>
    <row r="14991" ht="12.75" customHeight="1" x14ac:dyDescent="0.2"/>
    <row r="14992" ht="12.75" customHeight="1" x14ac:dyDescent="0.2"/>
    <row r="14993" ht="12.75" customHeight="1" x14ac:dyDescent="0.2"/>
    <row r="14994" ht="12.75" customHeight="1" x14ac:dyDescent="0.2"/>
    <row r="14995" ht="12.75" customHeight="1" x14ac:dyDescent="0.2"/>
    <row r="14996" ht="12.75" customHeight="1" x14ac:dyDescent="0.2"/>
    <row r="14997" ht="12.75" customHeight="1" x14ac:dyDescent="0.2"/>
    <row r="14998" ht="12.75" customHeight="1" x14ac:dyDescent="0.2"/>
    <row r="14999" ht="12.75" customHeight="1" x14ac:dyDescent="0.2"/>
    <row r="15000" ht="12.75" customHeight="1" x14ac:dyDescent="0.2"/>
    <row r="15001" ht="12.75" customHeight="1" x14ac:dyDescent="0.2"/>
    <row r="15002" ht="12.75" customHeight="1" x14ac:dyDescent="0.2"/>
    <row r="15003" ht="12.75" customHeight="1" x14ac:dyDescent="0.2"/>
    <row r="15004" ht="12.75" customHeight="1" x14ac:dyDescent="0.2"/>
    <row r="15005" ht="12.75" customHeight="1" x14ac:dyDescent="0.2"/>
    <row r="15006" ht="12.75" customHeight="1" x14ac:dyDescent="0.2"/>
    <row r="15007" ht="12.75" customHeight="1" x14ac:dyDescent="0.2"/>
    <row r="15008" ht="12.75" customHeight="1" x14ac:dyDescent="0.2"/>
    <row r="15009" ht="12.75" customHeight="1" x14ac:dyDescent="0.2"/>
    <row r="15010" ht="12.75" customHeight="1" x14ac:dyDescent="0.2"/>
    <row r="15011" ht="12.75" customHeight="1" x14ac:dyDescent="0.2"/>
    <row r="15012" ht="12.75" customHeight="1" x14ac:dyDescent="0.2"/>
    <row r="15013" ht="12.75" customHeight="1" x14ac:dyDescent="0.2"/>
    <row r="15014" ht="12.75" customHeight="1" x14ac:dyDescent="0.2"/>
    <row r="15015" ht="12.75" customHeight="1" x14ac:dyDescent="0.2"/>
    <row r="15016" ht="12.75" customHeight="1" x14ac:dyDescent="0.2"/>
    <row r="15017" ht="12.75" customHeight="1" x14ac:dyDescent="0.2"/>
    <row r="15018" ht="12.75" customHeight="1" x14ac:dyDescent="0.2"/>
    <row r="15019" ht="12.75" customHeight="1" x14ac:dyDescent="0.2"/>
    <row r="15020" ht="12.75" customHeight="1" x14ac:dyDescent="0.2"/>
    <row r="15021" ht="12.75" customHeight="1" x14ac:dyDescent="0.2"/>
    <row r="15022" ht="12.75" customHeight="1" x14ac:dyDescent="0.2"/>
    <row r="15023" ht="12.75" customHeight="1" x14ac:dyDescent="0.2"/>
    <row r="15024" ht="12.75" customHeight="1" x14ac:dyDescent="0.2"/>
    <row r="15025" ht="12.75" customHeight="1" x14ac:dyDescent="0.2"/>
    <row r="15026" ht="12.75" customHeight="1" x14ac:dyDescent="0.2"/>
    <row r="15027" ht="12.75" customHeight="1" x14ac:dyDescent="0.2"/>
    <row r="15028" ht="12.75" customHeight="1" x14ac:dyDescent="0.2"/>
    <row r="15029" ht="12.75" customHeight="1" x14ac:dyDescent="0.2"/>
    <row r="15030" ht="12.75" customHeight="1" x14ac:dyDescent="0.2"/>
    <row r="15031" ht="12.75" customHeight="1" x14ac:dyDescent="0.2"/>
    <row r="15032" ht="12.75" customHeight="1" x14ac:dyDescent="0.2"/>
    <row r="15033" ht="12.75" customHeight="1" x14ac:dyDescent="0.2"/>
    <row r="15034" ht="12.75" customHeight="1" x14ac:dyDescent="0.2"/>
    <row r="15035" ht="12.75" customHeight="1" x14ac:dyDescent="0.2"/>
    <row r="15036" ht="12.75" customHeight="1" x14ac:dyDescent="0.2"/>
    <row r="15037" ht="12.75" customHeight="1" x14ac:dyDescent="0.2"/>
    <row r="15038" ht="12.75" customHeight="1" x14ac:dyDescent="0.2"/>
    <row r="15039" ht="12.75" customHeight="1" x14ac:dyDescent="0.2"/>
    <row r="15040" ht="12.75" customHeight="1" x14ac:dyDescent="0.2"/>
    <row r="15041" ht="12.75" customHeight="1" x14ac:dyDescent="0.2"/>
    <row r="15042" ht="12.75" customHeight="1" x14ac:dyDescent="0.2"/>
    <row r="15043" ht="12.75" customHeight="1" x14ac:dyDescent="0.2"/>
    <row r="15044" ht="12.75" customHeight="1" x14ac:dyDescent="0.2"/>
    <row r="15045" ht="12.75" customHeight="1" x14ac:dyDescent="0.2"/>
    <row r="15046" ht="12.75" customHeight="1" x14ac:dyDescent="0.2"/>
    <row r="15047" ht="12.75" customHeight="1" x14ac:dyDescent="0.2"/>
    <row r="15048" ht="12.75" customHeight="1" x14ac:dyDescent="0.2"/>
    <row r="15049" ht="12.75" customHeight="1" x14ac:dyDescent="0.2"/>
    <row r="15050" ht="12.75" customHeight="1" x14ac:dyDescent="0.2"/>
    <row r="15051" ht="12.75" customHeight="1" x14ac:dyDescent="0.2"/>
    <row r="15052" ht="12.75" customHeight="1" x14ac:dyDescent="0.2"/>
    <row r="15053" ht="12.75" customHeight="1" x14ac:dyDescent="0.2"/>
    <row r="15054" ht="12.75" customHeight="1" x14ac:dyDescent="0.2"/>
    <row r="15055" ht="12.75" customHeight="1" x14ac:dyDescent="0.2"/>
    <row r="15056" ht="12.75" customHeight="1" x14ac:dyDescent="0.2"/>
    <row r="15057" ht="12.75" customHeight="1" x14ac:dyDescent="0.2"/>
    <row r="15058" ht="12.75" customHeight="1" x14ac:dyDescent="0.2"/>
    <row r="15059" ht="12.75" customHeight="1" x14ac:dyDescent="0.2"/>
    <row r="15060" ht="12.75" customHeight="1" x14ac:dyDescent="0.2"/>
    <row r="15061" ht="12.75" customHeight="1" x14ac:dyDescent="0.2"/>
    <row r="15062" ht="12.75" customHeight="1" x14ac:dyDescent="0.2"/>
    <row r="15063" ht="12.75" customHeight="1" x14ac:dyDescent="0.2"/>
    <row r="15064" ht="12.75" customHeight="1" x14ac:dyDescent="0.2"/>
    <row r="15065" ht="12.75" customHeight="1" x14ac:dyDescent="0.2"/>
    <row r="15066" ht="12.75" customHeight="1" x14ac:dyDescent="0.2"/>
    <row r="15067" ht="12.75" customHeight="1" x14ac:dyDescent="0.2"/>
    <row r="15068" ht="12.75" customHeight="1" x14ac:dyDescent="0.2"/>
    <row r="15069" ht="12.75" customHeight="1" x14ac:dyDescent="0.2"/>
    <row r="15070" ht="12.75" customHeight="1" x14ac:dyDescent="0.2"/>
    <row r="15071" ht="12.75" customHeight="1" x14ac:dyDescent="0.2"/>
    <row r="15072" ht="12.75" customHeight="1" x14ac:dyDescent="0.2"/>
    <row r="15073" ht="12.75" customHeight="1" x14ac:dyDescent="0.2"/>
    <row r="15074" ht="12.75" customHeight="1" x14ac:dyDescent="0.2"/>
    <row r="15075" ht="12.75" customHeight="1" x14ac:dyDescent="0.2"/>
    <row r="15076" ht="12.75" customHeight="1" x14ac:dyDescent="0.2"/>
    <row r="15077" ht="12.75" customHeight="1" x14ac:dyDescent="0.2"/>
    <row r="15078" ht="12.75" customHeight="1" x14ac:dyDescent="0.2"/>
    <row r="15079" ht="12.75" customHeight="1" x14ac:dyDescent="0.2"/>
    <row r="15080" ht="12.75" customHeight="1" x14ac:dyDescent="0.2"/>
    <row r="15081" ht="12.75" customHeight="1" x14ac:dyDescent="0.2"/>
    <row r="15082" ht="12.75" customHeight="1" x14ac:dyDescent="0.2"/>
    <row r="15083" ht="12.75" customHeight="1" x14ac:dyDescent="0.2"/>
    <row r="15084" ht="12.75" customHeight="1" x14ac:dyDescent="0.2"/>
    <row r="15085" ht="12.75" customHeight="1" x14ac:dyDescent="0.2"/>
    <row r="15086" ht="12.75" customHeight="1" x14ac:dyDescent="0.2"/>
    <row r="15087" ht="12.75" customHeight="1" x14ac:dyDescent="0.2"/>
    <row r="15088" ht="12.75" customHeight="1" x14ac:dyDescent="0.2"/>
    <row r="15089" ht="12.75" customHeight="1" x14ac:dyDescent="0.2"/>
    <row r="15090" ht="12.75" customHeight="1" x14ac:dyDescent="0.2"/>
    <row r="15091" ht="12.75" customHeight="1" x14ac:dyDescent="0.2"/>
    <row r="15092" ht="12.75" customHeight="1" x14ac:dyDescent="0.2"/>
    <row r="15093" ht="12.75" customHeight="1" x14ac:dyDescent="0.2"/>
    <row r="15094" ht="12.75" customHeight="1" x14ac:dyDescent="0.2"/>
    <row r="15095" ht="12.75" customHeight="1" x14ac:dyDescent="0.2"/>
    <row r="15096" ht="12.75" customHeight="1" x14ac:dyDescent="0.2"/>
    <row r="15097" ht="12.75" customHeight="1" x14ac:dyDescent="0.2"/>
    <row r="15098" ht="12.75" customHeight="1" x14ac:dyDescent="0.2"/>
    <row r="15099" ht="12.75" customHeight="1" x14ac:dyDescent="0.2"/>
    <row r="15100" ht="12.75" customHeight="1" x14ac:dyDescent="0.2"/>
    <row r="15101" ht="12.75" customHeight="1" x14ac:dyDescent="0.2"/>
    <row r="15102" ht="12.75" customHeight="1" x14ac:dyDescent="0.2"/>
    <row r="15103" ht="12.75" customHeight="1" x14ac:dyDescent="0.2"/>
    <row r="15104" ht="12.75" customHeight="1" x14ac:dyDescent="0.2"/>
    <row r="15105" ht="12.75" customHeight="1" x14ac:dyDescent="0.2"/>
    <row r="15106" ht="12.75" customHeight="1" x14ac:dyDescent="0.2"/>
    <row r="15107" ht="12.75" customHeight="1" x14ac:dyDescent="0.2"/>
    <row r="15108" ht="12.75" customHeight="1" x14ac:dyDescent="0.2"/>
    <row r="15109" ht="12.75" customHeight="1" x14ac:dyDescent="0.2"/>
    <row r="15110" ht="12.75" customHeight="1" x14ac:dyDescent="0.2"/>
    <row r="15111" ht="12.75" customHeight="1" x14ac:dyDescent="0.2"/>
    <row r="15112" ht="12.75" customHeight="1" x14ac:dyDescent="0.2"/>
    <row r="15113" ht="12.75" customHeight="1" x14ac:dyDescent="0.2"/>
    <row r="15114" ht="12.75" customHeight="1" x14ac:dyDescent="0.2"/>
    <row r="15115" ht="12.75" customHeight="1" x14ac:dyDescent="0.2"/>
    <row r="15116" ht="12.75" customHeight="1" x14ac:dyDescent="0.2"/>
    <row r="15117" ht="12.75" customHeight="1" x14ac:dyDescent="0.2"/>
    <row r="15118" ht="12.75" customHeight="1" x14ac:dyDescent="0.2"/>
    <row r="15119" ht="12.75" customHeight="1" x14ac:dyDescent="0.2"/>
    <row r="15120" ht="12.75" customHeight="1" x14ac:dyDescent="0.2"/>
    <row r="15121" ht="12.75" customHeight="1" x14ac:dyDescent="0.2"/>
    <row r="15122" ht="12.75" customHeight="1" x14ac:dyDescent="0.2"/>
    <row r="15123" ht="12.75" customHeight="1" x14ac:dyDescent="0.2"/>
    <row r="15124" ht="12.75" customHeight="1" x14ac:dyDescent="0.2"/>
    <row r="15125" ht="12.75" customHeight="1" x14ac:dyDescent="0.2"/>
    <row r="15126" ht="12.75" customHeight="1" x14ac:dyDescent="0.2"/>
    <row r="15127" ht="12.75" customHeight="1" x14ac:dyDescent="0.2"/>
    <row r="15128" ht="12.75" customHeight="1" x14ac:dyDescent="0.2"/>
    <row r="15129" ht="12.75" customHeight="1" x14ac:dyDescent="0.2"/>
    <row r="15130" ht="12.75" customHeight="1" x14ac:dyDescent="0.2"/>
    <row r="15131" ht="12.75" customHeight="1" x14ac:dyDescent="0.2"/>
    <row r="15132" ht="12.75" customHeight="1" x14ac:dyDescent="0.2"/>
    <row r="15133" ht="12.75" customHeight="1" x14ac:dyDescent="0.2"/>
    <row r="15134" ht="12.75" customHeight="1" x14ac:dyDescent="0.2"/>
    <row r="15135" ht="12.75" customHeight="1" x14ac:dyDescent="0.2"/>
    <row r="15136" ht="12.75" customHeight="1" x14ac:dyDescent="0.2"/>
    <row r="15137" ht="12.75" customHeight="1" x14ac:dyDescent="0.2"/>
    <row r="15138" ht="12.75" customHeight="1" x14ac:dyDescent="0.2"/>
    <row r="15139" ht="12.75" customHeight="1" x14ac:dyDescent="0.2"/>
    <row r="15140" ht="12.75" customHeight="1" x14ac:dyDescent="0.2"/>
    <row r="15141" ht="12.75" customHeight="1" x14ac:dyDescent="0.2"/>
    <row r="15142" ht="12.75" customHeight="1" x14ac:dyDescent="0.2"/>
    <row r="15143" ht="12.75" customHeight="1" x14ac:dyDescent="0.2"/>
    <row r="15144" ht="12.75" customHeight="1" x14ac:dyDescent="0.2"/>
    <row r="15145" ht="12.75" customHeight="1" x14ac:dyDescent="0.2"/>
    <row r="15146" ht="12.75" customHeight="1" x14ac:dyDescent="0.2"/>
    <row r="15147" ht="12.75" customHeight="1" x14ac:dyDescent="0.2"/>
    <row r="15148" ht="12.75" customHeight="1" x14ac:dyDescent="0.2"/>
    <row r="15149" ht="12.75" customHeight="1" x14ac:dyDescent="0.2"/>
    <row r="15150" ht="12.75" customHeight="1" x14ac:dyDescent="0.2"/>
    <row r="15151" ht="12.75" customHeight="1" x14ac:dyDescent="0.2"/>
    <row r="15152" ht="12.75" customHeight="1" x14ac:dyDescent="0.2"/>
    <row r="15153" ht="12.75" customHeight="1" x14ac:dyDescent="0.2"/>
    <row r="15154" ht="12.75" customHeight="1" x14ac:dyDescent="0.2"/>
    <row r="15155" ht="12.75" customHeight="1" x14ac:dyDescent="0.2"/>
    <row r="15156" ht="12.75" customHeight="1" x14ac:dyDescent="0.2"/>
    <row r="15157" ht="12.75" customHeight="1" x14ac:dyDescent="0.2"/>
    <row r="15158" ht="12.75" customHeight="1" x14ac:dyDescent="0.2"/>
    <row r="15159" ht="12.75" customHeight="1" x14ac:dyDescent="0.2"/>
    <row r="15160" ht="12.75" customHeight="1" x14ac:dyDescent="0.2"/>
    <row r="15161" ht="12.75" customHeight="1" x14ac:dyDescent="0.2"/>
    <row r="15162" ht="12.75" customHeight="1" x14ac:dyDescent="0.2"/>
    <row r="15163" ht="12.75" customHeight="1" x14ac:dyDescent="0.2"/>
    <row r="15164" ht="12.75" customHeight="1" x14ac:dyDescent="0.2"/>
    <row r="15165" ht="12.75" customHeight="1" x14ac:dyDescent="0.2"/>
    <row r="15166" ht="12.75" customHeight="1" x14ac:dyDescent="0.2"/>
    <row r="15167" ht="12.75" customHeight="1" x14ac:dyDescent="0.2"/>
    <row r="15168" ht="12.75" customHeight="1" x14ac:dyDescent="0.2"/>
    <row r="15169" ht="12.75" customHeight="1" x14ac:dyDescent="0.2"/>
    <row r="15170" ht="12.75" customHeight="1" x14ac:dyDescent="0.2"/>
    <row r="15171" ht="12.75" customHeight="1" x14ac:dyDescent="0.2"/>
    <row r="15172" ht="12.75" customHeight="1" x14ac:dyDescent="0.2"/>
    <row r="15173" ht="12.75" customHeight="1" x14ac:dyDescent="0.2"/>
    <row r="15174" ht="12.75" customHeight="1" x14ac:dyDescent="0.2"/>
    <row r="15175" ht="12.75" customHeight="1" x14ac:dyDescent="0.2"/>
    <row r="15176" ht="12.75" customHeight="1" x14ac:dyDescent="0.2"/>
    <row r="15177" ht="12.75" customHeight="1" x14ac:dyDescent="0.2"/>
    <row r="15178" ht="12.75" customHeight="1" x14ac:dyDescent="0.2"/>
    <row r="15179" ht="12.75" customHeight="1" x14ac:dyDescent="0.2"/>
    <row r="15180" ht="12.75" customHeight="1" x14ac:dyDescent="0.2"/>
    <row r="15181" ht="12.75" customHeight="1" x14ac:dyDescent="0.2"/>
    <row r="15182" ht="12.75" customHeight="1" x14ac:dyDescent="0.2"/>
    <row r="15183" ht="12.75" customHeight="1" x14ac:dyDescent="0.2"/>
    <row r="15184" ht="12.75" customHeight="1" x14ac:dyDescent="0.2"/>
    <row r="15185" ht="12.75" customHeight="1" x14ac:dyDescent="0.2"/>
    <row r="15186" ht="12.75" customHeight="1" x14ac:dyDescent="0.2"/>
    <row r="15187" ht="12.75" customHeight="1" x14ac:dyDescent="0.2"/>
    <row r="15188" ht="12.75" customHeight="1" x14ac:dyDescent="0.2"/>
    <row r="15189" ht="12.75" customHeight="1" x14ac:dyDescent="0.2"/>
    <row r="15190" ht="12.75" customHeight="1" x14ac:dyDescent="0.2"/>
    <row r="15191" ht="12.75" customHeight="1" x14ac:dyDescent="0.2"/>
    <row r="15192" ht="12.75" customHeight="1" x14ac:dyDescent="0.2"/>
    <row r="15193" ht="12.75" customHeight="1" x14ac:dyDescent="0.2"/>
    <row r="15194" ht="12.75" customHeight="1" x14ac:dyDescent="0.2"/>
    <row r="15195" ht="12.75" customHeight="1" x14ac:dyDescent="0.2"/>
    <row r="15196" ht="12.75" customHeight="1" x14ac:dyDescent="0.2"/>
    <row r="15197" ht="12.75" customHeight="1" x14ac:dyDescent="0.2"/>
    <row r="15198" ht="12.75" customHeight="1" x14ac:dyDescent="0.2"/>
    <row r="15199" ht="12.75" customHeight="1" x14ac:dyDescent="0.2"/>
    <row r="15200" ht="12.75" customHeight="1" x14ac:dyDescent="0.2"/>
    <row r="15201" ht="12.75" customHeight="1" x14ac:dyDescent="0.2"/>
    <row r="15202" ht="12.75" customHeight="1" x14ac:dyDescent="0.2"/>
    <row r="15203" ht="12.75" customHeight="1" x14ac:dyDescent="0.2"/>
    <row r="15204" ht="12.75" customHeight="1" x14ac:dyDescent="0.2"/>
    <row r="15205" ht="12.75" customHeight="1" x14ac:dyDescent="0.2"/>
    <row r="15206" ht="12.75" customHeight="1" x14ac:dyDescent="0.2"/>
    <row r="15207" ht="12.75" customHeight="1" x14ac:dyDescent="0.2"/>
    <row r="15208" ht="12.75" customHeight="1" x14ac:dyDescent="0.2"/>
    <row r="15209" ht="12.75" customHeight="1" x14ac:dyDescent="0.2"/>
    <row r="15210" ht="12.75" customHeight="1" x14ac:dyDescent="0.2"/>
    <row r="15211" ht="12.75" customHeight="1" x14ac:dyDescent="0.2"/>
    <row r="15212" ht="12.75" customHeight="1" x14ac:dyDescent="0.2"/>
    <row r="15213" ht="12.75" customHeight="1" x14ac:dyDescent="0.2"/>
    <row r="15214" ht="12.75" customHeight="1" x14ac:dyDescent="0.2"/>
    <row r="15215" ht="12.75" customHeight="1" x14ac:dyDescent="0.2"/>
    <row r="15216" ht="12.75" customHeight="1" x14ac:dyDescent="0.2"/>
    <row r="15217" ht="12.75" customHeight="1" x14ac:dyDescent="0.2"/>
    <row r="15218" ht="12.75" customHeight="1" x14ac:dyDescent="0.2"/>
    <row r="15219" ht="12.75" customHeight="1" x14ac:dyDescent="0.2"/>
    <row r="15220" ht="12.75" customHeight="1" x14ac:dyDescent="0.2"/>
    <row r="15221" ht="12.75" customHeight="1" x14ac:dyDescent="0.2"/>
    <row r="15222" ht="12.75" customHeight="1" x14ac:dyDescent="0.2"/>
    <row r="15223" ht="12.75" customHeight="1" x14ac:dyDescent="0.2"/>
    <row r="15224" ht="12.75" customHeight="1" x14ac:dyDescent="0.2"/>
    <row r="15225" ht="12.75" customHeight="1" x14ac:dyDescent="0.2"/>
    <row r="15226" ht="12.75" customHeight="1" x14ac:dyDescent="0.2"/>
    <row r="15227" ht="12.75" customHeight="1" x14ac:dyDescent="0.2"/>
    <row r="15228" ht="12.75" customHeight="1" x14ac:dyDescent="0.2"/>
    <row r="15229" ht="12.75" customHeight="1" x14ac:dyDescent="0.2"/>
    <row r="15230" ht="12.75" customHeight="1" x14ac:dyDescent="0.2"/>
    <row r="15231" ht="12.75" customHeight="1" x14ac:dyDescent="0.2"/>
    <row r="15232" ht="12.75" customHeight="1" x14ac:dyDescent="0.2"/>
    <row r="15233" ht="12.75" customHeight="1" x14ac:dyDescent="0.2"/>
    <row r="15234" ht="12.75" customHeight="1" x14ac:dyDescent="0.2"/>
    <row r="15235" ht="12.75" customHeight="1" x14ac:dyDescent="0.2"/>
    <row r="15236" ht="12.75" customHeight="1" x14ac:dyDescent="0.2"/>
    <row r="15237" ht="12.75" customHeight="1" x14ac:dyDescent="0.2"/>
    <row r="15238" ht="12.75" customHeight="1" x14ac:dyDescent="0.2"/>
    <row r="15239" ht="12.75" customHeight="1" x14ac:dyDescent="0.2"/>
    <row r="15240" ht="12.75" customHeight="1" x14ac:dyDescent="0.2"/>
    <row r="15241" ht="12.75" customHeight="1" x14ac:dyDescent="0.2"/>
    <row r="15242" ht="12.75" customHeight="1" x14ac:dyDescent="0.2"/>
    <row r="15243" ht="12.75" customHeight="1" x14ac:dyDescent="0.2"/>
    <row r="15244" ht="12.75" customHeight="1" x14ac:dyDescent="0.2"/>
    <row r="15245" ht="12.75" customHeight="1" x14ac:dyDescent="0.2"/>
    <row r="15246" ht="12.75" customHeight="1" x14ac:dyDescent="0.2"/>
    <row r="15247" ht="12.75" customHeight="1" x14ac:dyDescent="0.2"/>
    <row r="15248" ht="12.75" customHeight="1" x14ac:dyDescent="0.2"/>
    <row r="15249" ht="12.75" customHeight="1" x14ac:dyDescent="0.2"/>
    <row r="15250" ht="12.75" customHeight="1" x14ac:dyDescent="0.2"/>
    <row r="15251" ht="12.75" customHeight="1" x14ac:dyDescent="0.2"/>
    <row r="15252" ht="12.75" customHeight="1" x14ac:dyDescent="0.2"/>
    <row r="15253" ht="12.75" customHeight="1" x14ac:dyDescent="0.2"/>
    <row r="15254" ht="12.75" customHeight="1" x14ac:dyDescent="0.2"/>
    <row r="15255" ht="12.75" customHeight="1" x14ac:dyDescent="0.2"/>
    <row r="15256" ht="12.75" customHeight="1" x14ac:dyDescent="0.2"/>
    <row r="15257" ht="12.75" customHeight="1" x14ac:dyDescent="0.2"/>
    <row r="15258" ht="12.75" customHeight="1" x14ac:dyDescent="0.2"/>
    <row r="15259" ht="12.75" customHeight="1" x14ac:dyDescent="0.2"/>
    <row r="15260" ht="12.75" customHeight="1" x14ac:dyDescent="0.2"/>
    <row r="15261" ht="12.75" customHeight="1" x14ac:dyDescent="0.2"/>
    <row r="15262" ht="12.75" customHeight="1" x14ac:dyDescent="0.2"/>
    <row r="15263" ht="12.75" customHeight="1" x14ac:dyDescent="0.2"/>
    <row r="15264" ht="12.75" customHeight="1" x14ac:dyDescent="0.2"/>
    <row r="15265" ht="12.75" customHeight="1" x14ac:dyDescent="0.2"/>
    <row r="15266" ht="12.75" customHeight="1" x14ac:dyDescent="0.2"/>
    <row r="15267" ht="12.75" customHeight="1" x14ac:dyDescent="0.2"/>
    <row r="15268" ht="12.75" customHeight="1" x14ac:dyDescent="0.2"/>
    <row r="15269" ht="12.75" customHeight="1" x14ac:dyDescent="0.2"/>
    <row r="15270" ht="12.75" customHeight="1" x14ac:dyDescent="0.2"/>
    <row r="15271" ht="12.75" customHeight="1" x14ac:dyDescent="0.2"/>
    <row r="15272" ht="12.75" customHeight="1" x14ac:dyDescent="0.2"/>
    <row r="15273" ht="12.75" customHeight="1" x14ac:dyDescent="0.2"/>
    <row r="15274" ht="12.75" customHeight="1" x14ac:dyDescent="0.2"/>
    <row r="15275" ht="12.75" customHeight="1" x14ac:dyDescent="0.2"/>
    <row r="15276" ht="12.75" customHeight="1" x14ac:dyDescent="0.2"/>
    <row r="15277" ht="12.75" customHeight="1" x14ac:dyDescent="0.2"/>
    <row r="15278" ht="12.75" customHeight="1" x14ac:dyDescent="0.2"/>
    <row r="15279" ht="12.75" customHeight="1" x14ac:dyDescent="0.2"/>
    <row r="15280" ht="12.75" customHeight="1" x14ac:dyDescent="0.2"/>
    <row r="15281" ht="12.75" customHeight="1" x14ac:dyDescent="0.2"/>
    <row r="15282" ht="12.75" customHeight="1" x14ac:dyDescent="0.2"/>
    <row r="15283" ht="12.75" customHeight="1" x14ac:dyDescent="0.2"/>
    <row r="15284" ht="12.75" customHeight="1" x14ac:dyDescent="0.2"/>
    <row r="15285" ht="12.75" customHeight="1" x14ac:dyDescent="0.2"/>
    <row r="15286" ht="12.75" customHeight="1" x14ac:dyDescent="0.2"/>
    <row r="15287" ht="12.75" customHeight="1" x14ac:dyDescent="0.2"/>
    <row r="15288" ht="12.75" customHeight="1" x14ac:dyDescent="0.2"/>
    <row r="15289" ht="12.75" customHeight="1" x14ac:dyDescent="0.2"/>
    <row r="15290" ht="12.75" customHeight="1" x14ac:dyDescent="0.2"/>
    <row r="15291" ht="12.75" customHeight="1" x14ac:dyDescent="0.2"/>
    <row r="15292" ht="12.75" customHeight="1" x14ac:dyDescent="0.2"/>
    <row r="15293" ht="12.75" customHeight="1" x14ac:dyDescent="0.2"/>
    <row r="15294" ht="12.75" customHeight="1" x14ac:dyDescent="0.2"/>
    <row r="15295" ht="12.75" customHeight="1" x14ac:dyDescent="0.2"/>
    <row r="15296" ht="12.75" customHeight="1" x14ac:dyDescent="0.2"/>
    <row r="15297" ht="12.75" customHeight="1" x14ac:dyDescent="0.2"/>
    <row r="15298" ht="12.75" customHeight="1" x14ac:dyDescent="0.2"/>
    <row r="15299" ht="12.75" customHeight="1" x14ac:dyDescent="0.2"/>
    <row r="15300" ht="12.75" customHeight="1" x14ac:dyDescent="0.2"/>
    <row r="15301" ht="12.75" customHeight="1" x14ac:dyDescent="0.2"/>
    <row r="15302" ht="12.75" customHeight="1" x14ac:dyDescent="0.2"/>
    <row r="15303" ht="12.75" customHeight="1" x14ac:dyDescent="0.2"/>
    <row r="15304" ht="12.75" customHeight="1" x14ac:dyDescent="0.2"/>
    <row r="15305" ht="12.75" customHeight="1" x14ac:dyDescent="0.2"/>
    <row r="15306" ht="12.75" customHeight="1" x14ac:dyDescent="0.2"/>
    <row r="15307" ht="12.75" customHeight="1" x14ac:dyDescent="0.2"/>
    <row r="15308" ht="12.75" customHeight="1" x14ac:dyDescent="0.2"/>
    <row r="15309" ht="12.75" customHeight="1" x14ac:dyDescent="0.2"/>
    <row r="15310" ht="12.75" customHeight="1" x14ac:dyDescent="0.2"/>
    <row r="15311" ht="12.75" customHeight="1" x14ac:dyDescent="0.2"/>
    <row r="15312" ht="12.75" customHeight="1" x14ac:dyDescent="0.2"/>
    <row r="15313" ht="12.75" customHeight="1" x14ac:dyDescent="0.2"/>
    <row r="15314" ht="12.75" customHeight="1" x14ac:dyDescent="0.2"/>
    <row r="15315" ht="12.75" customHeight="1" x14ac:dyDescent="0.2"/>
    <row r="15316" ht="12.75" customHeight="1" x14ac:dyDescent="0.2"/>
    <row r="15317" ht="12.75" customHeight="1" x14ac:dyDescent="0.2"/>
    <row r="15318" ht="12.75" customHeight="1" x14ac:dyDescent="0.2"/>
    <row r="15319" ht="12.75" customHeight="1" x14ac:dyDescent="0.2"/>
    <row r="15320" ht="12.75" customHeight="1" x14ac:dyDescent="0.2"/>
    <row r="15321" ht="12.75" customHeight="1" x14ac:dyDescent="0.2"/>
    <row r="15322" ht="12.75" customHeight="1" x14ac:dyDescent="0.2"/>
    <row r="15323" ht="12.75" customHeight="1" x14ac:dyDescent="0.2"/>
    <row r="15324" ht="12.75" customHeight="1" x14ac:dyDescent="0.2"/>
    <row r="15325" ht="12.75" customHeight="1" x14ac:dyDescent="0.2"/>
    <row r="15326" ht="12.75" customHeight="1" x14ac:dyDescent="0.2"/>
    <row r="15327" ht="12.75" customHeight="1" x14ac:dyDescent="0.2"/>
    <row r="15328" ht="12.75" customHeight="1" x14ac:dyDescent="0.2"/>
    <row r="15329" ht="12.75" customHeight="1" x14ac:dyDescent="0.2"/>
    <row r="15330" ht="12.75" customHeight="1" x14ac:dyDescent="0.2"/>
    <row r="15331" ht="12.75" customHeight="1" x14ac:dyDescent="0.2"/>
    <row r="15332" ht="12.75" customHeight="1" x14ac:dyDescent="0.2"/>
    <row r="15333" ht="12.75" customHeight="1" x14ac:dyDescent="0.2"/>
    <row r="15334" ht="12.75" customHeight="1" x14ac:dyDescent="0.2"/>
    <row r="15335" ht="12.75" customHeight="1" x14ac:dyDescent="0.2"/>
    <row r="15336" ht="12.75" customHeight="1" x14ac:dyDescent="0.2"/>
    <row r="15337" ht="12.75" customHeight="1" x14ac:dyDescent="0.2"/>
    <row r="15338" ht="12.75" customHeight="1" x14ac:dyDescent="0.2"/>
    <row r="15339" ht="12.75" customHeight="1" x14ac:dyDescent="0.2"/>
    <row r="15340" ht="12.75" customHeight="1" x14ac:dyDescent="0.2"/>
    <row r="15341" ht="12.75" customHeight="1" x14ac:dyDescent="0.2"/>
    <row r="15342" ht="12.75" customHeight="1" x14ac:dyDescent="0.2"/>
    <row r="15343" ht="12.75" customHeight="1" x14ac:dyDescent="0.2"/>
    <row r="15344" ht="12.75" customHeight="1" x14ac:dyDescent="0.2"/>
    <row r="15345" ht="12.75" customHeight="1" x14ac:dyDescent="0.2"/>
    <row r="15346" ht="12.75" customHeight="1" x14ac:dyDescent="0.2"/>
    <row r="15347" ht="12.75" customHeight="1" x14ac:dyDescent="0.2"/>
    <row r="15348" ht="12.75" customHeight="1" x14ac:dyDescent="0.2"/>
    <row r="15349" ht="12.75" customHeight="1" x14ac:dyDescent="0.2"/>
    <row r="15350" ht="12.75" customHeight="1" x14ac:dyDescent="0.2"/>
    <row r="15351" ht="12.75" customHeight="1" x14ac:dyDescent="0.2"/>
    <row r="15352" ht="12.75" customHeight="1" x14ac:dyDescent="0.2"/>
    <row r="15353" ht="12.75" customHeight="1" x14ac:dyDescent="0.2"/>
    <row r="15354" ht="12.75" customHeight="1" x14ac:dyDescent="0.2"/>
    <row r="15355" ht="12.75" customHeight="1" x14ac:dyDescent="0.2"/>
    <row r="15356" ht="12.75" customHeight="1" x14ac:dyDescent="0.2"/>
    <row r="15357" ht="12.75" customHeight="1" x14ac:dyDescent="0.2"/>
    <row r="15358" ht="12.75" customHeight="1" x14ac:dyDescent="0.2"/>
    <row r="15359" ht="12.75" customHeight="1" x14ac:dyDescent="0.2"/>
    <row r="15360" ht="12.75" customHeight="1" x14ac:dyDescent="0.2"/>
    <row r="15361" ht="12.75" customHeight="1" x14ac:dyDescent="0.2"/>
    <row r="15362" ht="12.75" customHeight="1" x14ac:dyDescent="0.2"/>
    <row r="15363" ht="12.75" customHeight="1" x14ac:dyDescent="0.2"/>
    <row r="15364" ht="12.75" customHeight="1" x14ac:dyDescent="0.2"/>
    <row r="15365" ht="12.75" customHeight="1" x14ac:dyDescent="0.2"/>
    <row r="15366" ht="12.75" customHeight="1" x14ac:dyDescent="0.2"/>
    <row r="15367" ht="12.75" customHeight="1" x14ac:dyDescent="0.2"/>
    <row r="15368" ht="12.75" customHeight="1" x14ac:dyDescent="0.2"/>
    <row r="15369" ht="12.75" customHeight="1" x14ac:dyDescent="0.2"/>
    <row r="15370" ht="12.75" customHeight="1" x14ac:dyDescent="0.2"/>
    <row r="15371" ht="12.75" customHeight="1" x14ac:dyDescent="0.2"/>
    <row r="15372" ht="12.75" customHeight="1" x14ac:dyDescent="0.2"/>
    <row r="15373" ht="12.75" customHeight="1" x14ac:dyDescent="0.2"/>
    <row r="15374" ht="12.75" customHeight="1" x14ac:dyDescent="0.2"/>
    <row r="15375" ht="12.75" customHeight="1" x14ac:dyDescent="0.2"/>
    <row r="15376" ht="12.75" customHeight="1" x14ac:dyDescent="0.2"/>
    <row r="15377" ht="12.75" customHeight="1" x14ac:dyDescent="0.2"/>
    <row r="15378" ht="12.75" customHeight="1" x14ac:dyDescent="0.2"/>
    <row r="15379" ht="12.75" customHeight="1" x14ac:dyDescent="0.2"/>
    <row r="15380" ht="12.75" customHeight="1" x14ac:dyDescent="0.2"/>
    <row r="15381" ht="12.75" customHeight="1" x14ac:dyDescent="0.2"/>
    <row r="15382" ht="12.75" customHeight="1" x14ac:dyDescent="0.2"/>
    <row r="15383" ht="12.75" customHeight="1" x14ac:dyDescent="0.2"/>
    <row r="15384" ht="12.75" customHeight="1" x14ac:dyDescent="0.2"/>
    <row r="15385" ht="12.75" customHeight="1" x14ac:dyDescent="0.2"/>
    <row r="15386" ht="12.75" customHeight="1" x14ac:dyDescent="0.2"/>
    <row r="15387" ht="12.75" customHeight="1" x14ac:dyDescent="0.2"/>
    <row r="15388" ht="12.75" customHeight="1" x14ac:dyDescent="0.2"/>
    <row r="15389" ht="12.75" customHeight="1" x14ac:dyDescent="0.2"/>
    <row r="15390" ht="12.75" customHeight="1" x14ac:dyDescent="0.2"/>
    <row r="15391" ht="12.75" customHeight="1" x14ac:dyDescent="0.2"/>
    <row r="15392" ht="12.75" customHeight="1" x14ac:dyDescent="0.2"/>
    <row r="15393" ht="12.75" customHeight="1" x14ac:dyDescent="0.2"/>
    <row r="15394" ht="12.75" customHeight="1" x14ac:dyDescent="0.2"/>
    <row r="15395" ht="12.75" customHeight="1" x14ac:dyDescent="0.2"/>
    <row r="15396" ht="12.75" customHeight="1" x14ac:dyDescent="0.2"/>
    <row r="15397" ht="12.75" customHeight="1" x14ac:dyDescent="0.2"/>
    <row r="15398" ht="12.75" customHeight="1" x14ac:dyDescent="0.2"/>
    <row r="15399" ht="12.75" customHeight="1" x14ac:dyDescent="0.2"/>
    <row r="15400" ht="12.75" customHeight="1" x14ac:dyDescent="0.2"/>
    <row r="15401" ht="12.75" customHeight="1" x14ac:dyDescent="0.2"/>
    <row r="15402" ht="12.75" customHeight="1" x14ac:dyDescent="0.2"/>
    <row r="15403" ht="12.75" customHeight="1" x14ac:dyDescent="0.2"/>
    <row r="15404" ht="12.75" customHeight="1" x14ac:dyDescent="0.2"/>
    <row r="15405" ht="12.75" customHeight="1" x14ac:dyDescent="0.2"/>
    <row r="15406" ht="12.75" customHeight="1" x14ac:dyDescent="0.2"/>
    <row r="15407" ht="12.75" customHeight="1" x14ac:dyDescent="0.2"/>
    <row r="15408" ht="12.75" customHeight="1" x14ac:dyDescent="0.2"/>
    <row r="15409" ht="12.75" customHeight="1" x14ac:dyDescent="0.2"/>
    <row r="15410" ht="12.75" customHeight="1" x14ac:dyDescent="0.2"/>
    <row r="15411" ht="12.75" customHeight="1" x14ac:dyDescent="0.2"/>
    <row r="15412" ht="12.75" customHeight="1" x14ac:dyDescent="0.2"/>
    <row r="15413" ht="12.75" customHeight="1" x14ac:dyDescent="0.2"/>
    <row r="15414" ht="12.75" customHeight="1" x14ac:dyDescent="0.2"/>
    <row r="15415" ht="12.75" customHeight="1" x14ac:dyDescent="0.2"/>
    <row r="15416" ht="12.75" customHeight="1" x14ac:dyDescent="0.2"/>
    <row r="15417" ht="12.75" customHeight="1" x14ac:dyDescent="0.2"/>
    <row r="15418" ht="12.75" customHeight="1" x14ac:dyDescent="0.2"/>
    <row r="15419" ht="12.75" customHeight="1" x14ac:dyDescent="0.2"/>
    <row r="15420" ht="12.75" customHeight="1" x14ac:dyDescent="0.2"/>
    <row r="15421" ht="12.75" customHeight="1" x14ac:dyDescent="0.2"/>
    <row r="15422" ht="12.75" customHeight="1" x14ac:dyDescent="0.2"/>
    <row r="15423" ht="12.75" customHeight="1" x14ac:dyDescent="0.2"/>
    <row r="15424" ht="12.75" customHeight="1" x14ac:dyDescent="0.2"/>
    <row r="15425" ht="12.75" customHeight="1" x14ac:dyDescent="0.2"/>
    <row r="15426" ht="12.75" customHeight="1" x14ac:dyDescent="0.2"/>
    <row r="15427" ht="12.75" customHeight="1" x14ac:dyDescent="0.2"/>
    <row r="15428" ht="12.75" customHeight="1" x14ac:dyDescent="0.2"/>
    <row r="15429" ht="12.75" customHeight="1" x14ac:dyDescent="0.2"/>
    <row r="15430" ht="12.75" customHeight="1" x14ac:dyDescent="0.2"/>
    <row r="15431" ht="12.75" customHeight="1" x14ac:dyDescent="0.2"/>
    <row r="15432" ht="12.75" customHeight="1" x14ac:dyDescent="0.2"/>
    <row r="15433" ht="12.75" customHeight="1" x14ac:dyDescent="0.2"/>
    <row r="15434" ht="12.75" customHeight="1" x14ac:dyDescent="0.2"/>
    <row r="15435" ht="12.75" customHeight="1" x14ac:dyDescent="0.2"/>
    <row r="15436" ht="12.75" customHeight="1" x14ac:dyDescent="0.2"/>
    <row r="15437" ht="12.75" customHeight="1" x14ac:dyDescent="0.2"/>
    <row r="15438" ht="12.75" customHeight="1" x14ac:dyDescent="0.2"/>
    <row r="15439" ht="12.75" customHeight="1" x14ac:dyDescent="0.2"/>
    <row r="15440" ht="12.75" customHeight="1" x14ac:dyDescent="0.2"/>
    <row r="15441" ht="12.75" customHeight="1" x14ac:dyDescent="0.2"/>
    <row r="15442" ht="12.75" customHeight="1" x14ac:dyDescent="0.2"/>
    <row r="15443" ht="12.75" customHeight="1" x14ac:dyDescent="0.2"/>
    <row r="15444" ht="12.75" customHeight="1" x14ac:dyDescent="0.2"/>
    <row r="15445" ht="12.75" customHeight="1" x14ac:dyDescent="0.2"/>
    <row r="15446" ht="12.75" customHeight="1" x14ac:dyDescent="0.2"/>
    <row r="15447" ht="12.75" customHeight="1" x14ac:dyDescent="0.2"/>
    <row r="15448" ht="12.75" customHeight="1" x14ac:dyDescent="0.2"/>
    <row r="15449" ht="12.75" customHeight="1" x14ac:dyDescent="0.2"/>
    <row r="15450" ht="12.75" customHeight="1" x14ac:dyDescent="0.2"/>
    <row r="15451" ht="12.75" customHeight="1" x14ac:dyDescent="0.2"/>
    <row r="15452" ht="12.75" customHeight="1" x14ac:dyDescent="0.2"/>
    <row r="15453" ht="12.75" customHeight="1" x14ac:dyDescent="0.2"/>
    <row r="15454" ht="12.75" customHeight="1" x14ac:dyDescent="0.2"/>
    <row r="15455" ht="12.75" customHeight="1" x14ac:dyDescent="0.2"/>
    <row r="15456" ht="12.75" customHeight="1" x14ac:dyDescent="0.2"/>
    <row r="15457" ht="12.75" customHeight="1" x14ac:dyDescent="0.2"/>
    <row r="15458" ht="12.75" customHeight="1" x14ac:dyDescent="0.2"/>
    <row r="15459" ht="12.75" customHeight="1" x14ac:dyDescent="0.2"/>
    <row r="15460" ht="12.75" customHeight="1" x14ac:dyDescent="0.2"/>
    <row r="15461" ht="12.75" customHeight="1" x14ac:dyDescent="0.2"/>
    <row r="15462" ht="12.75" customHeight="1" x14ac:dyDescent="0.2"/>
    <row r="15463" ht="12.75" customHeight="1" x14ac:dyDescent="0.2"/>
    <row r="15464" ht="12.75" customHeight="1" x14ac:dyDescent="0.2"/>
    <row r="15465" ht="12.75" customHeight="1" x14ac:dyDescent="0.2"/>
    <row r="15466" ht="12.75" customHeight="1" x14ac:dyDescent="0.2"/>
    <row r="15467" ht="12.75" customHeight="1" x14ac:dyDescent="0.2"/>
    <row r="15468" ht="12.75" customHeight="1" x14ac:dyDescent="0.2"/>
    <row r="15469" ht="12.75" customHeight="1" x14ac:dyDescent="0.2"/>
    <row r="15470" ht="12.75" customHeight="1" x14ac:dyDescent="0.2"/>
    <row r="15471" ht="12.75" customHeight="1" x14ac:dyDescent="0.2"/>
    <row r="15472" ht="12.75" customHeight="1" x14ac:dyDescent="0.2"/>
    <row r="15473" ht="12.75" customHeight="1" x14ac:dyDescent="0.2"/>
    <row r="15474" ht="12.75" customHeight="1" x14ac:dyDescent="0.2"/>
    <row r="15475" ht="12.75" customHeight="1" x14ac:dyDescent="0.2"/>
    <row r="15476" ht="12.75" customHeight="1" x14ac:dyDescent="0.2"/>
    <row r="15477" ht="12.75" customHeight="1" x14ac:dyDescent="0.2"/>
    <row r="15478" ht="12.75" customHeight="1" x14ac:dyDescent="0.2"/>
    <row r="15479" ht="12.75" customHeight="1" x14ac:dyDescent="0.2"/>
    <row r="15480" ht="12.75" customHeight="1" x14ac:dyDescent="0.2"/>
    <row r="15481" ht="12.75" customHeight="1" x14ac:dyDescent="0.2"/>
    <row r="15482" ht="12.75" customHeight="1" x14ac:dyDescent="0.2"/>
    <row r="15483" ht="12.75" customHeight="1" x14ac:dyDescent="0.2"/>
    <row r="15484" ht="12.75" customHeight="1" x14ac:dyDescent="0.2"/>
    <row r="15485" ht="12.75" customHeight="1" x14ac:dyDescent="0.2"/>
    <row r="15486" ht="12.75" customHeight="1" x14ac:dyDescent="0.2"/>
    <row r="15487" ht="12.75" customHeight="1" x14ac:dyDescent="0.2"/>
    <row r="15488" ht="12.75" customHeight="1" x14ac:dyDescent="0.2"/>
    <row r="15489" ht="12.75" customHeight="1" x14ac:dyDescent="0.2"/>
    <row r="15490" ht="12.75" customHeight="1" x14ac:dyDescent="0.2"/>
    <row r="15491" ht="12.75" customHeight="1" x14ac:dyDescent="0.2"/>
    <row r="15492" ht="12.75" customHeight="1" x14ac:dyDescent="0.2"/>
    <row r="15493" ht="12.75" customHeight="1" x14ac:dyDescent="0.2"/>
    <row r="15494" ht="12.75" customHeight="1" x14ac:dyDescent="0.2"/>
    <row r="15495" ht="12.75" customHeight="1" x14ac:dyDescent="0.2"/>
    <row r="15496" ht="12.75" customHeight="1" x14ac:dyDescent="0.2"/>
    <row r="15497" ht="12.75" customHeight="1" x14ac:dyDescent="0.2"/>
    <row r="15498" ht="12.75" customHeight="1" x14ac:dyDescent="0.2"/>
    <row r="15499" ht="12.75" customHeight="1" x14ac:dyDescent="0.2"/>
    <row r="15500" ht="12.75" customHeight="1" x14ac:dyDescent="0.2"/>
    <row r="15501" ht="12.75" customHeight="1" x14ac:dyDescent="0.2"/>
    <row r="15502" ht="12.75" customHeight="1" x14ac:dyDescent="0.2"/>
    <row r="15503" ht="12.75" customHeight="1" x14ac:dyDescent="0.2"/>
    <row r="15504" ht="12.75" customHeight="1" x14ac:dyDescent="0.2"/>
    <row r="15505" ht="12.75" customHeight="1" x14ac:dyDescent="0.2"/>
    <row r="15506" ht="12.75" customHeight="1" x14ac:dyDescent="0.2"/>
    <row r="15507" ht="12.75" customHeight="1" x14ac:dyDescent="0.2"/>
    <row r="15508" ht="12.75" customHeight="1" x14ac:dyDescent="0.2"/>
    <row r="15509" ht="12.75" customHeight="1" x14ac:dyDescent="0.2"/>
    <row r="15510" ht="12.75" customHeight="1" x14ac:dyDescent="0.2"/>
    <row r="15511" ht="12.75" customHeight="1" x14ac:dyDescent="0.2"/>
    <row r="15512" ht="12.75" customHeight="1" x14ac:dyDescent="0.2"/>
    <row r="15513" ht="12.75" customHeight="1" x14ac:dyDescent="0.2"/>
    <row r="15514" ht="12.75" customHeight="1" x14ac:dyDescent="0.2"/>
    <row r="15515" ht="12.75" customHeight="1" x14ac:dyDescent="0.2"/>
    <row r="15516" ht="12.75" customHeight="1" x14ac:dyDescent="0.2"/>
    <row r="15517" ht="12.75" customHeight="1" x14ac:dyDescent="0.2"/>
    <row r="15518" ht="12.75" customHeight="1" x14ac:dyDescent="0.2"/>
    <row r="15519" ht="12.75" customHeight="1" x14ac:dyDescent="0.2"/>
    <row r="15520" ht="12.75" customHeight="1" x14ac:dyDescent="0.2"/>
    <row r="15521" ht="12.75" customHeight="1" x14ac:dyDescent="0.2"/>
    <row r="15522" ht="12.75" customHeight="1" x14ac:dyDescent="0.2"/>
    <row r="15523" ht="12.75" customHeight="1" x14ac:dyDescent="0.2"/>
    <row r="15524" ht="12.75" customHeight="1" x14ac:dyDescent="0.2"/>
    <row r="15525" ht="12.75" customHeight="1" x14ac:dyDescent="0.2"/>
    <row r="15526" ht="12.75" customHeight="1" x14ac:dyDescent="0.2"/>
    <row r="15527" ht="12.75" customHeight="1" x14ac:dyDescent="0.2"/>
    <row r="15528" ht="12.75" customHeight="1" x14ac:dyDescent="0.2"/>
    <row r="15529" ht="12.75" customHeight="1" x14ac:dyDescent="0.2"/>
    <row r="15530" ht="12.75" customHeight="1" x14ac:dyDescent="0.2"/>
    <row r="15531" ht="12.75" customHeight="1" x14ac:dyDescent="0.2"/>
    <row r="15532" ht="12.75" customHeight="1" x14ac:dyDescent="0.2"/>
    <row r="15533" ht="12.75" customHeight="1" x14ac:dyDescent="0.2"/>
    <row r="15534" ht="12.75" customHeight="1" x14ac:dyDescent="0.2"/>
    <row r="15535" ht="12.75" customHeight="1" x14ac:dyDescent="0.2"/>
    <row r="15536" ht="12.75" customHeight="1" x14ac:dyDescent="0.2"/>
    <row r="15537" ht="12.75" customHeight="1" x14ac:dyDescent="0.2"/>
    <row r="15538" ht="12.75" customHeight="1" x14ac:dyDescent="0.2"/>
    <row r="15539" ht="12.75" customHeight="1" x14ac:dyDescent="0.2"/>
    <row r="15540" ht="12.75" customHeight="1" x14ac:dyDescent="0.2"/>
    <row r="15541" ht="12.75" customHeight="1" x14ac:dyDescent="0.2"/>
    <row r="15542" ht="12.75" customHeight="1" x14ac:dyDescent="0.2"/>
    <row r="15543" ht="12.75" customHeight="1" x14ac:dyDescent="0.2"/>
    <row r="15544" ht="12.75" customHeight="1" x14ac:dyDescent="0.2"/>
    <row r="15545" ht="12.75" customHeight="1" x14ac:dyDescent="0.2"/>
    <row r="15546" ht="12.75" customHeight="1" x14ac:dyDescent="0.2"/>
    <row r="15547" ht="12.75" customHeight="1" x14ac:dyDescent="0.2"/>
    <row r="15548" ht="12.75" customHeight="1" x14ac:dyDescent="0.2"/>
    <row r="15549" ht="12.75" customHeight="1" x14ac:dyDescent="0.2"/>
    <row r="15550" ht="12.75" customHeight="1" x14ac:dyDescent="0.2"/>
    <row r="15551" ht="12.75" customHeight="1" x14ac:dyDescent="0.2"/>
    <row r="15552" ht="12.75" customHeight="1" x14ac:dyDescent="0.2"/>
    <row r="15553" ht="12.75" customHeight="1" x14ac:dyDescent="0.2"/>
    <row r="15554" ht="12.75" customHeight="1" x14ac:dyDescent="0.2"/>
    <row r="15555" ht="12.75" customHeight="1" x14ac:dyDescent="0.2"/>
    <row r="15556" ht="12.75" customHeight="1" x14ac:dyDescent="0.2"/>
    <row r="15557" ht="12.75" customHeight="1" x14ac:dyDescent="0.2"/>
    <row r="15558" ht="12.75" customHeight="1" x14ac:dyDescent="0.2"/>
    <row r="15559" ht="12.75" customHeight="1" x14ac:dyDescent="0.2"/>
    <row r="15560" ht="12.75" customHeight="1" x14ac:dyDescent="0.2"/>
    <row r="15561" ht="12.75" customHeight="1" x14ac:dyDescent="0.2"/>
    <row r="15562" ht="12.75" customHeight="1" x14ac:dyDescent="0.2"/>
    <row r="15563" ht="12.75" customHeight="1" x14ac:dyDescent="0.2"/>
    <row r="15564" ht="12.75" customHeight="1" x14ac:dyDescent="0.2"/>
    <row r="15565" ht="12.75" customHeight="1" x14ac:dyDescent="0.2"/>
    <row r="15566" ht="12.75" customHeight="1" x14ac:dyDescent="0.2"/>
    <row r="15567" ht="12.75" customHeight="1" x14ac:dyDescent="0.2"/>
    <row r="15568" ht="12.75" customHeight="1" x14ac:dyDescent="0.2"/>
    <row r="15569" ht="12.75" customHeight="1" x14ac:dyDescent="0.2"/>
    <row r="15570" ht="12.75" customHeight="1" x14ac:dyDescent="0.2"/>
    <row r="15571" ht="12.75" customHeight="1" x14ac:dyDescent="0.2"/>
    <row r="15572" ht="12.75" customHeight="1" x14ac:dyDescent="0.2"/>
    <row r="15573" ht="12.75" customHeight="1" x14ac:dyDescent="0.2"/>
    <row r="15574" ht="12.75" customHeight="1" x14ac:dyDescent="0.2"/>
    <row r="15575" ht="12.75" customHeight="1" x14ac:dyDescent="0.2"/>
    <row r="15576" ht="12.75" customHeight="1" x14ac:dyDescent="0.2"/>
    <row r="15577" ht="12.75" customHeight="1" x14ac:dyDescent="0.2"/>
    <row r="15578" ht="12.75" customHeight="1" x14ac:dyDescent="0.2"/>
    <row r="15579" ht="12.75" customHeight="1" x14ac:dyDescent="0.2"/>
    <row r="15580" ht="12.75" customHeight="1" x14ac:dyDescent="0.2"/>
    <row r="15581" ht="12.75" customHeight="1" x14ac:dyDescent="0.2"/>
    <row r="15582" ht="12.75" customHeight="1" x14ac:dyDescent="0.2"/>
    <row r="15583" ht="12.75" customHeight="1" x14ac:dyDescent="0.2"/>
    <row r="15584" ht="12.75" customHeight="1" x14ac:dyDescent="0.2"/>
    <row r="15585" ht="12.75" customHeight="1" x14ac:dyDescent="0.2"/>
    <row r="15586" ht="12.75" customHeight="1" x14ac:dyDescent="0.2"/>
    <row r="15587" ht="12.75" customHeight="1" x14ac:dyDescent="0.2"/>
    <row r="15588" ht="12.75" customHeight="1" x14ac:dyDescent="0.2"/>
    <row r="15589" ht="12.75" customHeight="1" x14ac:dyDescent="0.2"/>
    <row r="15590" ht="12.75" customHeight="1" x14ac:dyDescent="0.2"/>
    <row r="15591" ht="12.75" customHeight="1" x14ac:dyDescent="0.2"/>
    <row r="15592" ht="12.75" customHeight="1" x14ac:dyDescent="0.2"/>
    <row r="15593" ht="12.75" customHeight="1" x14ac:dyDescent="0.2"/>
    <row r="15594" ht="12.75" customHeight="1" x14ac:dyDescent="0.2"/>
    <row r="15595" ht="12.75" customHeight="1" x14ac:dyDescent="0.2"/>
    <row r="15596" ht="12.75" customHeight="1" x14ac:dyDescent="0.2"/>
    <row r="15597" ht="12.75" customHeight="1" x14ac:dyDescent="0.2"/>
    <row r="15598" ht="12.75" customHeight="1" x14ac:dyDescent="0.2"/>
    <row r="15599" ht="12.75" customHeight="1" x14ac:dyDescent="0.2"/>
    <row r="15600" ht="12.75" customHeight="1" x14ac:dyDescent="0.2"/>
    <row r="15601" ht="12.75" customHeight="1" x14ac:dyDescent="0.2"/>
    <row r="15602" ht="12.75" customHeight="1" x14ac:dyDescent="0.2"/>
    <row r="15603" ht="12.75" customHeight="1" x14ac:dyDescent="0.2"/>
    <row r="15604" ht="12.75" customHeight="1" x14ac:dyDescent="0.2"/>
    <row r="15605" ht="12.75" customHeight="1" x14ac:dyDescent="0.2"/>
    <row r="15606" ht="12.75" customHeight="1" x14ac:dyDescent="0.2"/>
    <row r="15607" ht="12.75" customHeight="1" x14ac:dyDescent="0.2"/>
    <row r="15608" ht="12.75" customHeight="1" x14ac:dyDescent="0.2"/>
    <row r="15609" ht="12.75" customHeight="1" x14ac:dyDescent="0.2"/>
    <row r="15610" ht="12.75" customHeight="1" x14ac:dyDescent="0.2"/>
    <row r="15611" ht="12.75" customHeight="1" x14ac:dyDescent="0.2"/>
    <row r="15612" ht="12.75" customHeight="1" x14ac:dyDescent="0.2"/>
    <row r="15613" ht="12.75" customHeight="1" x14ac:dyDescent="0.2"/>
    <row r="15614" ht="12.75" customHeight="1" x14ac:dyDescent="0.2"/>
    <row r="15615" ht="12.75" customHeight="1" x14ac:dyDescent="0.2"/>
    <row r="15616" ht="12.75" customHeight="1" x14ac:dyDescent="0.2"/>
    <row r="15617" ht="12.75" customHeight="1" x14ac:dyDescent="0.2"/>
    <row r="15618" ht="12.75" customHeight="1" x14ac:dyDescent="0.2"/>
    <row r="15619" ht="12.75" customHeight="1" x14ac:dyDescent="0.2"/>
    <row r="15620" ht="12.75" customHeight="1" x14ac:dyDescent="0.2"/>
    <row r="15621" ht="12.75" customHeight="1" x14ac:dyDescent="0.2"/>
    <row r="15622" ht="12.75" customHeight="1" x14ac:dyDescent="0.2"/>
    <row r="15623" ht="12.75" customHeight="1" x14ac:dyDescent="0.2"/>
    <row r="15624" ht="12.75" customHeight="1" x14ac:dyDescent="0.2"/>
    <row r="15625" ht="12.75" customHeight="1" x14ac:dyDescent="0.2"/>
    <row r="15626" ht="12.75" customHeight="1" x14ac:dyDescent="0.2"/>
    <row r="15627" ht="12.75" customHeight="1" x14ac:dyDescent="0.2"/>
    <row r="15628" ht="12.75" customHeight="1" x14ac:dyDescent="0.2"/>
    <row r="15629" ht="12.75" customHeight="1" x14ac:dyDescent="0.2"/>
    <row r="15630" ht="12.75" customHeight="1" x14ac:dyDescent="0.2"/>
    <row r="15631" ht="12.75" customHeight="1" x14ac:dyDescent="0.2"/>
    <row r="15632" ht="12.75" customHeight="1" x14ac:dyDescent="0.2"/>
    <row r="15633" ht="12.75" customHeight="1" x14ac:dyDescent="0.2"/>
    <row r="15634" ht="12.75" customHeight="1" x14ac:dyDescent="0.2"/>
    <row r="15635" ht="12.75" customHeight="1" x14ac:dyDescent="0.2"/>
    <row r="15636" ht="12.75" customHeight="1" x14ac:dyDescent="0.2"/>
    <row r="15637" ht="12.75" customHeight="1" x14ac:dyDescent="0.2"/>
    <row r="15638" ht="12.75" customHeight="1" x14ac:dyDescent="0.2"/>
    <row r="15639" ht="12.75" customHeight="1" x14ac:dyDescent="0.2"/>
    <row r="15640" ht="12.75" customHeight="1" x14ac:dyDescent="0.2"/>
    <row r="15641" ht="12.75" customHeight="1" x14ac:dyDescent="0.2"/>
    <row r="15642" ht="12.75" customHeight="1" x14ac:dyDescent="0.2"/>
    <row r="15643" ht="12.75" customHeight="1" x14ac:dyDescent="0.2"/>
    <row r="15644" ht="12.75" customHeight="1" x14ac:dyDescent="0.2"/>
    <row r="15645" ht="12.75" customHeight="1" x14ac:dyDescent="0.2"/>
    <row r="15646" ht="12.75" customHeight="1" x14ac:dyDescent="0.2"/>
    <row r="15647" ht="12.75" customHeight="1" x14ac:dyDescent="0.2"/>
    <row r="15648" ht="12.75" customHeight="1" x14ac:dyDescent="0.2"/>
    <row r="15649" ht="12.75" customHeight="1" x14ac:dyDescent="0.2"/>
    <row r="15650" ht="12.75" customHeight="1" x14ac:dyDescent="0.2"/>
    <row r="15651" ht="12.75" customHeight="1" x14ac:dyDescent="0.2"/>
    <row r="15652" ht="12.75" customHeight="1" x14ac:dyDescent="0.2"/>
    <row r="15653" ht="12.75" customHeight="1" x14ac:dyDescent="0.2"/>
    <row r="15654" ht="12.75" customHeight="1" x14ac:dyDescent="0.2"/>
    <row r="15655" ht="12.75" customHeight="1" x14ac:dyDescent="0.2"/>
    <row r="15656" ht="12.75" customHeight="1" x14ac:dyDescent="0.2"/>
    <row r="15657" ht="12.75" customHeight="1" x14ac:dyDescent="0.2"/>
    <row r="15658" ht="12.75" customHeight="1" x14ac:dyDescent="0.2"/>
    <row r="15659" ht="12.75" customHeight="1" x14ac:dyDescent="0.2"/>
    <row r="15660" ht="12.75" customHeight="1" x14ac:dyDescent="0.2"/>
    <row r="15661" ht="12.75" customHeight="1" x14ac:dyDescent="0.2"/>
    <row r="15662" ht="12.75" customHeight="1" x14ac:dyDescent="0.2"/>
    <row r="15663" ht="12.75" customHeight="1" x14ac:dyDescent="0.2"/>
    <row r="15664" ht="12.75" customHeight="1" x14ac:dyDescent="0.2"/>
    <row r="15665" ht="12.75" customHeight="1" x14ac:dyDescent="0.2"/>
    <row r="15666" ht="12.75" customHeight="1" x14ac:dyDescent="0.2"/>
    <row r="15667" ht="12.75" customHeight="1" x14ac:dyDescent="0.2"/>
    <row r="15668" ht="12.75" customHeight="1" x14ac:dyDescent="0.2"/>
    <row r="15669" ht="12.75" customHeight="1" x14ac:dyDescent="0.2"/>
    <row r="15670" ht="12.75" customHeight="1" x14ac:dyDescent="0.2"/>
    <row r="15671" ht="12.75" customHeight="1" x14ac:dyDescent="0.2"/>
    <row r="15672" ht="12.75" customHeight="1" x14ac:dyDescent="0.2"/>
    <row r="15673" ht="12.75" customHeight="1" x14ac:dyDescent="0.2"/>
    <row r="15674" ht="12.75" customHeight="1" x14ac:dyDescent="0.2"/>
    <row r="15675" ht="12.75" customHeight="1" x14ac:dyDescent="0.2"/>
    <row r="15676" ht="12.75" customHeight="1" x14ac:dyDescent="0.2"/>
    <row r="15677" ht="12.75" customHeight="1" x14ac:dyDescent="0.2"/>
    <row r="15678" ht="12.75" customHeight="1" x14ac:dyDescent="0.2"/>
    <row r="15679" ht="12.75" customHeight="1" x14ac:dyDescent="0.2"/>
    <row r="15680" ht="12.75" customHeight="1" x14ac:dyDescent="0.2"/>
    <row r="15681" ht="12.75" customHeight="1" x14ac:dyDescent="0.2"/>
    <row r="15682" ht="12.75" customHeight="1" x14ac:dyDescent="0.2"/>
    <row r="15683" ht="12.75" customHeight="1" x14ac:dyDescent="0.2"/>
    <row r="15684" ht="12.75" customHeight="1" x14ac:dyDescent="0.2"/>
    <row r="15685" ht="12.75" customHeight="1" x14ac:dyDescent="0.2"/>
    <row r="15686" ht="12.75" customHeight="1" x14ac:dyDescent="0.2"/>
    <row r="15687" ht="12.75" customHeight="1" x14ac:dyDescent="0.2"/>
    <row r="15688" ht="12.75" customHeight="1" x14ac:dyDescent="0.2"/>
    <row r="15689" ht="12.75" customHeight="1" x14ac:dyDescent="0.2"/>
    <row r="15690" ht="12.75" customHeight="1" x14ac:dyDescent="0.2"/>
    <row r="15691" ht="12.75" customHeight="1" x14ac:dyDescent="0.2"/>
    <row r="15692" ht="12.75" customHeight="1" x14ac:dyDescent="0.2"/>
    <row r="15693" ht="12.75" customHeight="1" x14ac:dyDescent="0.2"/>
    <row r="15694" ht="12.75" customHeight="1" x14ac:dyDescent="0.2"/>
    <row r="15695" ht="12.75" customHeight="1" x14ac:dyDescent="0.2"/>
    <row r="15696" ht="12.75" customHeight="1" x14ac:dyDescent="0.2"/>
    <row r="15697" ht="12.75" customHeight="1" x14ac:dyDescent="0.2"/>
    <row r="15698" ht="12.75" customHeight="1" x14ac:dyDescent="0.2"/>
    <row r="15699" ht="12.75" customHeight="1" x14ac:dyDescent="0.2"/>
    <row r="15700" ht="12.75" customHeight="1" x14ac:dyDescent="0.2"/>
    <row r="15701" ht="12.75" customHeight="1" x14ac:dyDescent="0.2"/>
    <row r="15702" ht="12.75" customHeight="1" x14ac:dyDescent="0.2"/>
    <row r="15703" ht="12.75" customHeight="1" x14ac:dyDescent="0.2"/>
    <row r="15704" ht="12.75" customHeight="1" x14ac:dyDescent="0.2"/>
    <row r="15705" ht="12.75" customHeight="1" x14ac:dyDescent="0.2"/>
    <row r="15706" ht="12.75" customHeight="1" x14ac:dyDescent="0.2"/>
    <row r="15707" ht="12.75" customHeight="1" x14ac:dyDescent="0.2"/>
    <row r="15708" ht="12.75" customHeight="1" x14ac:dyDescent="0.2"/>
    <row r="15709" ht="12.75" customHeight="1" x14ac:dyDescent="0.2"/>
    <row r="15710" ht="12.75" customHeight="1" x14ac:dyDescent="0.2"/>
    <row r="15711" ht="12.75" customHeight="1" x14ac:dyDescent="0.2"/>
    <row r="15712" ht="12.75" customHeight="1" x14ac:dyDescent="0.2"/>
    <row r="15713" ht="12.75" customHeight="1" x14ac:dyDescent="0.2"/>
    <row r="15714" ht="12.75" customHeight="1" x14ac:dyDescent="0.2"/>
    <row r="15715" ht="12.75" customHeight="1" x14ac:dyDescent="0.2"/>
    <row r="15716" ht="12.75" customHeight="1" x14ac:dyDescent="0.2"/>
    <row r="15717" ht="12.75" customHeight="1" x14ac:dyDescent="0.2"/>
    <row r="15718" ht="12.75" customHeight="1" x14ac:dyDescent="0.2"/>
    <row r="15719" ht="12.75" customHeight="1" x14ac:dyDescent="0.2"/>
    <row r="15720" ht="12.75" customHeight="1" x14ac:dyDescent="0.2"/>
    <row r="15721" ht="12.75" customHeight="1" x14ac:dyDescent="0.2"/>
    <row r="15722" ht="12.75" customHeight="1" x14ac:dyDescent="0.2"/>
    <row r="15723" ht="12.75" customHeight="1" x14ac:dyDescent="0.2"/>
    <row r="15724" ht="12.75" customHeight="1" x14ac:dyDescent="0.2"/>
    <row r="15725" ht="12.75" customHeight="1" x14ac:dyDescent="0.2"/>
    <row r="15726" ht="12.75" customHeight="1" x14ac:dyDescent="0.2"/>
    <row r="15727" ht="12.75" customHeight="1" x14ac:dyDescent="0.2"/>
    <row r="15728" ht="12.75" customHeight="1" x14ac:dyDescent="0.2"/>
    <row r="15729" ht="12.75" customHeight="1" x14ac:dyDescent="0.2"/>
    <row r="15730" ht="12.75" customHeight="1" x14ac:dyDescent="0.2"/>
    <row r="15731" ht="12.75" customHeight="1" x14ac:dyDescent="0.2"/>
    <row r="15732" ht="12.75" customHeight="1" x14ac:dyDescent="0.2"/>
    <row r="15733" ht="12.75" customHeight="1" x14ac:dyDescent="0.2"/>
    <row r="15734" ht="12.75" customHeight="1" x14ac:dyDescent="0.2"/>
    <row r="15735" ht="12.75" customHeight="1" x14ac:dyDescent="0.2"/>
    <row r="15736" ht="12.75" customHeight="1" x14ac:dyDescent="0.2"/>
    <row r="15737" ht="12.75" customHeight="1" x14ac:dyDescent="0.2"/>
    <row r="15738" ht="12.75" customHeight="1" x14ac:dyDescent="0.2"/>
    <row r="15739" ht="12.75" customHeight="1" x14ac:dyDescent="0.2"/>
    <row r="15740" ht="12.75" customHeight="1" x14ac:dyDescent="0.2"/>
    <row r="15741" ht="12.75" customHeight="1" x14ac:dyDescent="0.2"/>
    <row r="15742" ht="12.75" customHeight="1" x14ac:dyDescent="0.2"/>
    <row r="15743" ht="12.75" customHeight="1" x14ac:dyDescent="0.2"/>
    <row r="15744" ht="12.75" customHeight="1" x14ac:dyDescent="0.2"/>
    <row r="15745" ht="12.75" customHeight="1" x14ac:dyDescent="0.2"/>
    <row r="15746" ht="12.75" customHeight="1" x14ac:dyDescent="0.2"/>
    <row r="15747" ht="12.75" customHeight="1" x14ac:dyDescent="0.2"/>
    <row r="15748" ht="12.75" customHeight="1" x14ac:dyDescent="0.2"/>
    <row r="15749" ht="12.75" customHeight="1" x14ac:dyDescent="0.2"/>
    <row r="15750" ht="12.75" customHeight="1" x14ac:dyDescent="0.2"/>
    <row r="15751" ht="12.75" customHeight="1" x14ac:dyDescent="0.2"/>
    <row r="15752" ht="12.75" customHeight="1" x14ac:dyDescent="0.2"/>
    <row r="15753" ht="12.75" customHeight="1" x14ac:dyDescent="0.2"/>
    <row r="15754" ht="12.75" customHeight="1" x14ac:dyDescent="0.2"/>
    <row r="15755" ht="12.75" customHeight="1" x14ac:dyDescent="0.2"/>
    <row r="15756" ht="12.75" customHeight="1" x14ac:dyDescent="0.2"/>
    <row r="15757" ht="12.75" customHeight="1" x14ac:dyDescent="0.2"/>
    <row r="15758" ht="12.75" customHeight="1" x14ac:dyDescent="0.2"/>
    <row r="15759" ht="12.75" customHeight="1" x14ac:dyDescent="0.2"/>
    <row r="15760" ht="12.75" customHeight="1" x14ac:dyDescent="0.2"/>
    <row r="15761" ht="12.75" customHeight="1" x14ac:dyDescent="0.2"/>
    <row r="15762" ht="12.75" customHeight="1" x14ac:dyDescent="0.2"/>
    <row r="15763" ht="12.75" customHeight="1" x14ac:dyDescent="0.2"/>
    <row r="15764" ht="12.75" customHeight="1" x14ac:dyDescent="0.2"/>
    <row r="15765" ht="12.75" customHeight="1" x14ac:dyDescent="0.2"/>
    <row r="15766" ht="12.75" customHeight="1" x14ac:dyDescent="0.2"/>
    <row r="15767" ht="12.75" customHeight="1" x14ac:dyDescent="0.2"/>
    <row r="15768" ht="12.75" customHeight="1" x14ac:dyDescent="0.2"/>
    <row r="15769" ht="12.75" customHeight="1" x14ac:dyDescent="0.2"/>
    <row r="15770" ht="12.75" customHeight="1" x14ac:dyDescent="0.2"/>
    <row r="15771" ht="12.75" customHeight="1" x14ac:dyDescent="0.2"/>
    <row r="15772" ht="12.75" customHeight="1" x14ac:dyDescent="0.2"/>
    <row r="15773" ht="12.75" customHeight="1" x14ac:dyDescent="0.2"/>
    <row r="15774" ht="12.75" customHeight="1" x14ac:dyDescent="0.2"/>
    <row r="15775" ht="12.75" customHeight="1" x14ac:dyDescent="0.2"/>
    <row r="15776" ht="12.75" customHeight="1" x14ac:dyDescent="0.2"/>
    <row r="15777" ht="12.75" customHeight="1" x14ac:dyDescent="0.2"/>
    <row r="15778" ht="12.75" customHeight="1" x14ac:dyDescent="0.2"/>
    <row r="15779" ht="12.75" customHeight="1" x14ac:dyDescent="0.2"/>
    <row r="15780" ht="12.75" customHeight="1" x14ac:dyDescent="0.2"/>
    <row r="15781" ht="12.75" customHeight="1" x14ac:dyDescent="0.2"/>
    <row r="15782" ht="12.75" customHeight="1" x14ac:dyDescent="0.2"/>
    <row r="15783" ht="12.75" customHeight="1" x14ac:dyDescent="0.2"/>
    <row r="15784" ht="12.75" customHeight="1" x14ac:dyDescent="0.2"/>
    <row r="15785" ht="12.75" customHeight="1" x14ac:dyDescent="0.2"/>
    <row r="15786" ht="12.75" customHeight="1" x14ac:dyDescent="0.2"/>
    <row r="15787" ht="12.75" customHeight="1" x14ac:dyDescent="0.2"/>
    <row r="15788" ht="12.75" customHeight="1" x14ac:dyDescent="0.2"/>
    <row r="15789" ht="12.75" customHeight="1" x14ac:dyDescent="0.2"/>
    <row r="15790" ht="12.75" customHeight="1" x14ac:dyDescent="0.2"/>
    <row r="15791" ht="12.75" customHeight="1" x14ac:dyDescent="0.2"/>
    <row r="15792" ht="12.75" customHeight="1" x14ac:dyDescent="0.2"/>
    <row r="15793" ht="12.75" customHeight="1" x14ac:dyDescent="0.2"/>
    <row r="15794" ht="12.75" customHeight="1" x14ac:dyDescent="0.2"/>
    <row r="15795" ht="12.75" customHeight="1" x14ac:dyDescent="0.2"/>
    <row r="15796" ht="12.75" customHeight="1" x14ac:dyDescent="0.2"/>
    <row r="15797" ht="12.75" customHeight="1" x14ac:dyDescent="0.2"/>
    <row r="15798" ht="12.75" customHeight="1" x14ac:dyDescent="0.2"/>
    <row r="15799" ht="12.75" customHeight="1" x14ac:dyDescent="0.2"/>
    <row r="15800" ht="12.75" customHeight="1" x14ac:dyDescent="0.2"/>
    <row r="15801" ht="12.75" customHeight="1" x14ac:dyDescent="0.2"/>
    <row r="15802" ht="12.75" customHeight="1" x14ac:dyDescent="0.2"/>
    <row r="15803" ht="12.75" customHeight="1" x14ac:dyDescent="0.2"/>
    <row r="15804" ht="12.75" customHeight="1" x14ac:dyDescent="0.2"/>
    <row r="15805" ht="12.75" customHeight="1" x14ac:dyDescent="0.2"/>
    <row r="15806" ht="12.75" customHeight="1" x14ac:dyDescent="0.2"/>
    <row r="15807" ht="12.75" customHeight="1" x14ac:dyDescent="0.2"/>
    <row r="15808" ht="12.75" customHeight="1" x14ac:dyDescent="0.2"/>
    <row r="15809" ht="12.75" customHeight="1" x14ac:dyDescent="0.2"/>
    <row r="15810" ht="12.75" customHeight="1" x14ac:dyDescent="0.2"/>
    <row r="15811" ht="12.75" customHeight="1" x14ac:dyDescent="0.2"/>
    <row r="15812" ht="12.75" customHeight="1" x14ac:dyDescent="0.2"/>
    <row r="15813" ht="12.75" customHeight="1" x14ac:dyDescent="0.2"/>
    <row r="15814" ht="12.75" customHeight="1" x14ac:dyDescent="0.2"/>
    <row r="15815" ht="12.75" customHeight="1" x14ac:dyDescent="0.2"/>
    <row r="15816" ht="12.75" customHeight="1" x14ac:dyDescent="0.2"/>
    <row r="15817" ht="12.75" customHeight="1" x14ac:dyDescent="0.2"/>
    <row r="15818" ht="12.75" customHeight="1" x14ac:dyDescent="0.2"/>
    <row r="15819" ht="12.75" customHeight="1" x14ac:dyDescent="0.2"/>
    <row r="15820" ht="12.75" customHeight="1" x14ac:dyDescent="0.2"/>
    <row r="15821" ht="12.75" customHeight="1" x14ac:dyDescent="0.2"/>
    <row r="15822" ht="12.75" customHeight="1" x14ac:dyDescent="0.2"/>
    <row r="15823" ht="12.75" customHeight="1" x14ac:dyDescent="0.2"/>
    <row r="15824" ht="12.75" customHeight="1" x14ac:dyDescent="0.2"/>
    <row r="15825" ht="12.75" customHeight="1" x14ac:dyDescent="0.2"/>
    <row r="15826" ht="12.75" customHeight="1" x14ac:dyDescent="0.2"/>
    <row r="15827" ht="12.75" customHeight="1" x14ac:dyDescent="0.2"/>
    <row r="15828" ht="12.75" customHeight="1" x14ac:dyDescent="0.2"/>
    <row r="15829" ht="12.75" customHeight="1" x14ac:dyDescent="0.2"/>
    <row r="15830" ht="12.75" customHeight="1" x14ac:dyDescent="0.2"/>
    <row r="15831" ht="12.75" customHeight="1" x14ac:dyDescent="0.2"/>
    <row r="15832" ht="12.75" customHeight="1" x14ac:dyDescent="0.2"/>
    <row r="15833" ht="12.75" customHeight="1" x14ac:dyDescent="0.2"/>
    <row r="15834" ht="12.75" customHeight="1" x14ac:dyDescent="0.2"/>
    <row r="15835" ht="12.75" customHeight="1" x14ac:dyDescent="0.2"/>
    <row r="15836" ht="12.75" customHeight="1" x14ac:dyDescent="0.2"/>
    <row r="15837" ht="12.75" customHeight="1" x14ac:dyDescent="0.2"/>
    <row r="15838" ht="12.75" customHeight="1" x14ac:dyDescent="0.2"/>
    <row r="15839" ht="12.75" customHeight="1" x14ac:dyDescent="0.2"/>
    <row r="15840" ht="12.75" customHeight="1" x14ac:dyDescent="0.2"/>
    <row r="15841" ht="12.75" customHeight="1" x14ac:dyDescent="0.2"/>
    <row r="15842" ht="12.75" customHeight="1" x14ac:dyDescent="0.2"/>
    <row r="15843" ht="12.75" customHeight="1" x14ac:dyDescent="0.2"/>
    <row r="15844" ht="12.75" customHeight="1" x14ac:dyDescent="0.2"/>
    <row r="15845" ht="12.75" customHeight="1" x14ac:dyDescent="0.2"/>
    <row r="15846" ht="12.75" customHeight="1" x14ac:dyDescent="0.2"/>
    <row r="15847" ht="12.75" customHeight="1" x14ac:dyDescent="0.2"/>
    <row r="15848" ht="12.75" customHeight="1" x14ac:dyDescent="0.2"/>
    <row r="15849" ht="12.75" customHeight="1" x14ac:dyDescent="0.2"/>
    <row r="15850" ht="12.75" customHeight="1" x14ac:dyDescent="0.2"/>
    <row r="15851" ht="12.75" customHeight="1" x14ac:dyDescent="0.2"/>
    <row r="15852" ht="12.75" customHeight="1" x14ac:dyDescent="0.2"/>
    <row r="15853" ht="12.75" customHeight="1" x14ac:dyDescent="0.2"/>
    <row r="15854" ht="12.75" customHeight="1" x14ac:dyDescent="0.2"/>
    <row r="15855" ht="12.75" customHeight="1" x14ac:dyDescent="0.2"/>
    <row r="15856" ht="12.75" customHeight="1" x14ac:dyDescent="0.2"/>
    <row r="15857" ht="12.75" customHeight="1" x14ac:dyDescent="0.2"/>
    <row r="15858" ht="12.75" customHeight="1" x14ac:dyDescent="0.2"/>
    <row r="15859" ht="12.75" customHeight="1" x14ac:dyDescent="0.2"/>
    <row r="15860" ht="12.75" customHeight="1" x14ac:dyDescent="0.2"/>
    <row r="15861" ht="12.75" customHeight="1" x14ac:dyDescent="0.2"/>
    <row r="15862" ht="12.75" customHeight="1" x14ac:dyDescent="0.2"/>
    <row r="15863" ht="12.75" customHeight="1" x14ac:dyDescent="0.2"/>
    <row r="15864" ht="12.75" customHeight="1" x14ac:dyDescent="0.2"/>
    <row r="15865" ht="12.75" customHeight="1" x14ac:dyDescent="0.2"/>
    <row r="15866" ht="12.75" customHeight="1" x14ac:dyDescent="0.2"/>
    <row r="15867" ht="12.75" customHeight="1" x14ac:dyDescent="0.2"/>
    <row r="15868" ht="12.75" customHeight="1" x14ac:dyDescent="0.2"/>
    <row r="15869" ht="12.75" customHeight="1" x14ac:dyDescent="0.2"/>
    <row r="15870" ht="12.75" customHeight="1" x14ac:dyDescent="0.2"/>
    <row r="15871" ht="12.75" customHeight="1" x14ac:dyDescent="0.2"/>
    <row r="15872" ht="12.75" customHeight="1" x14ac:dyDescent="0.2"/>
    <row r="15873" ht="12.75" customHeight="1" x14ac:dyDescent="0.2"/>
    <row r="15874" ht="12.75" customHeight="1" x14ac:dyDescent="0.2"/>
    <row r="15875" ht="12.75" customHeight="1" x14ac:dyDescent="0.2"/>
    <row r="15876" ht="12.75" customHeight="1" x14ac:dyDescent="0.2"/>
    <row r="15877" ht="12.75" customHeight="1" x14ac:dyDescent="0.2"/>
    <row r="15878" ht="12.75" customHeight="1" x14ac:dyDescent="0.2"/>
    <row r="15879" ht="12.75" customHeight="1" x14ac:dyDescent="0.2"/>
    <row r="15880" ht="12.75" customHeight="1" x14ac:dyDescent="0.2"/>
    <row r="15881" ht="12.75" customHeight="1" x14ac:dyDescent="0.2"/>
    <row r="15882" ht="12.75" customHeight="1" x14ac:dyDescent="0.2"/>
    <row r="15883" ht="12.75" customHeight="1" x14ac:dyDescent="0.2"/>
    <row r="15884" ht="12.75" customHeight="1" x14ac:dyDescent="0.2"/>
    <row r="15885" ht="12.75" customHeight="1" x14ac:dyDescent="0.2"/>
    <row r="15886" ht="12.75" customHeight="1" x14ac:dyDescent="0.2"/>
    <row r="15887" ht="12.75" customHeight="1" x14ac:dyDescent="0.2"/>
    <row r="15888" ht="12.75" customHeight="1" x14ac:dyDescent="0.2"/>
    <row r="15889" ht="12.75" customHeight="1" x14ac:dyDescent="0.2"/>
    <row r="15890" ht="12.75" customHeight="1" x14ac:dyDescent="0.2"/>
    <row r="15891" ht="12.75" customHeight="1" x14ac:dyDescent="0.2"/>
    <row r="15892" ht="12.75" customHeight="1" x14ac:dyDescent="0.2"/>
    <row r="15893" ht="12.75" customHeight="1" x14ac:dyDescent="0.2"/>
    <row r="15894" ht="12.75" customHeight="1" x14ac:dyDescent="0.2"/>
    <row r="15895" ht="12.75" customHeight="1" x14ac:dyDescent="0.2"/>
    <row r="15896" ht="12.75" customHeight="1" x14ac:dyDescent="0.2"/>
    <row r="15897" ht="12.75" customHeight="1" x14ac:dyDescent="0.2"/>
    <row r="15898" ht="12.75" customHeight="1" x14ac:dyDescent="0.2"/>
    <row r="15899" ht="12.75" customHeight="1" x14ac:dyDescent="0.2"/>
    <row r="15900" ht="12.75" customHeight="1" x14ac:dyDescent="0.2"/>
    <row r="15901" ht="12.75" customHeight="1" x14ac:dyDescent="0.2"/>
    <row r="15902" ht="12.75" customHeight="1" x14ac:dyDescent="0.2"/>
    <row r="15903" ht="12.75" customHeight="1" x14ac:dyDescent="0.2"/>
    <row r="15904" ht="12.75" customHeight="1" x14ac:dyDescent="0.2"/>
    <row r="15905" ht="12.75" customHeight="1" x14ac:dyDescent="0.2"/>
    <row r="15906" ht="12.75" customHeight="1" x14ac:dyDescent="0.2"/>
    <row r="15907" ht="12.75" customHeight="1" x14ac:dyDescent="0.2"/>
    <row r="15908" ht="12.75" customHeight="1" x14ac:dyDescent="0.2"/>
    <row r="15909" ht="12.75" customHeight="1" x14ac:dyDescent="0.2"/>
    <row r="15910" ht="12.75" customHeight="1" x14ac:dyDescent="0.2"/>
    <row r="15911" ht="12.75" customHeight="1" x14ac:dyDescent="0.2"/>
    <row r="15912" ht="12.75" customHeight="1" x14ac:dyDescent="0.2"/>
    <row r="15913" ht="12.75" customHeight="1" x14ac:dyDescent="0.2"/>
    <row r="15914" ht="12.75" customHeight="1" x14ac:dyDescent="0.2"/>
    <row r="15915" ht="12.75" customHeight="1" x14ac:dyDescent="0.2"/>
    <row r="15916" ht="12.75" customHeight="1" x14ac:dyDescent="0.2"/>
    <row r="15917" ht="12.75" customHeight="1" x14ac:dyDescent="0.2"/>
    <row r="15918" ht="12.75" customHeight="1" x14ac:dyDescent="0.2"/>
    <row r="15919" ht="12.75" customHeight="1" x14ac:dyDescent="0.2"/>
    <row r="15920" ht="12.75" customHeight="1" x14ac:dyDescent="0.2"/>
    <row r="15921" ht="12.75" customHeight="1" x14ac:dyDescent="0.2"/>
    <row r="15922" ht="12.75" customHeight="1" x14ac:dyDescent="0.2"/>
    <row r="15923" ht="12.75" customHeight="1" x14ac:dyDescent="0.2"/>
    <row r="15924" ht="12.75" customHeight="1" x14ac:dyDescent="0.2"/>
    <row r="15925" ht="12.75" customHeight="1" x14ac:dyDescent="0.2"/>
    <row r="15926" ht="12.75" customHeight="1" x14ac:dyDescent="0.2"/>
    <row r="15927" ht="12.75" customHeight="1" x14ac:dyDescent="0.2"/>
    <row r="15928" ht="12.75" customHeight="1" x14ac:dyDescent="0.2"/>
    <row r="15929" ht="12.75" customHeight="1" x14ac:dyDescent="0.2"/>
    <row r="15930" ht="12.75" customHeight="1" x14ac:dyDescent="0.2"/>
    <row r="15931" ht="12.75" customHeight="1" x14ac:dyDescent="0.2"/>
    <row r="15932" ht="12.75" customHeight="1" x14ac:dyDescent="0.2"/>
    <row r="15933" ht="12.75" customHeight="1" x14ac:dyDescent="0.2"/>
    <row r="15934" ht="12.75" customHeight="1" x14ac:dyDescent="0.2"/>
    <row r="15935" ht="12.75" customHeight="1" x14ac:dyDescent="0.2"/>
    <row r="15936" ht="12.75" customHeight="1" x14ac:dyDescent="0.2"/>
    <row r="15937" ht="12.75" customHeight="1" x14ac:dyDescent="0.2"/>
    <row r="15938" ht="12.75" customHeight="1" x14ac:dyDescent="0.2"/>
    <row r="15939" ht="12.75" customHeight="1" x14ac:dyDescent="0.2"/>
    <row r="15940" ht="12.75" customHeight="1" x14ac:dyDescent="0.2"/>
    <row r="15941" ht="12.75" customHeight="1" x14ac:dyDescent="0.2"/>
    <row r="15942" ht="12.75" customHeight="1" x14ac:dyDescent="0.2"/>
    <row r="15943" ht="12.75" customHeight="1" x14ac:dyDescent="0.2"/>
    <row r="15944" ht="12.75" customHeight="1" x14ac:dyDescent="0.2"/>
    <row r="15945" ht="12.75" customHeight="1" x14ac:dyDescent="0.2"/>
    <row r="15946" ht="12.75" customHeight="1" x14ac:dyDescent="0.2"/>
    <row r="15947" ht="12.75" customHeight="1" x14ac:dyDescent="0.2"/>
    <row r="15948" ht="12.75" customHeight="1" x14ac:dyDescent="0.2"/>
    <row r="15949" ht="12.75" customHeight="1" x14ac:dyDescent="0.2"/>
    <row r="15950" ht="12.75" customHeight="1" x14ac:dyDescent="0.2"/>
    <row r="15951" ht="12.75" customHeight="1" x14ac:dyDescent="0.2"/>
    <row r="15952" ht="12.75" customHeight="1" x14ac:dyDescent="0.2"/>
    <row r="15953" ht="12.75" customHeight="1" x14ac:dyDescent="0.2"/>
    <row r="15954" ht="12.75" customHeight="1" x14ac:dyDescent="0.2"/>
    <row r="15955" ht="12.75" customHeight="1" x14ac:dyDescent="0.2"/>
    <row r="15956" ht="12.75" customHeight="1" x14ac:dyDescent="0.2"/>
    <row r="15957" ht="12.75" customHeight="1" x14ac:dyDescent="0.2"/>
    <row r="15958" ht="12.75" customHeight="1" x14ac:dyDescent="0.2"/>
    <row r="15959" ht="12.75" customHeight="1" x14ac:dyDescent="0.2"/>
    <row r="15960" ht="12.75" customHeight="1" x14ac:dyDescent="0.2"/>
    <row r="15961" ht="12.75" customHeight="1" x14ac:dyDescent="0.2"/>
    <row r="15962" ht="12.75" customHeight="1" x14ac:dyDescent="0.2"/>
    <row r="15963" ht="12.75" customHeight="1" x14ac:dyDescent="0.2"/>
    <row r="15964" ht="12.75" customHeight="1" x14ac:dyDescent="0.2"/>
    <row r="15965" ht="12.75" customHeight="1" x14ac:dyDescent="0.2"/>
    <row r="15966" ht="12.75" customHeight="1" x14ac:dyDescent="0.2"/>
    <row r="15967" ht="12.75" customHeight="1" x14ac:dyDescent="0.2"/>
    <row r="15968" ht="12.75" customHeight="1" x14ac:dyDescent="0.2"/>
    <row r="15969" ht="12.75" customHeight="1" x14ac:dyDescent="0.2"/>
    <row r="15970" ht="12.75" customHeight="1" x14ac:dyDescent="0.2"/>
    <row r="15971" ht="12.75" customHeight="1" x14ac:dyDescent="0.2"/>
    <row r="15972" ht="12.75" customHeight="1" x14ac:dyDescent="0.2"/>
    <row r="15973" ht="12.75" customHeight="1" x14ac:dyDescent="0.2"/>
    <row r="15974" ht="12.75" customHeight="1" x14ac:dyDescent="0.2"/>
    <row r="15975" ht="12.75" customHeight="1" x14ac:dyDescent="0.2"/>
    <row r="15976" ht="12.75" customHeight="1" x14ac:dyDescent="0.2"/>
    <row r="15977" ht="12.75" customHeight="1" x14ac:dyDescent="0.2"/>
    <row r="15978" ht="12.75" customHeight="1" x14ac:dyDescent="0.2"/>
    <row r="15979" ht="12.75" customHeight="1" x14ac:dyDescent="0.2"/>
    <row r="15980" ht="12.75" customHeight="1" x14ac:dyDescent="0.2"/>
    <row r="15981" ht="12.75" customHeight="1" x14ac:dyDescent="0.2"/>
    <row r="15982" ht="12.75" customHeight="1" x14ac:dyDescent="0.2"/>
    <row r="15983" ht="12.75" customHeight="1" x14ac:dyDescent="0.2"/>
    <row r="15984" ht="12.75" customHeight="1" x14ac:dyDescent="0.2"/>
    <row r="15985" ht="12.75" customHeight="1" x14ac:dyDescent="0.2"/>
    <row r="15986" ht="12.75" customHeight="1" x14ac:dyDescent="0.2"/>
    <row r="15987" ht="12.75" customHeight="1" x14ac:dyDescent="0.2"/>
    <row r="15988" ht="12.75" customHeight="1" x14ac:dyDescent="0.2"/>
    <row r="15989" ht="12.75" customHeight="1" x14ac:dyDescent="0.2"/>
    <row r="15990" ht="12.75" customHeight="1" x14ac:dyDescent="0.2"/>
    <row r="15991" ht="12.75" customHeight="1" x14ac:dyDescent="0.2"/>
    <row r="15992" ht="12.75" customHeight="1" x14ac:dyDescent="0.2"/>
    <row r="15993" ht="12.75" customHeight="1" x14ac:dyDescent="0.2"/>
    <row r="15994" ht="12.75" customHeight="1" x14ac:dyDescent="0.2"/>
    <row r="15995" ht="12.75" customHeight="1" x14ac:dyDescent="0.2"/>
    <row r="15996" ht="12.75" customHeight="1" x14ac:dyDescent="0.2"/>
    <row r="15997" ht="12.75" customHeight="1" x14ac:dyDescent="0.2"/>
    <row r="15998" ht="12.75" customHeight="1" x14ac:dyDescent="0.2"/>
    <row r="15999" ht="12.75" customHeight="1" x14ac:dyDescent="0.2"/>
    <row r="16000" ht="12.75" customHeight="1" x14ac:dyDescent="0.2"/>
    <row r="16001" ht="12.75" customHeight="1" x14ac:dyDescent="0.2"/>
    <row r="16002" ht="12.75" customHeight="1" x14ac:dyDescent="0.2"/>
    <row r="16003" ht="12.75" customHeight="1" x14ac:dyDescent="0.2"/>
    <row r="16004" ht="12.75" customHeight="1" x14ac:dyDescent="0.2"/>
    <row r="16005" ht="12.75" customHeight="1" x14ac:dyDescent="0.2"/>
    <row r="16006" ht="12.75" customHeight="1" x14ac:dyDescent="0.2"/>
    <row r="16007" ht="12.75" customHeight="1" x14ac:dyDescent="0.2"/>
    <row r="16008" ht="12.75" customHeight="1" x14ac:dyDescent="0.2"/>
    <row r="16009" ht="12.75" customHeight="1" x14ac:dyDescent="0.2"/>
    <row r="16010" ht="12.75" customHeight="1" x14ac:dyDescent="0.2"/>
    <row r="16011" ht="12.75" customHeight="1" x14ac:dyDescent="0.2"/>
    <row r="16012" ht="12.75" customHeight="1" x14ac:dyDescent="0.2"/>
    <row r="16013" ht="12.75" customHeight="1" x14ac:dyDescent="0.2"/>
    <row r="16014" ht="12.75" customHeight="1" x14ac:dyDescent="0.2"/>
    <row r="16015" ht="12.75" customHeight="1" x14ac:dyDescent="0.2"/>
    <row r="16016" ht="12.75" customHeight="1" x14ac:dyDescent="0.2"/>
    <row r="16017" ht="12.75" customHeight="1" x14ac:dyDescent="0.2"/>
    <row r="16018" ht="12.75" customHeight="1" x14ac:dyDescent="0.2"/>
    <row r="16019" ht="12.75" customHeight="1" x14ac:dyDescent="0.2"/>
    <row r="16020" ht="12.75" customHeight="1" x14ac:dyDescent="0.2"/>
    <row r="16021" ht="12.75" customHeight="1" x14ac:dyDescent="0.2"/>
    <row r="16022" ht="12.75" customHeight="1" x14ac:dyDescent="0.2"/>
    <row r="16023" ht="12.75" customHeight="1" x14ac:dyDescent="0.2"/>
    <row r="16024" ht="12.75" customHeight="1" x14ac:dyDescent="0.2"/>
    <row r="16025" ht="12.75" customHeight="1" x14ac:dyDescent="0.2"/>
    <row r="16026" ht="12.75" customHeight="1" x14ac:dyDescent="0.2"/>
    <row r="16027" ht="12.75" customHeight="1" x14ac:dyDescent="0.2"/>
    <row r="16028" ht="12.75" customHeight="1" x14ac:dyDescent="0.2"/>
    <row r="16029" ht="12.75" customHeight="1" x14ac:dyDescent="0.2"/>
    <row r="16030" ht="12.75" customHeight="1" x14ac:dyDescent="0.2"/>
    <row r="16031" ht="12.75" customHeight="1" x14ac:dyDescent="0.2"/>
    <row r="16032" ht="12.75" customHeight="1" x14ac:dyDescent="0.2"/>
    <row r="16033" ht="12.75" customHeight="1" x14ac:dyDescent="0.2"/>
    <row r="16034" ht="12.75" customHeight="1" x14ac:dyDescent="0.2"/>
    <row r="16035" ht="12.75" customHeight="1" x14ac:dyDescent="0.2"/>
    <row r="16036" ht="12.75" customHeight="1" x14ac:dyDescent="0.2"/>
    <row r="16037" ht="12.75" customHeight="1" x14ac:dyDescent="0.2"/>
    <row r="16038" ht="12.75" customHeight="1" x14ac:dyDescent="0.2"/>
    <row r="16039" ht="12.75" customHeight="1" x14ac:dyDescent="0.2"/>
    <row r="16040" ht="12.75" customHeight="1" x14ac:dyDescent="0.2"/>
    <row r="16041" ht="12.75" customHeight="1" x14ac:dyDescent="0.2"/>
    <row r="16042" ht="12.75" customHeight="1" x14ac:dyDescent="0.2"/>
    <row r="16043" ht="12.75" customHeight="1" x14ac:dyDescent="0.2"/>
    <row r="16044" ht="12.75" customHeight="1" x14ac:dyDescent="0.2"/>
    <row r="16045" ht="12.75" customHeight="1" x14ac:dyDescent="0.2"/>
    <row r="16046" ht="12.75" customHeight="1" x14ac:dyDescent="0.2"/>
    <row r="16047" ht="12.75" customHeight="1" x14ac:dyDescent="0.2"/>
    <row r="16048" ht="12.75" customHeight="1" x14ac:dyDescent="0.2"/>
    <row r="16049" ht="12.75" customHeight="1" x14ac:dyDescent="0.2"/>
    <row r="16050" ht="12.75" customHeight="1" x14ac:dyDescent="0.2"/>
    <row r="16051" ht="12.75" customHeight="1" x14ac:dyDescent="0.2"/>
    <row r="16052" ht="12.75" customHeight="1" x14ac:dyDescent="0.2"/>
    <row r="16053" ht="12.75" customHeight="1" x14ac:dyDescent="0.2"/>
    <row r="16054" ht="12.75" customHeight="1" x14ac:dyDescent="0.2"/>
    <row r="16055" ht="12.75" customHeight="1" x14ac:dyDescent="0.2"/>
    <row r="16056" ht="12.75" customHeight="1" x14ac:dyDescent="0.2"/>
    <row r="16057" ht="12.75" customHeight="1" x14ac:dyDescent="0.2"/>
    <row r="16058" ht="12.75" customHeight="1" x14ac:dyDescent="0.2"/>
    <row r="16059" ht="12.75" customHeight="1" x14ac:dyDescent="0.2"/>
    <row r="16060" ht="12.75" customHeight="1" x14ac:dyDescent="0.2"/>
    <row r="16061" ht="12.75" customHeight="1" x14ac:dyDescent="0.2"/>
    <row r="16062" ht="12.75" customHeight="1" x14ac:dyDescent="0.2"/>
    <row r="16063" ht="12.75" customHeight="1" x14ac:dyDescent="0.2"/>
    <row r="16064" ht="12.75" customHeight="1" x14ac:dyDescent="0.2"/>
    <row r="16065" ht="12.75" customHeight="1" x14ac:dyDescent="0.2"/>
    <row r="16066" ht="12.75" customHeight="1" x14ac:dyDescent="0.2"/>
    <row r="16067" ht="12.75" customHeight="1" x14ac:dyDescent="0.2"/>
    <row r="16068" ht="12.75" customHeight="1" x14ac:dyDescent="0.2"/>
    <row r="16069" ht="12.75" customHeight="1" x14ac:dyDescent="0.2"/>
    <row r="16070" ht="12.75" customHeight="1" x14ac:dyDescent="0.2"/>
    <row r="16071" ht="12.75" customHeight="1" x14ac:dyDescent="0.2"/>
    <row r="16072" ht="12.75" customHeight="1" x14ac:dyDescent="0.2"/>
    <row r="16073" ht="12.75" customHeight="1" x14ac:dyDescent="0.2"/>
    <row r="16074" ht="12.75" customHeight="1" x14ac:dyDescent="0.2"/>
    <row r="16075" ht="12.75" customHeight="1" x14ac:dyDescent="0.2"/>
    <row r="16076" ht="12.75" customHeight="1" x14ac:dyDescent="0.2"/>
    <row r="16077" ht="12.75" customHeight="1" x14ac:dyDescent="0.2"/>
    <row r="16078" ht="12.75" customHeight="1" x14ac:dyDescent="0.2"/>
    <row r="16079" ht="12.75" customHeight="1" x14ac:dyDescent="0.2"/>
    <row r="16080" ht="12.75" customHeight="1" x14ac:dyDescent="0.2"/>
    <row r="16081" ht="12.75" customHeight="1" x14ac:dyDescent="0.2"/>
    <row r="16082" ht="12.75" customHeight="1" x14ac:dyDescent="0.2"/>
    <row r="16083" ht="12.75" customHeight="1" x14ac:dyDescent="0.2"/>
    <row r="16084" ht="12.75" customHeight="1" x14ac:dyDescent="0.2"/>
    <row r="16085" ht="12.75" customHeight="1" x14ac:dyDescent="0.2"/>
    <row r="16086" ht="12.75" customHeight="1" x14ac:dyDescent="0.2"/>
    <row r="16087" ht="12.75" customHeight="1" x14ac:dyDescent="0.2"/>
    <row r="16088" ht="12.75" customHeight="1" x14ac:dyDescent="0.2"/>
    <row r="16089" ht="12.75" customHeight="1" x14ac:dyDescent="0.2"/>
    <row r="16090" ht="12.75" customHeight="1" x14ac:dyDescent="0.2"/>
    <row r="16091" ht="12.75" customHeight="1" x14ac:dyDescent="0.2"/>
    <row r="16092" ht="12.75" customHeight="1" x14ac:dyDescent="0.2"/>
    <row r="16093" ht="12.75" customHeight="1" x14ac:dyDescent="0.2"/>
    <row r="16094" ht="12.75" customHeight="1" x14ac:dyDescent="0.2"/>
    <row r="16095" ht="12.75" customHeight="1" x14ac:dyDescent="0.2"/>
    <row r="16096" ht="12.75" customHeight="1" x14ac:dyDescent="0.2"/>
    <row r="16097" ht="12.75" customHeight="1" x14ac:dyDescent="0.2"/>
    <row r="16098" ht="12.75" customHeight="1" x14ac:dyDescent="0.2"/>
    <row r="16099" ht="12.75" customHeight="1" x14ac:dyDescent="0.2"/>
    <row r="16100" ht="12.75" customHeight="1" x14ac:dyDescent="0.2"/>
    <row r="16101" ht="12.75" customHeight="1" x14ac:dyDescent="0.2"/>
    <row r="16102" ht="12.75" customHeight="1" x14ac:dyDescent="0.2"/>
    <row r="16103" ht="12.75" customHeight="1" x14ac:dyDescent="0.2"/>
    <row r="16104" ht="12.75" customHeight="1" x14ac:dyDescent="0.2"/>
    <row r="16105" ht="12.75" customHeight="1" x14ac:dyDescent="0.2"/>
    <row r="16106" ht="12.75" customHeight="1" x14ac:dyDescent="0.2"/>
    <row r="16107" ht="12.75" customHeight="1" x14ac:dyDescent="0.2"/>
    <row r="16108" ht="12.75" customHeight="1" x14ac:dyDescent="0.2"/>
    <row r="16109" ht="12.75" customHeight="1" x14ac:dyDescent="0.2"/>
    <row r="16110" ht="12.75" customHeight="1" x14ac:dyDescent="0.2"/>
    <row r="16111" ht="12.75" customHeight="1" x14ac:dyDescent="0.2"/>
    <row r="16112" ht="12.75" customHeight="1" x14ac:dyDescent="0.2"/>
    <row r="16113" ht="12.75" customHeight="1" x14ac:dyDescent="0.2"/>
    <row r="16114" ht="12.75" customHeight="1" x14ac:dyDescent="0.2"/>
    <row r="16115" ht="12.75" customHeight="1" x14ac:dyDescent="0.2"/>
    <row r="16116" ht="12.75" customHeight="1" x14ac:dyDescent="0.2"/>
    <row r="16117" ht="12.75" customHeight="1" x14ac:dyDescent="0.2"/>
    <row r="16118" ht="12.75" customHeight="1" x14ac:dyDescent="0.2"/>
    <row r="16119" ht="12.75" customHeight="1" x14ac:dyDescent="0.2"/>
    <row r="16120" ht="12.75" customHeight="1" x14ac:dyDescent="0.2"/>
    <row r="16121" ht="12.75" customHeight="1" x14ac:dyDescent="0.2"/>
    <row r="16122" ht="12.75" customHeight="1" x14ac:dyDescent="0.2"/>
    <row r="16123" ht="12.75" customHeight="1" x14ac:dyDescent="0.2"/>
    <row r="16124" ht="12.75" customHeight="1" x14ac:dyDescent="0.2"/>
    <row r="16125" ht="12.75" customHeight="1" x14ac:dyDescent="0.2"/>
    <row r="16126" ht="12.75" customHeight="1" x14ac:dyDescent="0.2"/>
    <row r="16127" ht="12.75" customHeight="1" x14ac:dyDescent="0.2"/>
    <row r="16128" ht="12.75" customHeight="1" x14ac:dyDescent="0.2"/>
    <row r="16129" ht="12.75" customHeight="1" x14ac:dyDescent="0.2"/>
    <row r="16130" ht="12.75" customHeight="1" x14ac:dyDescent="0.2"/>
    <row r="16131" ht="12.75" customHeight="1" x14ac:dyDescent="0.2"/>
    <row r="16132" ht="12.75" customHeight="1" x14ac:dyDescent="0.2"/>
    <row r="16133" ht="12.75" customHeight="1" x14ac:dyDescent="0.2"/>
    <row r="16134" ht="12.75" customHeight="1" x14ac:dyDescent="0.2"/>
    <row r="16135" ht="12.75" customHeight="1" x14ac:dyDescent="0.2"/>
    <row r="16136" ht="12.75" customHeight="1" x14ac:dyDescent="0.2"/>
    <row r="16137" ht="12.75" customHeight="1" x14ac:dyDescent="0.2"/>
    <row r="16138" ht="12.75" customHeight="1" x14ac:dyDescent="0.2"/>
    <row r="16139" ht="12.75" customHeight="1" x14ac:dyDescent="0.2"/>
    <row r="16140" ht="12.75" customHeight="1" x14ac:dyDescent="0.2"/>
    <row r="16141" ht="12.75" customHeight="1" x14ac:dyDescent="0.2"/>
    <row r="16142" ht="12.75" customHeight="1" x14ac:dyDescent="0.2"/>
    <row r="16143" ht="12.75" customHeight="1" x14ac:dyDescent="0.2"/>
    <row r="16144" ht="12.75" customHeight="1" x14ac:dyDescent="0.2"/>
    <row r="16145" ht="12.75" customHeight="1" x14ac:dyDescent="0.2"/>
    <row r="16146" ht="12.75" customHeight="1" x14ac:dyDescent="0.2"/>
    <row r="16147" ht="12.75" customHeight="1" x14ac:dyDescent="0.2"/>
    <row r="16148" ht="12.75" customHeight="1" x14ac:dyDescent="0.2"/>
    <row r="16149" ht="12.75" customHeight="1" x14ac:dyDescent="0.2"/>
    <row r="16150" ht="12.75" customHeight="1" x14ac:dyDescent="0.2"/>
    <row r="16151" ht="12.75" customHeight="1" x14ac:dyDescent="0.2"/>
    <row r="16152" ht="12.75" customHeight="1" x14ac:dyDescent="0.2"/>
    <row r="16153" ht="12.75" customHeight="1" x14ac:dyDescent="0.2"/>
    <row r="16154" ht="12.75" customHeight="1" x14ac:dyDescent="0.2"/>
    <row r="16155" ht="12.75" customHeight="1" x14ac:dyDescent="0.2"/>
    <row r="16156" ht="12.75" customHeight="1" x14ac:dyDescent="0.2"/>
    <row r="16157" ht="12.75" customHeight="1" x14ac:dyDescent="0.2"/>
    <row r="16158" ht="12.75" customHeight="1" x14ac:dyDescent="0.2"/>
    <row r="16159" ht="12.75" customHeight="1" x14ac:dyDescent="0.2"/>
    <row r="16160" ht="12.75" customHeight="1" x14ac:dyDescent="0.2"/>
    <row r="16161" ht="12.75" customHeight="1" x14ac:dyDescent="0.2"/>
    <row r="16162" ht="12.75" customHeight="1" x14ac:dyDescent="0.2"/>
    <row r="16163" ht="12.75" customHeight="1" x14ac:dyDescent="0.2"/>
    <row r="16164" ht="12.75" customHeight="1" x14ac:dyDescent="0.2"/>
    <row r="16165" ht="12.75" customHeight="1" x14ac:dyDescent="0.2"/>
    <row r="16166" ht="12.75" customHeight="1" x14ac:dyDescent="0.2"/>
    <row r="16167" ht="12.75" customHeight="1" x14ac:dyDescent="0.2"/>
    <row r="16168" ht="12.75" customHeight="1" x14ac:dyDescent="0.2"/>
    <row r="16169" ht="12.75" customHeight="1" x14ac:dyDescent="0.2"/>
    <row r="16170" ht="12.75" customHeight="1" x14ac:dyDescent="0.2"/>
    <row r="16171" ht="12.75" customHeight="1" x14ac:dyDescent="0.2"/>
    <row r="16172" ht="12.75" customHeight="1" x14ac:dyDescent="0.2"/>
    <row r="16173" ht="12.75" customHeight="1" x14ac:dyDescent="0.2"/>
    <row r="16174" ht="12.75" customHeight="1" x14ac:dyDescent="0.2"/>
    <row r="16175" ht="12.75" customHeight="1" x14ac:dyDescent="0.2"/>
    <row r="16176" ht="12.75" customHeight="1" x14ac:dyDescent="0.2"/>
    <row r="16177" ht="12.75" customHeight="1" x14ac:dyDescent="0.2"/>
    <row r="16178" ht="12.75" customHeight="1" x14ac:dyDescent="0.2"/>
    <row r="16179" ht="12.75" customHeight="1" x14ac:dyDescent="0.2"/>
    <row r="16180" ht="12.75" customHeight="1" x14ac:dyDescent="0.2"/>
    <row r="16181" ht="12.75" customHeight="1" x14ac:dyDescent="0.2"/>
    <row r="16182" ht="12.75" customHeight="1" x14ac:dyDescent="0.2"/>
    <row r="16183" ht="12.75" customHeight="1" x14ac:dyDescent="0.2"/>
    <row r="16184" ht="12.75" customHeight="1" x14ac:dyDescent="0.2"/>
    <row r="16185" ht="12.75" customHeight="1" x14ac:dyDescent="0.2"/>
    <row r="16186" ht="12.75" customHeight="1" x14ac:dyDescent="0.2"/>
    <row r="16187" ht="12.75" customHeight="1" x14ac:dyDescent="0.2"/>
    <row r="16188" ht="12.75" customHeight="1" x14ac:dyDescent="0.2"/>
    <row r="16189" ht="12.75" customHeight="1" x14ac:dyDescent="0.2"/>
    <row r="16190" ht="12.75" customHeight="1" x14ac:dyDescent="0.2"/>
    <row r="16191" ht="12.75" customHeight="1" x14ac:dyDescent="0.2"/>
    <row r="16192" ht="12.75" customHeight="1" x14ac:dyDescent="0.2"/>
    <row r="16193" ht="12.75" customHeight="1" x14ac:dyDescent="0.2"/>
    <row r="16194" ht="12.75" customHeight="1" x14ac:dyDescent="0.2"/>
    <row r="16195" ht="12.75" customHeight="1" x14ac:dyDescent="0.2"/>
    <row r="16196" ht="12.75" customHeight="1" x14ac:dyDescent="0.2"/>
    <row r="16197" ht="12.75" customHeight="1" x14ac:dyDescent="0.2"/>
    <row r="16198" ht="12.75" customHeight="1" x14ac:dyDescent="0.2"/>
    <row r="16199" ht="12.75" customHeight="1" x14ac:dyDescent="0.2"/>
    <row r="16200" ht="12.75" customHeight="1" x14ac:dyDescent="0.2"/>
    <row r="16201" ht="12.75" customHeight="1" x14ac:dyDescent="0.2"/>
    <row r="16202" ht="12.75" customHeight="1" x14ac:dyDescent="0.2"/>
    <row r="16203" ht="12.75" customHeight="1" x14ac:dyDescent="0.2"/>
    <row r="16204" ht="12.75" customHeight="1" x14ac:dyDescent="0.2"/>
    <row r="16205" ht="12.75" customHeight="1" x14ac:dyDescent="0.2"/>
    <row r="16206" ht="12.75" customHeight="1" x14ac:dyDescent="0.2"/>
    <row r="16207" ht="12.75" customHeight="1" x14ac:dyDescent="0.2"/>
    <row r="16208" ht="12.75" customHeight="1" x14ac:dyDescent="0.2"/>
    <row r="16209" ht="12.75" customHeight="1" x14ac:dyDescent="0.2"/>
    <row r="16210" ht="12.75" customHeight="1" x14ac:dyDescent="0.2"/>
    <row r="16211" ht="12.75" customHeight="1" x14ac:dyDescent="0.2"/>
    <row r="16212" ht="12.75" customHeight="1" x14ac:dyDescent="0.2"/>
    <row r="16213" ht="12.75" customHeight="1" x14ac:dyDescent="0.2"/>
    <row r="16214" ht="12.75" customHeight="1" x14ac:dyDescent="0.2"/>
    <row r="16215" ht="12.75" customHeight="1" x14ac:dyDescent="0.2"/>
    <row r="16216" ht="12.75" customHeight="1" x14ac:dyDescent="0.2"/>
    <row r="16217" ht="12.75" customHeight="1" x14ac:dyDescent="0.2"/>
    <row r="16218" ht="12.75" customHeight="1" x14ac:dyDescent="0.2"/>
    <row r="16219" ht="12.75" customHeight="1" x14ac:dyDescent="0.2"/>
    <row r="16220" ht="12.75" customHeight="1" x14ac:dyDescent="0.2"/>
    <row r="16221" ht="12.75" customHeight="1" x14ac:dyDescent="0.2"/>
    <row r="16222" ht="12.75" customHeight="1" x14ac:dyDescent="0.2"/>
    <row r="16223" ht="12.75" customHeight="1" x14ac:dyDescent="0.2"/>
    <row r="16224" ht="12.75" customHeight="1" x14ac:dyDescent="0.2"/>
    <row r="16225" ht="12.75" customHeight="1" x14ac:dyDescent="0.2"/>
    <row r="16226" ht="12.75" customHeight="1" x14ac:dyDescent="0.2"/>
    <row r="16227" ht="12.75" customHeight="1" x14ac:dyDescent="0.2"/>
    <row r="16228" ht="12.75" customHeight="1" x14ac:dyDescent="0.2"/>
    <row r="16229" ht="12.75" customHeight="1" x14ac:dyDescent="0.2"/>
    <row r="16230" ht="12.75" customHeight="1" x14ac:dyDescent="0.2"/>
    <row r="16231" ht="12.75" customHeight="1" x14ac:dyDescent="0.2"/>
    <row r="16232" ht="12.75" customHeight="1" x14ac:dyDescent="0.2"/>
    <row r="16233" ht="12.75" customHeight="1" x14ac:dyDescent="0.2"/>
    <row r="16234" ht="12.75" customHeight="1" x14ac:dyDescent="0.2"/>
    <row r="16235" ht="12.75" customHeight="1" x14ac:dyDescent="0.2"/>
    <row r="16236" ht="12.75" customHeight="1" x14ac:dyDescent="0.2"/>
    <row r="16237" ht="12.75" customHeight="1" x14ac:dyDescent="0.2"/>
    <row r="16238" ht="12.75" customHeight="1" x14ac:dyDescent="0.2"/>
    <row r="16239" ht="12.75" customHeight="1" x14ac:dyDescent="0.2"/>
    <row r="16240" ht="12.75" customHeight="1" x14ac:dyDescent="0.2"/>
    <row r="16241" ht="12.75" customHeight="1" x14ac:dyDescent="0.2"/>
    <row r="16242" ht="12.75" customHeight="1" x14ac:dyDescent="0.2"/>
    <row r="16243" ht="12.75" customHeight="1" x14ac:dyDescent="0.2"/>
    <row r="16244" ht="12.75" customHeight="1" x14ac:dyDescent="0.2"/>
    <row r="16245" ht="12.75" customHeight="1" x14ac:dyDescent="0.2"/>
    <row r="16246" ht="12.75" customHeight="1" x14ac:dyDescent="0.2"/>
    <row r="16247" ht="12.75" customHeight="1" x14ac:dyDescent="0.2"/>
    <row r="16248" ht="12.75" customHeight="1" x14ac:dyDescent="0.2"/>
    <row r="16249" ht="12.75" customHeight="1" x14ac:dyDescent="0.2"/>
    <row r="16250" ht="12.75" customHeight="1" x14ac:dyDescent="0.2"/>
    <row r="16251" ht="12.75" customHeight="1" x14ac:dyDescent="0.2"/>
    <row r="16252" ht="12.75" customHeight="1" x14ac:dyDescent="0.2"/>
    <row r="16253" ht="12.75" customHeight="1" x14ac:dyDescent="0.2"/>
    <row r="16254" ht="12.75" customHeight="1" x14ac:dyDescent="0.2"/>
    <row r="16255" ht="12.75" customHeight="1" x14ac:dyDescent="0.2"/>
    <row r="16256" ht="12.75" customHeight="1" x14ac:dyDescent="0.2"/>
    <row r="16257" ht="12.75" customHeight="1" x14ac:dyDescent="0.2"/>
    <row r="16258" ht="12.75" customHeight="1" x14ac:dyDescent="0.2"/>
    <row r="16259" ht="12.75" customHeight="1" x14ac:dyDescent="0.2"/>
    <row r="16260" ht="12.75" customHeight="1" x14ac:dyDescent="0.2"/>
    <row r="16261" ht="12.75" customHeight="1" x14ac:dyDescent="0.2"/>
    <row r="16262" ht="12.75" customHeight="1" x14ac:dyDescent="0.2"/>
    <row r="16263" ht="12.75" customHeight="1" x14ac:dyDescent="0.2"/>
    <row r="16264" ht="12.75" customHeight="1" x14ac:dyDescent="0.2"/>
    <row r="16265" ht="12.75" customHeight="1" x14ac:dyDescent="0.2"/>
    <row r="16266" ht="12.75" customHeight="1" x14ac:dyDescent="0.2"/>
    <row r="16267" ht="12.75" customHeight="1" x14ac:dyDescent="0.2"/>
    <row r="16268" ht="12.75" customHeight="1" x14ac:dyDescent="0.2"/>
    <row r="16269" ht="12.75" customHeight="1" x14ac:dyDescent="0.2"/>
    <row r="16270" ht="12.75" customHeight="1" x14ac:dyDescent="0.2"/>
    <row r="16271" ht="12.75" customHeight="1" x14ac:dyDescent="0.2"/>
    <row r="16272" ht="12.75" customHeight="1" x14ac:dyDescent="0.2"/>
    <row r="16273" ht="12.75" customHeight="1" x14ac:dyDescent="0.2"/>
    <row r="16274" ht="12.75" customHeight="1" x14ac:dyDescent="0.2"/>
    <row r="16275" ht="12.75" customHeight="1" x14ac:dyDescent="0.2"/>
    <row r="16276" ht="12.75" customHeight="1" x14ac:dyDescent="0.2"/>
    <row r="16277" ht="12.75" customHeight="1" x14ac:dyDescent="0.2"/>
    <row r="16278" ht="12.75" customHeight="1" x14ac:dyDescent="0.2"/>
    <row r="16279" ht="12.75" customHeight="1" x14ac:dyDescent="0.2"/>
    <row r="16280" ht="12.75" customHeight="1" x14ac:dyDescent="0.2"/>
    <row r="16281" ht="12.75" customHeight="1" x14ac:dyDescent="0.2"/>
    <row r="16282" ht="12.75" customHeight="1" x14ac:dyDescent="0.2"/>
    <row r="16283" ht="12.75" customHeight="1" x14ac:dyDescent="0.2"/>
    <row r="16284" ht="12.75" customHeight="1" x14ac:dyDescent="0.2"/>
    <row r="16285" ht="12.75" customHeight="1" x14ac:dyDescent="0.2"/>
    <row r="16286" ht="12.75" customHeight="1" x14ac:dyDescent="0.2"/>
    <row r="16287" ht="12.75" customHeight="1" x14ac:dyDescent="0.2"/>
    <row r="16288" ht="12.75" customHeight="1" x14ac:dyDescent="0.2"/>
    <row r="16289" ht="12.75" customHeight="1" x14ac:dyDescent="0.2"/>
    <row r="16290" ht="12.75" customHeight="1" x14ac:dyDescent="0.2"/>
    <row r="16291" ht="12.75" customHeight="1" x14ac:dyDescent="0.2"/>
    <row r="16292" ht="12.75" customHeight="1" x14ac:dyDescent="0.2"/>
    <row r="16293" ht="12.75" customHeight="1" x14ac:dyDescent="0.2"/>
    <row r="16294" ht="12.75" customHeight="1" x14ac:dyDescent="0.2"/>
    <row r="16295" ht="12.75" customHeight="1" x14ac:dyDescent="0.2"/>
    <row r="16296" ht="12.75" customHeight="1" x14ac:dyDescent="0.2"/>
    <row r="16297" ht="12.75" customHeight="1" x14ac:dyDescent="0.2"/>
    <row r="16298" ht="12.75" customHeight="1" x14ac:dyDescent="0.2"/>
    <row r="16299" ht="12.75" customHeight="1" x14ac:dyDescent="0.2"/>
    <row r="16300" ht="12.75" customHeight="1" x14ac:dyDescent="0.2"/>
    <row r="16301" ht="12.75" customHeight="1" x14ac:dyDescent="0.2"/>
    <row r="16302" ht="12.75" customHeight="1" x14ac:dyDescent="0.2"/>
    <row r="16303" ht="12.75" customHeight="1" x14ac:dyDescent="0.2"/>
    <row r="16304" ht="12.75" customHeight="1" x14ac:dyDescent="0.2"/>
    <row r="16305" ht="12.75" customHeight="1" x14ac:dyDescent="0.2"/>
    <row r="16306" ht="12.75" customHeight="1" x14ac:dyDescent="0.2"/>
    <row r="16307" ht="12.75" customHeight="1" x14ac:dyDescent="0.2"/>
    <row r="16308" ht="12.75" customHeight="1" x14ac:dyDescent="0.2"/>
    <row r="16309" ht="12.75" customHeight="1" x14ac:dyDescent="0.2"/>
    <row r="16310" ht="12.75" customHeight="1" x14ac:dyDescent="0.2"/>
    <row r="16311" ht="12.75" customHeight="1" x14ac:dyDescent="0.2"/>
    <row r="16312" ht="12.75" customHeight="1" x14ac:dyDescent="0.2"/>
    <row r="16313" ht="12.75" customHeight="1" x14ac:dyDescent="0.2"/>
    <row r="16314" ht="12.75" customHeight="1" x14ac:dyDescent="0.2"/>
    <row r="16315" ht="12.75" customHeight="1" x14ac:dyDescent="0.2"/>
    <row r="16316" ht="12.75" customHeight="1" x14ac:dyDescent="0.2"/>
    <row r="16317" ht="12.75" customHeight="1" x14ac:dyDescent="0.2"/>
    <row r="16318" ht="12.75" customHeight="1" x14ac:dyDescent="0.2"/>
    <row r="16319" ht="12.75" customHeight="1" x14ac:dyDescent="0.2"/>
    <row r="16320" ht="12.75" customHeight="1" x14ac:dyDescent="0.2"/>
    <row r="16321" ht="12.75" customHeight="1" x14ac:dyDescent="0.2"/>
    <row r="16322" ht="12.75" customHeight="1" x14ac:dyDescent="0.2"/>
    <row r="16323" ht="12.75" customHeight="1" x14ac:dyDescent="0.2"/>
    <row r="16324" ht="12.75" customHeight="1" x14ac:dyDescent="0.2"/>
    <row r="16325" ht="12.75" customHeight="1" x14ac:dyDescent="0.2"/>
    <row r="16326" ht="12.75" customHeight="1" x14ac:dyDescent="0.2"/>
    <row r="16327" ht="12.75" customHeight="1" x14ac:dyDescent="0.2"/>
    <row r="16328" ht="12.75" customHeight="1" x14ac:dyDescent="0.2"/>
    <row r="16329" ht="12.75" customHeight="1" x14ac:dyDescent="0.2"/>
    <row r="16330" ht="12.75" customHeight="1" x14ac:dyDescent="0.2"/>
    <row r="16331" ht="12.75" customHeight="1" x14ac:dyDescent="0.2"/>
    <row r="16332" ht="12.75" customHeight="1" x14ac:dyDescent="0.2"/>
    <row r="16333" ht="12.75" customHeight="1" x14ac:dyDescent="0.2"/>
    <row r="16334" ht="12.75" customHeight="1" x14ac:dyDescent="0.2"/>
    <row r="16335" ht="12.75" customHeight="1" x14ac:dyDescent="0.2"/>
    <row r="16336" ht="12.75" customHeight="1" x14ac:dyDescent="0.2"/>
    <row r="16337" ht="12.75" customHeight="1" x14ac:dyDescent="0.2"/>
    <row r="16338" ht="12.75" customHeight="1" x14ac:dyDescent="0.2"/>
    <row r="16339" ht="12.75" customHeight="1" x14ac:dyDescent="0.2"/>
    <row r="16340" ht="12.75" customHeight="1" x14ac:dyDescent="0.2"/>
    <row r="16341" ht="12.75" customHeight="1" x14ac:dyDescent="0.2"/>
    <row r="16342" ht="12.75" customHeight="1" x14ac:dyDescent="0.2"/>
    <row r="16343" ht="12.75" customHeight="1" x14ac:dyDescent="0.2"/>
    <row r="16344" ht="12.75" customHeight="1" x14ac:dyDescent="0.2"/>
    <row r="16345" ht="12.75" customHeight="1" x14ac:dyDescent="0.2"/>
    <row r="16346" ht="12.75" customHeight="1" x14ac:dyDescent="0.2"/>
    <row r="16347" ht="12.75" customHeight="1" x14ac:dyDescent="0.2"/>
    <row r="16348" ht="12.75" customHeight="1" x14ac:dyDescent="0.2"/>
    <row r="16349" ht="12.75" customHeight="1" x14ac:dyDescent="0.2"/>
    <row r="16350" ht="12.75" customHeight="1" x14ac:dyDescent="0.2"/>
    <row r="16351" ht="12.75" customHeight="1" x14ac:dyDescent="0.2"/>
    <row r="16352" ht="12.75" customHeight="1" x14ac:dyDescent="0.2"/>
    <row r="16353" ht="12.75" customHeight="1" x14ac:dyDescent="0.2"/>
    <row r="16354" ht="12.75" customHeight="1" x14ac:dyDescent="0.2"/>
    <row r="16355" ht="12.75" customHeight="1" x14ac:dyDescent="0.2"/>
    <row r="16356" ht="12.75" customHeight="1" x14ac:dyDescent="0.2"/>
    <row r="16357" ht="12.75" customHeight="1" x14ac:dyDescent="0.2"/>
    <row r="16358" ht="12.75" customHeight="1" x14ac:dyDescent="0.2"/>
    <row r="16359" ht="12.75" customHeight="1" x14ac:dyDescent="0.2"/>
    <row r="16360" ht="12.75" customHeight="1" x14ac:dyDescent="0.2"/>
    <row r="16361" ht="12.75" customHeight="1" x14ac:dyDescent="0.2"/>
    <row r="16362" ht="12.75" customHeight="1" x14ac:dyDescent="0.2"/>
    <row r="16363" ht="12.75" customHeight="1" x14ac:dyDescent="0.2"/>
    <row r="16364" ht="12.75" customHeight="1" x14ac:dyDescent="0.2"/>
    <row r="16365" ht="12.75" customHeight="1" x14ac:dyDescent="0.2"/>
    <row r="16366" ht="12.75" customHeight="1" x14ac:dyDescent="0.2"/>
    <row r="16367" ht="12.75" customHeight="1" x14ac:dyDescent="0.2"/>
    <row r="16368" ht="12.75" customHeight="1" x14ac:dyDescent="0.2"/>
    <row r="16369" ht="12.75" customHeight="1" x14ac:dyDescent="0.2"/>
    <row r="16370" ht="12.75" customHeight="1" x14ac:dyDescent="0.2"/>
    <row r="16371" ht="12.75" customHeight="1" x14ac:dyDescent="0.2"/>
    <row r="16372" ht="12.75" customHeight="1" x14ac:dyDescent="0.2"/>
    <row r="16373" ht="12.75" customHeight="1" x14ac:dyDescent="0.2"/>
    <row r="16374" ht="12.75" customHeight="1" x14ac:dyDescent="0.2"/>
    <row r="16375" ht="12.75" customHeight="1" x14ac:dyDescent="0.2"/>
    <row r="16376" ht="12.75" customHeight="1" x14ac:dyDescent="0.2"/>
    <row r="16377" ht="12.75" customHeight="1" x14ac:dyDescent="0.2"/>
    <row r="16378" ht="12.75" customHeight="1" x14ac:dyDescent="0.2"/>
    <row r="16379" ht="12.75" customHeight="1" x14ac:dyDescent="0.2"/>
    <row r="16380" ht="12.75" customHeight="1" x14ac:dyDescent="0.2"/>
    <row r="16381" ht="12.75" customHeight="1" x14ac:dyDescent="0.2"/>
    <row r="16382" ht="12.75" customHeight="1" x14ac:dyDescent="0.2"/>
    <row r="16383" ht="12.75" customHeight="1" x14ac:dyDescent="0.2"/>
    <row r="16384" ht="12.75" customHeight="1" x14ac:dyDescent="0.2"/>
    <row r="16385" ht="12.75" customHeight="1" x14ac:dyDescent="0.2"/>
    <row r="16386" ht="12.75" customHeight="1" x14ac:dyDescent="0.2"/>
    <row r="16387" ht="12.75" customHeight="1" x14ac:dyDescent="0.2"/>
    <row r="16388" ht="12.75" customHeight="1" x14ac:dyDescent="0.2"/>
    <row r="16389" ht="12.75" customHeight="1" x14ac:dyDescent="0.2"/>
    <row r="16390" ht="12.75" customHeight="1" x14ac:dyDescent="0.2"/>
    <row r="16391" ht="12.75" customHeight="1" x14ac:dyDescent="0.2"/>
    <row r="16392" ht="12.75" customHeight="1" x14ac:dyDescent="0.2"/>
    <row r="16393" ht="12.75" customHeight="1" x14ac:dyDescent="0.2"/>
    <row r="16394" ht="12.75" customHeight="1" x14ac:dyDescent="0.2"/>
    <row r="16395" ht="12.75" customHeight="1" x14ac:dyDescent="0.2"/>
    <row r="16396" ht="12.75" customHeight="1" x14ac:dyDescent="0.2"/>
    <row r="16397" ht="12.75" customHeight="1" x14ac:dyDescent="0.2"/>
    <row r="16398" ht="12.75" customHeight="1" x14ac:dyDescent="0.2"/>
    <row r="16399" ht="12.75" customHeight="1" x14ac:dyDescent="0.2"/>
    <row r="16400" ht="12.75" customHeight="1" x14ac:dyDescent="0.2"/>
    <row r="16401" ht="12.75" customHeight="1" x14ac:dyDescent="0.2"/>
    <row r="16402" ht="12.75" customHeight="1" x14ac:dyDescent="0.2"/>
    <row r="16403" ht="12.75" customHeight="1" x14ac:dyDescent="0.2"/>
    <row r="16404" ht="12.75" customHeight="1" x14ac:dyDescent="0.2"/>
    <row r="16405" ht="12.75" customHeight="1" x14ac:dyDescent="0.2"/>
    <row r="16406" ht="12.75" customHeight="1" x14ac:dyDescent="0.2"/>
    <row r="16407" ht="12.75" customHeight="1" x14ac:dyDescent="0.2"/>
    <row r="16408" ht="12.75" customHeight="1" x14ac:dyDescent="0.2"/>
    <row r="16409" ht="12.75" customHeight="1" x14ac:dyDescent="0.2"/>
    <row r="16410" ht="12.75" customHeight="1" x14ac:dyDescent="0.2"/>
    <row r="16411" ht="12.75" customHeight="1" x14ac:dyDescent="0.2"/>
    <row r="16412" ht="12.75" customHeight="1" x14ac:dyDescent="0.2"/>
    <row r="16413" ht="12.75" customHeight="1" x14ac:dyDescent="0.2"/>
    <row r="16414" ht="12.75" customHeight="1" x14ac:dyDescent="0.2"/>
    <row r="16415" ht="12.75" customHeight="1" x14ac:dyDescent="0.2"/>
    <row r="16416" ht="12.75" customHeight="1" x14ac:dyDescent="0.2"/>
    <row r="16417" ht="12.75" customHeight="1" x14ac:dyDescent="0.2"/>
    <row r="16418" ht="12.75" customHeight="1" x14ac:dyDescent="0.2"/>
    <row r="16419" ht="12.75" customHeight="1" x14ac:dyDescent="0.2"/>
    <row r="16420" ht="12.75" customHeight="1" x14ac:dyDescent="0.2"/>
    <row r="16421" ht="12.75" customHeight="1" x14ac:dyDescent="0.2"/>
    <row r="16422" ht="12.75" customHeight="1" x14ac:dyDescent="0.2"/>
    <row r="16423" ht="12.75" customHeight="1" x14ac:dyDescent="0.2"/>
    <row r="16424" ht="12.75" customHeight="1" x14ac:dyDescent="0.2"/>
    <row r="16425" ht="12.75" customHeight="1" x14ac:dyDescent="0.2"/>
    <row r="16426" ht="12.75" customHeight="1" x14ac:dyDescent="0.2"/>
    <row r="16427" ht="12.75" customHeight="1" x14ac:dyDescent="0.2"/>
    <row r="16428" ht="12.75" customHeight="1" x14ac:dyDescent="0.2"/>
    <row r="16429" ht="12.75" customHeight="1" x14ac:dyDescent="0.2"/>
    <row r="16430" ht="12.75" customHeight="1" x14ac:dyDescent="0.2"/>
    <row r="16431" ht="12.75" customHeight="1" x14ac:dyDescent="0.2"/>
    <row r="16432" ht="12.75" customHeight="1" x14ac:dyDescent="0.2"/>
    <row r="16433" ht="12.75" customHeight="1" x14ac:dyDescent="0.2"/>
    <row r="16434" ht="12.75" customHeight="1" x14ac:dyDescent="0.2"/>
    <row r="16435" ht="12.75" customHeight="1" x14ac:dyDescent="0.2"/>
    <row r="16436" ht="12.75" customHeight="1" x14ac:dyDescent="0.2"/>
    <row r="16437" ht="12.75" customHeight="1" x14ac:dyDescent="0.2"/>
    <row r="16438" ht="12.75" customHeight="1" x14ac:dyDescent="0.2"/>
    <row r="16439" ht="12.75" customHeight="1" x14ac:dyDescent="0.2"/>
    <row r="16440" ht="12.75" customHeight="1" x14ac:dyDescent="0.2"/>
    <row r="16441" ht="12.75" customHeight="1" x14ac:dyDescent="0.2"/>
    <row r="16442" ht="12.75" customHeight="1" x14ac:dyDescent="0.2"/>
    <row r="16443" ht="12.75" customHeight="1" x14ac:dyDescent="0.2"/>
    <row r="16444" ht="12.75" customHeight="1" x14ac:dyDescent="0.2"/>
    <row r="16445" ht="12.75" customHeight="1" x14ac:dyDescent="0.2"/>
    <row r="16446" ht="12.75" customHeight="1" x14ac:dyDescent="0.2"/>
    <row r="16447" ht="12.75" customHeight="1" x14ac:dyDescent="0.2"/>
    <row r="16448" ht="12.75" customHeight="1" x14ac:dyDescent="0.2"/>
    <row r="16449" ht="12.75" customHeight="1" x14ac:dyDescent="0.2"/>
    <row r="16450" ht="12.75" customHeight="1" x14ac:dyDescent="0.2"/>
    <row r="16451" ht="12.75" customHeight="1" x14ac:dyDescent="0.2"/>
    <row r="16452" ht="12.75" customHeight="1" x14ac:dyDescent="0.2"/>
    <row r="16453" ht="12.75" customHeight="1" x14ac:dyDescent="0.2"/>
    <row r="16454" ht="12.75" customHeight="1" x14ac:dyDescent="0.2"/>
    <row r="16455" ht="12.75" customHeight="1" x14ac:dyDescent="0.2"/>
    <row r="16456" ht="12.75" customHeight="1" x14ac:dyDescent="0.2"/>
    <row r="16457" ht="12.75" customHeight="1" x14ac:dyDescent="0.2"/>
    <row r="16458" ht="12.75" customHeight="1" x14ac:dyDescent="0.2"/>
    <row r="16459" ht="12.75" customHeight="1" x14ac:dyDescent="0.2"/>
    <row r="16460" ht="12.75" customHeight="1" x14ac:dyDescent="0.2"/>
    <row r="16461" ht="12.75" customHeight="1" x14ac:dyDescent="0.2"/>
    <row r="16462" ht="12.75" customHeight="1" x14ac:dyDescent="0.2"/>
    <row r="16463" ht="12.75" customHeight="1" x14ac:dyDescent="0.2"/>
    <row r="16464" ht="12.75" customHeight="1" x14ac:dyDescent="0.2"/>
    <row r="16465" ht="12.75" customHeight="1" x14ac:dyDescent="0.2"/>
    <row r="16466" ht="12.75" customHeight="1" x14ac:dyDescent="0.2"/>
    <row r="16467" ht="12.75" customHeight="1" x14ac:dyDescent="0.2"/>
    <row r="16468" ht="12.75" customHeight="1" x14ac:dyDescent="0.2"/>
    <row r="16469" ht="12.75" customHeight="1" x14ac:dyDescent="0.2"/>
    <row r="16470" ht="12.75" customHeight="1" x14ac:dyDescent="0.2"/>
    <row r="16471" ht="12.75" customHeight="1" x14ac:dyDescent="0.2"/>
    <row r="16472" ht="12.75" customHeight="1" x14ac:dyDescent="0.2"/>
    <row r="16473" ht="12.75" customHeight="1" x14ac:dyDescent="0.2"/>
    <row r="16474" ht="12.75" customHeight="1" x14ac:dyDescent="0.2"/>
    <row r="16475" ht="12.75" customHeight="1" x14ac:dyDescent="0.2"/>
    <row r="16476" ht="12.75" customHeight="1" x14ac:dyDescent="0.2"/>
    <row r="16477" ht="12.75" customHeight="1" x14ac:dyDescent="0.2"/>
    <row r="16478" ht="12.75" customHeight="1" x14ac:dyDescent="0.2"/>
    <row r="16479" ht="12.75" customHeight="1" x14ac:dyDescent="0.2"/>
    <row r="16480" ht="12.75" customHeight="1" x14ac:dyDescent="0.2"/>
    <row r="16481" ht="12.75" customHeight="1" x14ac:dyDescent="0.2"/>
    <row r="16482" ht="12.75" customHeight="1" x14ac:dyDescent="0.2"/>
    <row r="16483" ht="12.75" customHeight="1" x14ac:dyDescent="0.2"/>
    <row r="16484" ht="12.75" customHeight="1" x14ac:dyDescent="0.2"/>
    <row r="16485" ht="12.75" customHeight="1" x14ac:dyDescent="0.2"/>
    <row r="16486" ht="12.75" customHeight="1" x14ac:dyDescent="0.2"/>
    <row r="16487" ht="12.75" customHeight="1" x14ac:dyDescent="0.2"/>
    <row r="16488" ht="12.75" customHeight="1" x14ac:dyDescent="0.2"/>
    <row r="16489" ht="12.75" customHeight="1" x14ac:dyDescent="0.2"/>
    <row r="16490" ht="12.75" customHeight="1" x14ac:dyDescent="0.2"/>
    <row r="16491" ht="12.75" customHeight="1" x14ac:dyDescent="0.2"/>
    <row r="16492" ht="12.75" customHeight="1" x14ac:dyDescent="0.2"/>
    <row r="16493" ht="12.75" customHeight="1" x14ac:dyDescent="0.2"/>
    <row r="16494" ht="12.75" customHeight="1" x14ac:dyDescent="0.2"/>
    <row r="16495" ht="12.75" customHeight="1" x14ac:dyDescent="0.2"/>
    <row r="16496" ht="12.75" customHeight="1" x14ac:dyDescent="0.2"/>
    <row r="16497" ht="12.75" customHeight="1" x14ac:dyDescent="0.2"/>
    <row r="16498" ht="12.75" customHeight="1" x14ac:dyDescent="0.2"/>
    <row r="16499" ht="12.75" customHeight="1" x14ac:dyDescent="0.2"/>
    <row r="16500" ht="12.75" customHeight="1" x14ac:dyDescent="0.2"/>
    <row r="16501" ht="12.75" customHeight="1" x14ac:dyDescent="0.2"/>
    <row r="16502" ht="12.75" customHeight="1" x14ac:dyDescent="0.2"/>
    <row r="16503" ht="12.75" customHeight="1" x14ac:dyDescent="0.2"/>
    <row r="16504" ht="12.75" customHeight="1" x14ac:dyDescent="0.2"/>
    <row r="16505" ht="12.75" customHeight="1" x14ac:dyDescent="0.2"/>
    <row r="16506" ht="12.75" customHeight="1" x14ac:dyDescent="0.2"/>
    <row r="16507" ht="12.75" customHeight="1" x14ac:dyDescent="0.2"/>
    <row r="16508" ht="12.75" customHeight="1" x14ac:dyDescent="0.2"/>
    <row r="16509" ht="12.75" customHeight="1" x14ac:dyDescent="0.2"/>
    <row r="16510" ht="12.75" customHeight="1" x14ac:dyDescent="0.2"/>
    <row r="16511" ht="12.75" customHeight="1" x14ac:dyDescent="0.2"/>
    <row r="16512" ht="12.75" customHeight="1" x14ac:dyDescent="0.2"/>
    <row r="16513" ht="12.75" customHeight="1" x14ac:dyDescent="0.2"/>
    <row r="16514" ht="12.75" customHeight="1" x14ac:dyDescent="0.2"/>
    <row r="16515" ht="12.75" customHeight="1" x14ac:dyDescent="0.2"/>
    <row r="16516" ht="12.75" customHeight="1" x14ac:dyDescent="0.2"/>
    <row r="16517" ht="12.75" customHeight="1" x14ac:dyDescent="0.2"/>
    <row r="16518" ht="12.75" customHeight="1" x14ac:dyDescent="0.2"/>
    <row r="16519" ht="12.75" customHeight="1" x14ac:dyDescent="0.2"/>
    <row r="16520" ht="12.75" customHeight="1" x14ac:dyDescent="0.2"/>
    <row r="16521" ht="12.75" customHeight="1" x14ac:dyDescent="0.2"/>
    <row r="16522" ht="12.75" customHeight="1" x14ac:dyDescent="0.2"/>
    <row r="16523" ht="12.75" customHeight="1" x14ac:dyDescent="0.2"/>
    <row r="16524" ht="12.75" customHeight="1" x14ac:dyDescent="0.2"/>
    <row r="16525" ht="12.75" customHeight="1" x14ac:dyDescent="0.2"/>
    <row r="16526" ht="12.75" customHeight="1" x14ac:dyDescent="0.2"/>
    <row r="16527" ht="12.75" customHeight="1" x14ac:dyDescent="0.2"/>
    <row r="16528" ht="12.75" customHeight="1" x14ac:dyDescent="0.2"/>
    <row r="16529" ht="12.75" customHeight="1" x14ac:dyDescent="0.2"/>
    <row r="16530" ht="12.75" customHeight="1" x14ac:dyDescent="0.2"/>
    <row r="16531" ht="12.75" customHeight="1" x14ac:dyDescent="0.2"/>
    <row r="16532" ht="12.75" customHeight="1" x14ac:dyDescent="0.2"/>
    <row r="16533" ht="12.75" customHeight="1" x14ac:dyDescent="0.2"/>
    <row r="16534" ht="12.75" customHeight="1" x14ac:dyDescent="0.2"/>
    <row r="16535" ht="12.75" customHeight="1" x14ac:dyDescent="0.2"/>
    <row r="16536" ht="12.75" customHeight="1" x14ac:dyDescent="0.2"/>
    <row r="16537" ht="12.75" customHeight="1" x14ac:dyDescent="0.2"/>
    <row r="16538" ht="12.75" customHeight="1" x14ac:dyDescent="0.2"/>
    <row r="16539" ht="12.75" customHeight="1" x14ac:dyDescent="0.2"/>
    <row r="16540" ht="12.75" customHeight="1" x14ac:dyDescent="0.2"/>
    <row r="16541" ht="12.75" customHeight="1" x14ac:dyDescent="0.2"/>
    <row r="16542" ht="12.75" customHeight="1" x14ac:dyDescent="0.2"/>
    <row r="16543" ht="12.75" customHeight="1" x14ac:dyDescent="0.2"/>
    <row r="16544" ht="12.75" customHeight="1" x14ac:dyDescent="0.2"/>
    <row r="16545" ht="12.75" customHeight="1" x14ac:dyDescent="0.2"/>
    <row r="16546" ht="12.75" customHeight="1" x14ac:dyDescent="0.2"/>
    <row r="16547" ht="12.75" customHeight="1" x14ac:dyDescent="0.2"/>
    <row r="16548" ht="12.75" customHeight="1" x14ac:dyDescent="0.2"/>
    <row r="16549" ht="12.75" customHeight="1" x14ac:dyDescent="0.2"/>
    <row r="16550" ht="12.75" customHeight="1" x14ac:dyDescent="0.2"/>
    <row r="16551" ht="12.75" customHeight="1" x14ac:dyDescent="0.2"/>
    <row r="16552" ht="12.75" customHeight="1" x14ac:dyDescent="0.2"/>
    <row r="16553" ht="12.75" customHeight="1" x14ac:dyDescent="0.2"/>
    <row r="16554" ht="12.75" customHeight="1" x14ac:dyDescent="0.2"/>
    <row r="16555" ht="12.75" customHeight="1" x14ac:dyDescent="0.2"/>
    <row r="16556" ht="12.75" customHeight="1" x14ac:dyDescent="0.2"/>
    <row r="16557" ht="12.75" customHeight="1" x14ac:dyDescent="0.2"/>
    <row r="16558" ht="12.75" customHeight="1" x14ac:dyDescent="0.2"/>
    <row r="16559" ht="12.75" customHeight="1" x14ac:dyDescent="0.2"/>
    <row r="16560" ht="12.75" customHeight="1" x14ac:dyDescent="0.2"/>
    <row r="16561" ht="12.75" customHeight="1" x14ac:dyDescent="0.2"/>
    <row r="16562" ht="12.75" customHeight="1" x14ac:dyDescent="0.2"/>
    <row r="16563" ht="12.75" customHeight="1" x14ac:dyDescent="0.2"/>
    <row r="16564" ht="12.75" customHeight="1" x14ac:dyDescent="0.2"/>
    <row r="16565" ht="12.75" customHeight="1" x14ac:dyDescent="0.2"/>
    <row r="16566" ht="12.75" customHeight="1" x14ac:dyDescent="0.2"/>
    <row r="16567" ht="12.75" customHeight="1" x14ac:dyDescent="0.2"/>
    <row r="16568" ht="12.75" customHeight="1" x14ac:dyDescent="0.2"/>
    <row r="16569" ht="12.75" customHeight="1" x14ac:dyDescent="0.2"/>
    <row r="16570" ht="12.75" customHeight="1" x14ac:dyDescent="0.2"/>
    <row r="16571" ht="12.75" customHeight="1" x14ac:dyDescent="0.2"/>
    <row r="16572" ht="12.75" customHeight="1" x14ac:dyDescent="0.2"/>
    <row r="16573" ht="12.75" customHeight="1" x14ac:dyDescent="0.2"/>
    <row r="16574" ht="12.75" customHeight="1" x14ac:dyDescent="0.2"/>
    <row r="16575" ht="12.75" customHeight="1" x14ac:dyDescent="0.2"/>
    <row r="16576" ht="12.75" customHeight="1" x14ac:dyDescent="0.2"/>
    <row r="16577" ht="12.75" customHeight="1" x14ac:dyDescent="0.2"/>
    <row r="16578" ht="12.75" customHeight="1" x14ac:dyDescent="0.2"/>
    <row r="16579" ht="12.75" customHeight="1" x14ac:dyDescent="0.2"/>
    <row r="16580" ht="12.75" customHeight="1" x14ac:dyDescent="0.2"/>
    <row r="16581" ht="12.75" customHeight="1" x14ac:dyDescent="0.2"/>
    <row r="16582" ht="12.75" customHeight="1" x14ac:dyDescent="0.2"/>
    <row r="16583" ht="12.75" customHeight="1" x14ac:dyDescent="0.2"/>
    <row r="16584" ht="12.75" customHeight="1" x14ac:dyDescent="0.2"/>
    <row r="16585" ht="12.75" customHeight="1" x14ac:dyDescent="0.2"/>
    <row r="16586" ht="12.75" customHeight="1" x14ac:dyDescent="0.2"/>
    <row r="16587" ht="12.75" customHeight="1" x14ac:dyDescent="0.2"/>
    <row r="16588" ht="12.75" customHeight="1" x14ac:dyDescent="0.2"/>
    <row r="16589" ht="12.75" customHeight="1" x14ac:dyDescent="0.2"/>
    <row r="16590" ht="12.75" customHeight="1" x14ac:dyDescent="0.2"/>
    <row r="16591" ht="12.75" customHeight="1" x14ac:dyDescent="0.2"/>
    <row r="16592" ht="12.75" customHeight="1" x14ac:dyDescent="0.2"/>
    <row r="16593" ht="12.75" customHeight="1" x14ac:dyDescent="0.2"/>
    <row r="16594" ht="12.75" customHeight="1" x14ac:dyDescent="0.2"/>
    <row r="16595" ht="12.75" customHeight="1" x14ac:dyDescent="0.2"/>
    <row r="16596" ht="12.75" customHeight="1" x14ac:dyDescent="0.2"/>
    <row r="16597" ht="12.75" customHeight="1" x14ac:dyDescent="0.2"/>
    <row r="16598" ht="12.75" customHeight="1" x14ac:dyDescent="0.2"/>
    <row r="16599" ht="12.75" customHeight="1" x14ac:dyDescent="0.2"/>
    <row r="16600" ht="12.75" customHeight="1" x14ac:dyDescent="0.2"/>
    <row r="16601" ht="12.75" customHeight="1" x14ac:dyDescent="0.2"/>
    <row r="16602" ht="12.75" customHeight="1" x14ac:dyDescent="0.2"/>
    <row r="16603" ht="12.75" customHeight="1" x14ac:dyDescent="0.2"/>
    <row r="16604" ht="12.75" customHeight="1" x14ac:dyDescent="0.2"/>
    <row r="16605" ht="12.75" customHeight="1" x14ac:dyDescent="0.2"/>
    <row r="16606" ht="12.75" customHeight="1" x14ac:dyDescent="0.2"/>
    <row r="16607" ht="12.75" customHeight="1" x14ac:dyDescent="0.2"/>
    <row r="16608" ht="12.75" customHeight="1" x14ac:dyDescent="0.2"/>
    <row r="16609" ht="12.75" customHeight="1" x14ac:dyDescent="0.2"/>
    <row r="16610" ht="12.75" customHeight="1" x14ac:dyDescent="0.2"/>
    <row r="16611" ht="12.75" customHeight="1" x14ac:dyDescent="0.2"/>
    <row r="16612" ht="12.75" customHeight="1" x14ac:dyDescent="0.2"/>
    <row r="16613" ht="12.75" customHeight="1" x14ac:dyDescent="0.2"/>
    <row r="16614" ht="12.75" customHeight="1" x14ac:dyDescent="0.2"/>
    <row r="16615" ht="12.75" customHeight="1" x14ac:dyDescent="0.2"/>
    <row r="16616" ht="12.75" customHeight="1" x14ac:dyDescent="0.2"/>
    <row r="16617" ht="12.75" customHeight="1" x14ac:dyDescent="0.2"/>
    <row r="16618" ht="12.75" customHeight="1" x14ac:dyDescent="0.2"/>
    <row r="16619" ht="12.75" customHeight="1" x14ac:dyDescent="0.2"/>
    <row r="16620" ht="12.75" customHeight="1" x14ac:dyDescent="0.2"/>
    <row r="16621" ht="12.75" customHeight="1" x14ac:dyDescent="0.2"/>
    <row r="16622" ht="12.75" customHeight="1" x14ac:dyDescent="0.2"/>
    <row r="16623" ht="12.75" customHeight="1" x14ac:dyDescent="0.2"/>
    <row r="16624" ht="12.75" customHeight="1" x14ac:dyDescent="0.2"/>
    <row r="16625" ht="12.75" customHeight="1" x14ac:dyDescent="0.2"/>
    <row r="16626" ht="12.75" customHeight="1" x14ac:dyDescent="0.2"/>
    <row r="16627" ht="12.75" customHeight="1" x14ac:dyDescent="0.2"/>
    <row r="16628" ht="12.75" customHeight="1" x14ac:dyDescent="0.2"/>
    <row r="16629" ht="12.75" customHeight="1" x14ac:dyDescent="0.2"/>
    <row r="16630" ht="12.75" customHeight="1" x14ac:dyDescent="0.2"/>
    <row r="16631" ht="12.75" customHeight="1" x14ac:dyDescent="0.2"/>
    <row r="16632" ht="12.75" customHeight="1" x14ac:dyDescent="0.2"/>
    <row r="16633" ht="12.75" customHeight="1" x14ac:dyDescent="0.2"/>
    <row r="16634" ht="12.75" customHeight="1" x14ac:dyDescent="0.2"/>
    <row r="16635" ht="12.75" customHeight="1" x14ac:dyDescent="0.2"/>
    <row r="16636" ht="12.75" customHeight="1" x14ac:dyDescent="0.2"/>
    <row r="16637" ht="12.75" customHeight="1" x14ac:dyDescent="0.2"/>
    <row r="16638" ht="12.75" customHeight="1" x14ac:dyDescent="0.2"/>
    <row r="16639" ht="12.75" customHeight="1" x14ac:dyDescent="0.2"/>
    <row r="16640" ht="12.75" customHeight="1" x14ac:dyDescent="0.2"/>
    <row r="16641" ht="12.75" customHeight="1" x14ac:dyDescent="0.2"/>
    <row r="16642" ht="12.75" customHeight="1" x14ac:dyDescent="0.2"/>
    <row r="16643" ht="12.75" customHeight="1" x14ac:dyDescent="0.2"/>
    <row r="16644" ht="12.75" customHeight="1" x14ac:dyDescent="0.2"/>
    <row r="16645" ht="12.75" customHeight="1" x14ac:dyDescent="0.2"/>
    <row r="16646" ht="12.75" customHeight="1" x14ac:dyDescent="0.2"/>
    <row r="16647" ht="12.75" customHeight="1" x14ac:dyDescent="0.2"/>
    <row r="16648" ht="12.75" customHeight="1" x14ac:dyDescent="0.2"/>
    <row r="16649" ht="12.75" customHeight="1" x14ac:dyDescent="0.2"/>
    <row r="16650" ht="12.75" customHeight="1" x14ac:dyDescent="0.2"/>
    <row r="16651" ht="12.75" customHeight="1" x14ac:dyDescent="0.2"/>
    <row r="16652" ht="12.75" customHeight="1" x14ac:dyDescent="0.2"/>
    <row r="16653" ht="12.75" customHeight="1" x14ac:dyDescent="0.2"/>
    <row r="16654" ht="12.75" customHeight="1" x14ac:dyDescent="0.2"/>
    <row r="16655" ht="12.75" customHeight="1" x14ac:dyDescent="0.2"/>
    <row r="16656" ht="12.75" customHeight="1" x14ac:dyDescent="0.2"/>
    <row r="16657" ht="12.75" customHeight="1" x14ac:dyDescent="0.2"/>
    <row r="16658" ht="12.75" customHeight="1" x14ac:dyDescent="0.2"/>
    <row r="16659" ht="12.75" customHeight="1" x14ac:dyDescent="0.2"/>
    <row r="16660" ht="12.75" customHeight="1" x14ac:dyDescent="0.2"/>
    <row r="16661" ht="12.75" customHeight="1" x14ac:dyDescent="0.2"/>
    <row r="16662" ht="12.75" customHeight="1" x14ac:dyDescent="0.2"/>
    <row r="16663" ht="12.75" customHeight="1" x14ac:dyDescent="0.2"/>
    <row r="16664" ht="12.75" customHeight="1" x14ac:dyDescent="0.2"/>
    <row r="16665" ht="12.75" customHeight="1" x14ac:dyDescent="0.2"/>
    <row r="16666" ht="12.75" customHeight="1" x14ac:dyDescent="0.2"/>
    <row r="16667" ht="12.75" customHeight="1" x14ac:dyDescent="0.2"/>
    <row r="16668" ht="12.75" customHeight="1" x14ac:dyDescent="0.2"/>
    <row r="16669" ht="12.75" customHeight="1" x14ac:dyDescent="0.2"/>
    <row r="16670" ht="12.75" customHeight="1" x14ac:dyDescent="0.2"/>
    <row r="16671" ht="12.75" customHeight="1" x14ac:dyDescent="0.2"/>
    <row r="16672" ht="12.75" customHeight="1" x14ac:dyDescent="0.2"/>
    <row r="16673" ht="12.75" customHeight="1" x14ac:dyDescent="0.2"/>
    <row r="16674" ht="12.75" customHeight="1" x14ac:dyDescent="0.2"/>
    <row r="16675" ht="12.75" customHeight="1" x14ac:dyDescent="0.2"/>
    <row r="16676" ht="12.75" customHeight="1" x14ac:dyDescent="0.2"/>
    <row r="16677" ht="12.75" customHeight="1" x14ac:dyDescent="0.2"/>
    <row r="16678" ht="12.75" customHeight="1" x14ac:dyDescent="0.2"/>
    <row r="16679" ht="12.75" customHeight="1" x14ac:dyDescent="0.2"/>
    <row r="16680" ht="12.75" customHeight="1" x14ac:dyDescent="0.2"/>
    <row r="16681" ht="12.75" customHeight="1" x14ac:dyDescent="0.2"/>
    <row r="16682" ht="12.75" customHeight="1" x14ac:dyDescent="0.2"/>
    <row r="16683" ht="12.75" customHeight="1" x14ac:dyDescent="0.2"/>
    <row r="16684" ht="12.75" customHeight="1" x14ac:dyDescent="0.2"/>
    <row r="16685" ht="12.75" customHeight="1" x14ac:dyDescent="0.2"/>
    <row r="16686" ht="12.75" customHeight="1" x14ac:dyDescent="0.2"/>
    <row r="16687" ht="12.75" customHeight="1" x14ac:dyDescent="0.2"/>
    <row r="16688" ht="12.75" customHeight="1" x14ac:dyDescent="0.2"/>
    <row r="16689" ht="12.75" customHeight="1" x14ac:dyDescent="0.2"/>
    <row r="16690" ht="12.75" customHeight="1" x14ac:dyDescent="0.2"/>
    <row r="16691" ht="12.75" customHeight="1" x14ac:dyDescent="0.2"/>
    <row r="16692" ht="12.75" customHeight="1" x14ac:dyDescent="0.2"/>
    <row r="16693" ht="12.75" customHeight="1" x14ac:dyDescent="0.2"/>
    <row r="16694" ht="12.75" customHeight="1" x14ac:dyDescent="0.2"/>
    <row r="16695" ht="12.75" customHeight="1" x14ac:dyDescent="0.2"/>
    <row r="16696" ht="12.75" customHeight="1" x14ac:dyDescent="0.2"/>
    <row r="16697" ht="12.75" customHeight="1" x14ac:dyDescent="0.2"/>
    <row r="16698" ht="12.75" customHeight="1" x14ac:dyDescent="0.2"/>
    <row r="16699" ht="12.75" customHeight="1" x14ac:dyDescent="0.2"/>
    <row r="16700" ht="12.75" customHeight="1" x14ac:dyDescent="0.2"/>
    <row r="16701" ht="12.75" customHeight="1" x14ac:dyDescent="0.2"/>
    <row r="16702" ht="12.75" customHeight="1" x14ac:dyDescent="0.2"/>
    <row r="16703" ht="12.75" customHeight="1" x14ac:dyDescent="0.2"/>
    <row r="16704" ht="12.75" customHeight="1" x14ac:dyDescent="0.2"/>
    <row r="16705" ht="12.75" customHeight="1" x14ac:dyDescent="0.2"/>
    <row r="16706" ht="12.75" customHeight="1" x14ac:dyDescent="0.2"/>
    <row r="16707" ht="12.75" customHeight="1" x14ac:dyDescent="0.2"/>
    <row r="16708" ht="12.75" customHeight="1" x14ac:dyDescent="0.2"/>
    <row r="16709" ht="12.75" customHeight="1" x14ac:dyDescent="0.2"/>
    <row r="16710" ht="12.75" customHeight="1" x14ac:dyDescent="0.2"/>
    <row r="16711" ht="12.75" customHeight="1" x14ac:dyDescent="0.2"/>
    <row r="16712" ht="12.75" customHeight="1" x14ac:dyDescent="0.2"/>
    <row r="16713" ht="12.75" customHeight="1" x14ac:dyDescent="0.2"/>
    <row r="16714" ht="12.75" customHeight="1" x14ac:dyDescent="0.2"/>
    <row r="16715" ht="12.75" customHeight="1" x14ac:dyDescent="0.2"/>
    <row r="16716" ht="12.75" customHeight="1" x14ac:dyDescent="0.2"/>
    <row r="16717" ht="12.75" customHeight="1" x14ac:dyDescent="0.2"/>
    <row r="16718" ht="12.75" customHeight="1" x14ac:dyDescent="0.2"/>
    <row r="16719" ht="12.75" customHeight="1" x14ac:dyDescent="0.2"/>
    <row r="16720" ht="12.75" customHeight="1" x14ac:dyDescent="0.2"/>
    <row r="16721" ht="12.75" customHeight="1" x14ac:dyDescent="0.2"/>
    <row r="16722" ht="12.75" customHeight="1" x14ac:dyDescent="0.2"/>
    <row r="16723" ht="12.75" customHeight="1" x14ac:dyDescent="0.2"/>
    <row r="16724" ht="12.75" customHeight="1" x14ac:dyDescent="0.2"/>
    <row r="16725" ht="12.75" customHeight="1" x14ac:dyDescent="0.2"/>
    <row r="16726" ht="12.75" customHeight="1" x14ac:dyDescent="0.2"/>
    <row r="16727" ht="12.75" customHeight="1" x14ac:dyDescent="0.2"/>
    <row r="16728" ht="12.75" customHeight="1" x14ac:dyDescent="0.2"/>
    <row r="16729" ht="12.75" customHeight="1" x14ac:dyDescent="0.2"/>
    <row r="16730" ht="12.75" customHeight="1" x14ac:dyDescent="0.2"/>
    <row r="16731" ht="12.75" customHeight="1" x14ac:dyDescent="0.2"/>
    <row r="16732" ht="12.75" customHeight="1" x14ac:dyDescent="0.2"/>
    <row r="16733" ht="12.75" customHeight="1" x14ac:dyDescent="0.2"/>
    <row r="16734" ht="12.75" customHeight="1" x14ac:dyDescent="0.2"/>
    <row r="16735" ht="12.75" customHeight="1" x14ac:dyDescent="0.2"/>
    <row r="16736" ht="12.75" customHeight="1" x14ac:dyDescent="0.2"/>
    <row r="16737" ht="12.75" customHeight="1" x14ac:dyDescent="0.2"/>
    <row r="16738" ht="12.75" customHeight="1" x14ac:dyDescent="0.2"/>
    <row r="16739" ht="12.75" customHeight="1" x14ac:dyDescent="0.2"/>
    <row r="16740" ht="12.75" customHeight="1" x14ac:dyDescent="0.2"/>
    <row r="16741" ht="12.75" customHeight="1" x14ac:dyDescent="0.2"/>
    <row r="16742" ht="12.75" customHeight="1" x14ac:dyDescent="0.2"/>
    <row r="16743" ht="12.75" customHeight="1" x14ac:dyDescent="0.2"/>
    <row r="16744" ht="12.75" customHeight="1" x14ac:dyDescent="0.2"/>
    <row r="16745" ht="12.75" customHeight="1" x14ac:dyDescent="0.2"/>
    <row r="16746" ht="12.75" customHeight="1" x14ac:dyDescent="0.2"/>
    <row r="16747" ht="12.75" customHeight="1" x14ac:dyDescent="0.2"/>
    <row r="16748" ht="12.75" customHeight="1" x14ac:dyDescent="0.2"/>
    <row r="16749" ht="12.75" customHeight="1" x14ac:dyDescent="0.2"/>
    <row r="16750" ht="12.75" customHeight="1" x14ac:dyDescent="0.2"/>
    <row r="16751" ht="12.75" customHeight="1" x14ac:dyDescent="0.2"/>
    <row r="16752" ht="12.75" customHeight="1" x14ac:dyDescent="0.2"/>
    <row r="16753" ht="12.75" customHeight="1" x14ac:dyDescent="0.2"/>
    <row r="16754" ht="12.75" customHeight="1" x14ac:dyDescent="0.2"/>
    <row r="16755" ht="12.75" customHeight="1" x14ac:dyDescent="0.2"/>
    <row r="16756" ht="12.75" customHeight="1" x14ac:dyDescent="0.2"/>
    <row r="16757" ht="12.75" customHeight="1" x14ac:dyDescent="0.2"/>
    <row r="16758" ht="12.75" customHeight="1" x14ac:dyDescent="0.2"/>
    <row r="16759" ht="12.75" customHeight="1" x14ac:dyDescent="0.2"/>
    <row r="16760" ht="12.75" customHeight="1" x14ac:dyDescent="0.2"/>
    <row r="16761" ht="12.75" customHeight="1" x14ac:dyDescent="0.2"/>
    <row r="16762" ht="12.75" customHeight="1" x14ac:dyDescent="0.2"/>
    <row r="16763" ht="12.75" customHeight="1" x14ac:dyDescent="0.2"/>
    <row r="16764" ht="12.75" customHeight="1" x14ac:dyDescent="0.2"/>
    <row r="16765" ht="12.75" customHeight="1" x14ac:dyDescent="0.2"/>
    <row r="16766" ht="12.75" customHeight="1" x14ac:dyDescent="0.2"/>
    <row r="16767" ht="12.75" customHeight="1" x14ac:dyDescent="0.2"/>
    <row r="16768" ht="12.75" customHeight="1" x14ac:dyDescent="0.2"/>
    <row r="16769" ht="12.75" customHeight="1" x14ac:dyDescent="0.2"/>
    <row r="16770" ht="12.75" customHeight="1" x14ac:dyDescent="0.2"/>
    <row r="16771" ht="12.75" customHeight="1" x14ac:dyDescent="0.2"/>
    <row r="16772" ht="12.75" customHeight="1" x14ac:dyDescent="0.2"/>
    <row r="16773" ht="12.75" customHeight="1" x14ac:dyDescent="0.2"/>
    <row r="16774" ht="12.75" customHeight="1" x14ac:dyDescent="0.2"/>
    <row r="16775" ht="12.75" customHeight="1" x14ac:dyDescent="0.2"/>
    <row r="16776" ht="12.75" customHeight="1" x14ac:dyDescent="0.2"/>
    <row r="16777" ht="12.75" customHeight="1" x14ac:dyDescent="0.2"/>
    <row r="16778" ht="12.75" customHeight="1" x14ac:dyDescent="0.2"/>
    <row r="16779" ht="12.75" customHeight="1" x14ac:dyDescent="0.2"/>
    <row r="16780" ht="12.75" customHeight="1" x14ac:dyDescent="0.2"/>
    <row r="16781" ht="12.75" customHeight="1" x14ac:dyDescent="0.2"/>
    <row r="16782" ht="12.75" customHeight="1" x14ac:dyDescent="0.2"/>
    <row r="16783" ht="12.75" customHeight="1" x14ac:dyDescent="0.2"/>
    <row r="16784" ht="12.75" customHeight="1" x14ac:dyDescent="0.2"/>
    <row r="16785" ht="12.75" customHeight="1" x14ac:dyDescent="0.2"/>
    <row r="16786" ht="12.75" customHeight="1" x14ac:dyDescent="0.2"/>
    <row r="16787" ht="12.75" customHeight="1" x14ac:dyDescent="0.2"/>
    <row r="16788" ht="12.75" customHeight="1" x14ac:dyDescent="0.2"/>
    <row r="16789" ht="12.75" customHeight="1" x14ac:dyDescent="0.2"/>
    <row r="16790" ht="12.75" customHeight="1" x14ac:dyDescent="0.2"/>
    <row r="16791" ht="12.75" customHeight="1" x14ac:dyDescent="0.2"/>
    <row r="16792" ht="12.75" customHeight="1" x14ac:dyDescent="0.2"/>
    <row r="16793" ht="12.75" customHeight="1" x14ac:dyDescent="0.2"/>
    <row r="16794" ht="12.75" customHeight="1" x14ac:dyDescent="0.2"/>
    <row r="16795" ht="12.75" customHeight="1" x14ac:dyDescent="0.2"/>
    <row r="16796" ht="12.75" customHeight="1" x14ac:dyDescent="0.2"/>
    <row r="16797" ht="12.75" customHeight="1" x14ac:dyDescent="0.2"/>
    <row r="16798" ht="12.75" customHeight="1" x14ac:dyDescent="0.2"/>
    <row r="16799" ht="12.75" customHeight="1" x14ac:dyDescent="0.2"/>
    <row r="16800" ht="12.75" customHeight="1" x14ac:dyDescent="0.2"/>
    <row r="16801" ht="12.75" customHeight="1" x14ac:dyDescent="0.2"/>
    <row r="16802" ht="12.75" customHeight="1" x14ac:dyDescent="0.2"/>
    <row r="16803" ht="12.75" customHeight="1" x14ac:dyDescent="0.2"/>
    <row r="16804" ht="12.75" customHeight="1" x14ac:dyDescent="0.2"/>
    <row r="16805" ht="12.75" customHeight="1" x14ac:dyDescent="0.2"/>
    <row r="16806" ht="12.75" customHeight="1" x14ac:dyDescent="0.2"/>
    <row r="16807" ht="12.75" customHeight="1" x14ac:dyDescent="0.2"/>
    <row r="16808" ht="12.75" customHeight="1" x14ac:dyDescent="0.2"/>
    <row r="16809" ht="12.75" customHeight="1" x14ac:dyDescent="0.2"/>
    <row r="16810" ht="12.75" customHeight="1" x14ac:dyDescent="0.2"/>
    <row r="16811" ht="12.75" customHeight="1" x14ac:dyDescent="0.2"/>
    <row r="16812" ht="12.75" customHeight="1" x14ac:dyDescent="0.2"/>
    <row r="16813" ht="12.75" customHeight="1" x14ac:dyDescent="0.2"/>
    <row r="16814" ht="12.75" customHeight="1" x14ac:dyDescent="0.2"/>
    <row r="16815" ht="12.75" customHeight="1" x14ac:dyDescent="0.2"/>
    <row r="16816" ht="12.75" customHeight="1" x14ac:dyDescent="0.2"/>
    <row r="16817" ht="12.75" customHeight="1" x14ac:dyDescent="0.2"/>
    <row r="16818" ht="12.75" customHeight="1" x14ac:dyDescent="0.2"/>
    <row r="16819" ht="12.75" customHeight="1" x14ac:dyDescent="0.2"/>
    <row r="16820" ht="12.75" customHeight="1" x14ac:dyDescent="0.2"/>
    <row r="16821" ht="12.75" customHeight="1" x14ac:dyDescent="0.2"/>
    <row r="16822" ht="12.75" customHeight="1" x14ac:dyDescent="0.2"/>
    <row r="16823" ht="12.75" customHeight="1" x14ac:dyDescent="0.2"/>
    <row r="16824" ht="12.75" customHeight="1" x14ac:dyDescent="0.2"/>
    <row r="16825" ht="12.75" customHeight="1" x14ac:dyDescent="0.2"/>
    <row r="16826" ht="12.75" customHeight="1" x14ac:dyDescent="0.2"/>
    <row r="16827" ht="12.75" customHeight="1" x14ac:dyDescent="0.2"/>
    <row r="16828" ht="12.75" customHeight="1" x14ac:dyDescent="0.2"/>
    <row r="16829" ht="12.75" customHeight="1" x14ac:dyDescent="0.2"/>
    <row r="16830" ht="12.75" customHeight="1" x14ac:dyDescent="0.2"/>
    <row r="16831" ht="12.75" customHeight="1" x14ac:dyDescent="0.2"/>
    <row r="16832" ht="12.75" customHeight="1" x14ac:dyDescent="0.2"/>
    <row r="16833" ht="12.75" customHeight="1" x14ac:dyDescent="0.2"/>
    <row r="16834" ht="12.75" customHeight="1" x14ac:dyDescent="0.2"/>
    <row r="16835" ht="12.75" customHeight="1" x14ac:dyDescent="0.2"/>
    <row r="16836" ht="12.75" customHeight="1" x14ac:dyDescent="0.2"/>
    <row r="16837" ht="12.75" customHeight="1" x14ac:dyDescent="0.2"/>
    <row r="16838" ht="12.75" customHeight="1" x14ac:dyDescent="0.2"/>
    <row r="16839" ht="12.75" customHeight="1" x14ac:dyDescent="0.2"/>
    <row r="16840" ht="12.75" customHeight="1" x14ac:dyDescent="0.2"/>
    <row r="16841" ht="12.75" customHeight="1" x14ac:dyDescent="0.2"/>
    <row r="16842" ht="12.75" customHeight="1" x14ac:dyDescent="0.2"/>
    <row r="16843" ht="12.75" customHeight="1" x14ac:dyDescent="0.2"/>
    <row r="16844" ht="12.75" customHeight="1" x14ac:dyDescent="0.2"/>
    <row r="16845" ht="12.75" customHeight="1" x14ac:dyDescent="0.2"/>
    <row r="16846" ht="12.75" customHeight="1" x14ac:dyDescent="0.2"/>
    <row r="16847" ht="12.75" customHeight="1" x14ac:dyDescent="0.2"/>
    <row r="16848" ht="12.75" customHeight="1" x14ac:dyDescent="0.2"/>
    <row r="16849" ht="12.75" customHeight="1" x14ac:dyDescent="0.2"/>
    <row r="16850" ht="12.75" customHeight="1" x14ac:dyDescent="0.2"/>
    <row r="16851" ht="12.75" customHeight="1" x14ac:dyDescent="0.2"/>
    <row r="16852" ht="12.75" customHeight="1" x14ac:dyDescent="0.2"/>
    <row r="16853" ht="12.75" customHeight="1" x14ac:dyDescent="0.2"/>
    <row r="16854" ht="12.75" customHeight="1" x14ac:dyDescent="0.2"/>
    <row r="16855" ht="12.75" customHeight="1" x14ac:dyDescent="0.2"/>
    <row r="16856" ht="12.75" customHeight="1" x14ac:dyDescent="0.2"/>
    <row r="16857" ht="12.75" customHeight="1" x14ac:dyDescent="0.2"/>
    <row r="16858" ht="12.75" customHeight="1" x14ac:dyDescent="0.2"/>
    <row r="16859" ht="12.75" customHeight="1" x14ac:dyDescent="0.2"/>
    <row r="16860" ht="12.75" customHeight="1" x14ac:dyDescent="0.2"/>
    <row r="16861" ht="12.75" customHeight="1" x14ac:dyDescent="0.2"/>
    <row r="16862" ht="12.75" customHeight="1" x14ac:dyDescent="0.2"/>
    <row r="16863" ht="12.75" customHeight="1" x14ac:dyDescent="0.2"/>
    <row r="16864" ht="12.75" customHeight="1" x14ac:dyDescent="0.2"/>
    <row r="16865" ht="12.75" customHeight="1" x14ac:dyDescent="0.2"/>
    <row r="16866" ht="12.75" customHeight="1" x14ac:dyDescent="0.2"/>
    <row r="16867" ht="12.75" customHeight="1" x14ac:dyDescent="0.2"/>
    <row r="16868" ht="12.75" customHeight="1" x14ac:dyDescent="0.2"/>
    <row r="16869" ht="12.75" customHeight="1" x14ac:dyDescent="0.2"/>
    <row r="16870" ht="12.75" customHeight="1" x14ac:dyDescent="0.2"/>
    <row r="16871" ht="12.75" customHeight="1" x14ac:dyDescent="0.2"/>
    <row r="16872" ht="12.75" customHeight="1" x14ac:dyDescent="0.2"/>
    <row r="16873" ht="12.75" customHeight="1" x14ac:dyDescent="0.2"/>
    <row r="16874" ht="12.75" customHeight="1" x14ac:dyDescent="0.2"/>
    <row r="16875" ht="12.75" customHeight="1" x14ac:dyDescent="0.2"/>
    <row r="16876" ht="12.75" customHeight="1" x14ac:dyDescent="0.2"/>
    <row r="16877" ht="12.75" customHeight="1" x14ac:dyDescent="0.2"/>
    <row r="16878" ht="12.75" customHeight="1" x14ac:dyDescent="0.2"/>
    <row r="16879" ht="12.75" customHeight="1" x14ac:dyDescent="0.2"/>
    <row r="16880" ht="12.75" customHeight="1" x14ac:dyDescent="0.2"/>
    <row r="16881" ht="12.75" customHeight="1" x14ac:dyDescent="0.2"/>
    <row r="16882" ht="12.75" customHeight="1" x14ac:dyDescent="0.2"/>
    <row r="16883" ht="12.75" customHeight="1" x14ac:dyDescent="0.2"/>
    <row r="16884" ht="12.75" customHeight="1" x14ac:dyDescent="0.2"/>
    <row r="16885" ht="12.75" customHeight="1" x14ac:dyDescent="0.2"/>
    <row r="16886" ht="12.75" customHeight="1" x14ac:dyDescent="0.2"/>
    <row r="16887" ht="12.75" customHeight="1" x14ac:dyDescent="0.2"/>
    <row r="16888" ht="12.75" customHeight="1" x14ac:dyDescent="0.2"/>
    <row r="16889" ht="12.75" customHeight="1" x14ac:dyDescent="0.2"/>
    <row r="16890" ht="12.75" customHeight="1" x14ac:dyDescent="0.2"/>
    <row r="16891" ht="12.75" customHeight="1" x14ac:dyDescent="0.2"/>
    <row r="16892" ht="12.75" customHeight="1" x14ac:dyDescent="0.2"/>
    <row r="16893" ht="12.75" customHeight="1" x14ac:dyDescent="0.2"/>
    <row r="16894" ht="12.75" customHeight="1" x14ac:dyDescent="0.2"/>
    <row r="16895" ht="12.75" customHeight="1" x14ac:dyDescent="0.2"/>
    <row r="16896" ht="12.75" customHeight="1" x14ac:dyDescent="0.2"/>
    <row r="16897" ht="12.75" customHeight="1" x14ac:dyDescent="0.2"/>
    <row r="16898" ht="12.75" customHeight="1" x14ac:dyDescent="0.2"/>
    <row r="16899" ht="12.75" customHeight="1" x14ac:dyDescent="0.2"/>
    <row r="16900" ht="12.75" customHeight="1" x14ac:dyDescent="0.2"/>
    <row r="16901" ht="12.75" customHeight="1" x14ac:dyDescent="0.2"/>
    <row r="16902" ht="12.75" customHeight="1" x14ac:dyDescent="0.2"/>
    <row r="16903" ht="12.75" customHeight="1" x14ac:dyDescent="0.2"/>
    <row r="16904" ht="12.75" customHeight="1" x14ac:dyDescent="0.2"/>
    <row r="16905" ht="12.75" customHeight="1" x14ac:dyDescent="0.2"/>
    <row r="16906" ht="12.75" customHeight="1" x14ac:dyDescent="0.2"/>
    <row r="16907" ht="12.75" customHeight="1" x14ac:dyDescent="0.2"/>
    <row r="16908" ht="12.75" customHeight="1" x14ac:dyDescent="0.2"/>
    <row r="16909" ht="12.75" customHeight="1" x14ac:dyDescent="0.2"/>
    <row r="16910" ht="12.75" customHeight="1" x14ac:dyDescent="0.2"/>
    <row r="16911" ht="12.75" customHeight="1" x14ac:dyDescent="0.2"/>
    <row r="16912" ht="12.75" customHeight="1" x14ac:dyDescent="0.2"/>
    <row r="16913" ht="12.75" customHeight="1" x14ac:dyDescent="0.2"/>
    <row r="16914" ht="12.75" customHeight="1" x14ac:dyDescent="0.2"/>
    <row r="16915" ht="12.75" customHeight="1" x14ac:dyDescent="0.2"/>
    <row r="16916" ht="12.75" customHeight="1" x14ac:dyDescent="0.2"/>
    <row r="16917" ht="12.75" customHeight="1" x14ac:dyDescent="0.2"/>
    <row r="16918" ht="12.75" customHeight="1" x14ac:dyDescent="0.2"/>
    <row r="16919" ht="12.75" customHeight="1" x14ac:dyDescent="0.2"/>
    <row r="16920" ht="12.75" customHeight="1" x14ac:dyDescent="0.2"/>
    <row r="16921" ht="12.75" customHeight="1" x14ac:dyDescent="0.2"/>
    <row r="16922" ht="12.75" customHeight="1" x14ac:dyDescent="0.2"/>
    <row r="16923" ht="12.75" customHeight="1" x14ac:dyDescent="0.2"/>
    <row r="16924" ht="12.75" customHeight="1" x14ac:dyDescent="0.2"/>
    <row r="16925" ht="12.75" customHeight="1" x14ac:dyDescent="0.2"/>
    <row r="16926" ht="12.75" customHeight="1" x14ac:dyDescent="0.2"/>
    <row r="16927" ht="12.75" customHeight="1" x14ac:dyDescent="0.2"/>
    <row r="16928" ht="12.75" customHeight="1" x14ac:dyDescent="0.2"/>
    <row r="16929" ht="12.75" customHeight="1" x14ac:dyDescent="0.2"/>
    <row r="16930" ht="12.75" customHeight="1" x14ac:dyDescent="0.2"/>
    <row r="16931" ht="12.75" customHeight="1" x14ac:dyDescent="0.2"/>
    <row r="16932" ht="12.75" customHeight="1" x14ac:dyDescent="0.2"/>
    <row r="16933" ht="12.75" customHeight="1" x14ac:dyDescent="0.2"/>
    <row r="16934" ht="12.75" customHeight="1" x14ac:dyDescent="0.2"/>
    <row r="16935" ht="12.75" customHeight="1" x14ac:dyDescent="0.2"/>
    <row r="16936" ht="12.75" customHeight="1" x14ac:dyDescent="0.2"/>
    <row r="16937" ht="12.75" customHeight="1" x14ac:dyDescent="0.2"/>
    <row r="16938" ht="12.75" customHeight="1" x14ac:dyDescent="0.2"/>
    <row r="16939" ht="12.75" customHeight="1" x14ac:dyDescent="0.2"/>
    <row r="16940" ht="12.75" customHeight="1" x14ac:dyDescent="0.2"/>
    <row r="16941" ht="12.75" customHeight="1" x14ac:dyDescent="0.2"/>
    <row r="16942" ht="12.75" customHeight="1" x14ac:dyDescent="0.2"/>
    <row r="16943" ht="12.75" customHeight="1" x14ac:dyDescent="0.2"/>
    <row r="16944" ht="12.75" customHeight="1" x14ac:dyDescent="0.2"/>
    <row r="16945" ht="12.75" customHeight="1" x14ac:dyDescent="0.2"/>
    <row r="16946" ht="12.75" customHeight="1" x14ac:dyDescent="0.2"/>
    <row r="16947" ht="12.75" customHeight="1" x14ac:dyDescent="0.2"/>
    <row r="16948" ht="12.75" customHeight="1" x14ac:dyDescent="0.2"/>
    <row r="16949" ht="12.75" customHeight="1" x14ac:dyDescent="0.2"/>
    <row r="16950" ht="12.75" customHeight="1" x14ac:dyDescent="0.2"/>
    <row r="16951" ht="12.75" customHeight="1" x14ac:dyDescent="0.2"/>
    <row r="16952" ht="12.75" customHeight="1" x14ac:dyDescent="0.2"/>
    <row r="16953" ht="12.75" customHeight="1" x14ac:dyDescent="0.2"/>
    <row r="16954" ht="12.75" customHeight="1" x14ac:dyDescent="0.2"/>
    <row r="16955" ht="12.75" customHeight="1" x14ac:dyDescent="0.2"/>
    <row r="16956" ht="12.75" customHeight="1" x14ac:dyDescent="0.2"/>
    <row r="16957" ht="12.75" customHeight="1" x14ac:dyDescent="0.2"/>
    <row r="16958" ht="12.75" customHeight="1" x14ac:dyDescent="0.2"/>
    <row r="16959" ht="12.75" customHeight="1" x14ac:dyDescent="0.2"/>
    <row r="16960" ht="12.75" customHeight="1" x14ac:dyDescent="0.2"/>
    <row r="16961" ht="12.75" customHeight="1" x14ac:dyDescent="0.2"/>
    <row r="16962" ht="12.75" customHeight="1" x14ac:dyDescent="0.2"/>
    <row r="16963" ht="12.75" customHeight="1" x14ac:dyDescent="0.2"/>
    <row r="16964" ht="12.75" customHeight="1" x14ac:dyDescent="0.2"/>
    <row r="16965" ht="12.75" customHeight="1" x14ac:dyDescent="0.2"/>
    <row r="16966" ht="12.75" customHeight="1" x14ac:dyDescent="0.2"/>
    <row r="16967" ht="12.75" customHeight="1" x14ac:dyDescent="0.2"/>
    <row r="16968" ht="12.75" customHeight="1" x14ac:dyDescent="0.2"/>
    <row r="16969" ht="12.75" customHeight="1" x14ac:dyDescent="0.2"/>
    <row r="16970" ht="12.75" customHeight="1" x14ac:dyDescent="0.2"/>
    <row r="16971" ht="12.75" customHeight="1" x14ac:dyDescent="0.2"/>
    <row r="16972" ht="12.75" customHeight="1" x14ac:dyDescent="0.2"/>
    <row r="16973" ht="12.75" customHeight="1" x14ac:dyDescent="0.2"/>
    <row r="16974" ht="12.75" customHeight="1" x14ac:dyDescent="0.2"/>
    <row r="16975" ht="12.75" customHeight="1" x14ac:dyDescent="0.2"/>
    <row r="16976" ht="12.75" customHeight="1" x14ac:dyDescent="0.2"/>
    <row r="16977" ht="12.75" customHeight="1" x14ac:dyDescent="0.2"/>
    <row r="16978" ht="12.75" customHeight="1" x14ac:dyDescent="0.2"/>
    <row r="16979" ht="12.75" customHeight="1" x14ac:dyDescent="0.2"/>
    <row r="16980" ht="12.75" customHeight="1" x14ac:dyDescent="0.2"/>
    <row r="16981" ht="12.75" customHeight="1" x14ac:dyDescent="0.2"/>
    <row r="16982" ht="12.75" customHeight="1" x14ac:dyDescent="0.2"/>
    <row r="16983" ht="12.75" customHeight="1" x14ac:dyDescent="0.2"/>
    <row r="16984" ht="12.75" customHeight="1" x14ac:dyDescent="0.2"/>
    <row r="16985" ht="12.75" customHeight="1" x14ac:dyDescent="0.2"/>
    <row r="16986" ht="12.75" customHeight="1" x14ac:dyDescent="0.2"/>
    <row r="16987" ht="12.75" customHeight="1" x14ac:dyDescent="0.2"/>
    <row r="16988" ht="12.75" customHeight="1" x14ac:dyDescent="0.2"/>
    <row r="16989" ht="12.75" customHeight="1" x14ac:dyDescent="0.2"/>
    <row r="16990" ht="12.75" customHeight="1" x14ac:dyDescent="0.2"/>
    <row r="16991" ht="12.75" customHeight="1" x14ac:dyDescent="0.2"/>
    <row r="16992" ht="12.75" customHeight="1" x14ac:dyDescent="0.2"/>
    <row r="16993" ht="12.75" customHeight="1" x14ac:dyDescent="0.2"/>
    <row r="16994" ht="12.75" customHeight="1" x14ac:dyDescent="0.2"/>
    <row r="16995" ht="12.75" customHeight="1" x14ac:dyDescent="0.2"/>
    <row r="16996" ht="12.75" customHeight="1" x14ac:dyDescent="0.2"/>
    <row r="16997" ht="12.75" customHeight="1" x14ac:dyDescent="0.2"/>
    <row r="16998" ht="12.75" customHeight="1" x14ac:dyDescent="0.2"/>
    <row r="16999" ht="12.75" customHeight="1" x14ac:dyDescent="0.2"/>
    <row r="17000" ht="12.75" customHeight="1" x14ac:dyDescent="0.2"/>
    <row r="17001" ht="12.75" customHeight="1" x14ac:dyDescent="0.2"/>
    <row r="17002" ht="12.75" customHeight="1" x14ac:dyDescent="0.2"/>
    <row r="17003" ht="12.75" customHeight="1" x14ac:dyDescent="0.2"/>
    <row r="17004" ht="12.75" customHeight="1" x14ac:dyDescent="0.2"/>
    <row r="17005" ht="12.75" customHeight="1" x14ac:dyDescent="0.2"/>
    <row r="17006" ht="12.75" customHeight="1" x14ac:dyDescent="0.2"/>
    <row r="17007" ht="12.75" customHeight="1" x14ac:dyDescent="0.2"/>
    <row r="17008" ht="12.75" customHeight="1" x14ac:dyDescent="0.2"/>
    <row r="17009" ht="12.75" customHeight="1" x14ac:dyDescent="0.2"/>
    <row r="17010" ht="12.75" customHeight="1" x14ac:dyDescent="0.2"/>
    <row r="17011" ht="12.75" customHeight="1" x14ac:dyDescent="0.2"/>
    <row r="17012" ht="12.75" customHeight="1" x14ac:dyDescent="0.2"/>
    <row r="17013" ht="12.75" customHeight="1" x14ac:dyDescent="0.2"/>
    <row r="17014" ht="12.75" customHeight="1" x14ac:dyDescent="0.2"/>
    <row r="17015" ht="12.75" customHeight="1" x14ac:dyDescent="0.2"/>
    <row r="17016" ht="12.75" customHeight="1" x14ac:dyDescent="0.2"/>
    <row r="17017" ht="12.75" customHeight="1" x14ac:dyDescent="0.2"/>
    <row r="17018" ht="12.75" customHeight="1" x14ac:dyDescent="0.2"/>
    <row r="17019" ht="12.75" customHeight="1" x14ac:dyDescent="0.2"/>
    <row r="17020" ht="12.75" customHeight="1" x14ac:dyDescent="0.2"/>
    <row r="17021" ht="12.75" customHeight="1" x14ac:dyDescent="0.2"/>
    <row r="17022" ht="12.75" customHeight="1" x14ac:dyDescent="0.2"/>
    <row r="17023" ht="12.75" customHeight="1" x14ac:dyDescent="0.2"/>
    <row r="17024" ht="12.75" customHeight="1" x14ac:dyDescent="0.2"/>
    <row r="17025" ht="12.75" customHeight="1" x14ac:dyDescent="0.2"/>
    <row r="17026" ht="12.75" customHeight="1" x14ac:dyDescent="0.2"/>
    <row r="17027" ht="12.75" customHeight="1" x14ac:dyDescent="0.2"/>
    <row r="17028" ht="12.75" customHeight="1" x14ac:dyDescent="0.2"/>
    <row r="17029" ht="12.75" customHeight="1" x14ac:dyDescent="0.2"/>
    <row r="17030" ht="12.75" customHeight="1" x14ac:dyDescent="0.2"/>
    <row r="17031" ht="12.75" customHeight="1" x14ac:dyDescent="0.2"/>
    <row r="17032" ht="12.75" customHeight="1" x14ac:dyDescent="0.2"/>
    <row r="17033" ht="12.75" customHeight="1" x14ac:dyDescent="0.2"/>
    <row r="17034" ht="12.75" customHeight="1" x14ac:dyDescent="0.2"/>
    <row r="17035" ht="12.75" customHeight="1" x14ac:dyDescent="0.2"/>
    <row r="17036" ht="12.75" customHeight="1" x14ac:dyDescent="0.2"/>
    <row r="17037" ht="12.75" customHeight="1" x14ac:dyDescent="0.2"/>
    <row r="17038" ht="12.75" customHeight="1" x14ac:dyDescent="0.2"/>
    <row r="17039" ht="12.75" customHeight="1" x14ac:dyDescent="0.2"/>
    <row r="17040" ht="12.75" customHeight="1" x14ac:dyDescent="0.2"/>
    <row r="17041" ht="12.75" customHeight="1" x14ac:dyDescent="0.2"/>
    <row r="17042" ht="12.75" customHeight="1" x14ac:dyDescent="0.2"/>
    <row r="17043" ht="12.75" customHeight="1" x14ac:dyDescent="0.2"/>
    <row r="17044" ht="12.75" customHeight="1" x14ac:dyDescent="0.2"/>
    <row r="17045" ht="12.75" customHeight="1" x14ac:dyDescent="0.2"/>
    <row r="17046" ht="12.75" customHeight="1" x14ac:dyDescent="0.2"/>
    <row r="17047" ht="12.75" customHeight="1" x14ac:dyDescent="0.2"/>
    <row r="17048" ht="12.75" customHeight="1" x14ac:dyDescent="0.2"/>
    <row r="17049" ht="12.75" customHeight="1" x14ac:dyDescent="0.2"/>
    <row r="17050" ht="12.75" customHeight="1" x14ac:dyDescent="0.2"/>
    <row r="17051" ht="12.75" customHeight="1" x14ac:dyDescent="0.2"/>
    <row r="17052" ht="12.75" customHeight="1" x14ac:dyDescent="0.2"/>
    <row r="17053" ht="12.75" customHeight="1" x14ac:dyDescent="0.2"/>
    <row r="17054" ht="12.75" customHeight="1" x14ac:dyDescent="0.2"/>
    <row r="17055" ht="12.75" customHeight="1" x14ac:dyDescent="0.2"/>
    <row r="17056" ht="12.75" customHeight="1" x14ac:dyDescent="0.2"/>
    <row r="17057" ht="12.75" customHeight="1" x14ac:dyDescent="0.2"/>
    <row r="17058" ht="12.75" customHeight="1" x14ac:dyDescent="0.2"/>
    <row r="17059" ht="12.75" customHeight="1" x14ac:dyDescent="0.2"/>
    <row r="17060" ht="12.75" customHeight="1" x14ac:dyDescent="0.2"/>
    <row r="17061" ht="12.75" customHeight="1" x14ac:dyDescent="0.2"/>
    <row r="17062" ht="12.75" customHeight="1" x14ac:dyDescent="0.2"/>
    <row r="17063" ht="12.75" customHeight="1" x14ac:dyDescent="0.2"/>
    <row r="17064" ht="12.75" customHeight="1" x14ac:dyDescent="0.2"/>
    <row r="17065" ht="12.75" customHeight="1" x14ac:dyDescent="0.2"/>
    <row r="17066" ht="12.75" customHeight="1" x14ac:dyDescent="0.2"/>
    <row r="17067" ht="12.75" customHeight="1" x14ac:dyDescent="0.2"/>
    <row r="17068" ht="12.75" customHeight="1" x14ac:dyDescent="0.2"/>
    <row r="17069" ht="12.75" customHeight="1" x14ac:dyDescent="0.2"/>
    <row r="17070" ht="12.75" customHeight="1" x14ac:dyDescent="0.2"/>
    <row r="17071" ht="12.75" customHeight="1" x14ac:dyDescent="0.2"/>
    <row r="17072" ht="12.75" customHeight="1" x14ac:dyDescent="0.2"/>
    <row r="17073" ht="12.75" customHeight="1" x14ac:dyDescent="0.2"/>
    <row r="17074" ht="12.75" customHeight="1" x14ac:dyDescent="0.2"/>
    <row r="17075" ht="12.75" customHeight="1" x14ac:dyDescent="0.2"/>
    <row r="17076" ht="12.75" customHeight="1" x14ac:dyDescent="0.2"/>
    <row r="17077" ht="12.75" customHeight="1" x14ac:dyDescent="0.2"/>
    <row r="17078" ht="12.75" customHeight="1" x14ac:dyDescent="0.2"/>
    <row r="17079" ht="12.75" customHeight="1" x14ac:dyDescent="0.2"/>
    <row r="17080" ht="12.75" customHeight="1" x14ac:dyDescent="0.2"/>
    <row r="17081" ht="12.75" customHeight="1" x14ac:dyDescent="0.2"/>
    <row r="17082" ht="12.75" customHeight="1" x14ac:dyDescent="0.2"/>
    <row r="17083" ht="12.75" customHeight="1" x14ac:dyDescent="0.2"/>
    <row r="17084" ht="12.75" customHeight="1" x14ac:dyDescent="0.2"/>
    <row r="17085" ht="12.75" customHeight="1" x14ac:dyDescent="0.2"/>
    <row r="17086" ht="12.75" customHeight="1" x14ac:dyDescent="0.2"/>
    <row r="17087" ht="12.75" customHeight="1" x14ac:dyDescent="0.2"/>
    <row r="17088" ht="12.75" customHeight="1" x14ac:dyDescent="0.2"/>
    <row r="17089" ht="12.75" customHeight="1" x14ac:dyDescent="0.2"/>
    <row r="17090" ht="12.75" customHeight="1" x14ac:dyDescent="0.2"/>
    <row r="17091" ht="12.75" customHeight="1" x14ac:dyDescent="0.2"/>
    <row r="17092" ht="12.75" customHeight="1" x14ac:dyDescent="0.2"/>
    <row r="17093" ht="12.75" customHeight="1" x14ac:dyDescent="0.2"/>
    <row r="17094" ht="12.75" customHeight="1" x14ac:dyDescent="0.2"/>
    <row r="17095" ht="12.75" customHeight="1" x14ac:dyDescent="0.2"/>
    <row r="17096" ht="12.75" customHeight="1" x14ac:dyDescent="0.2"/>
    <row r="17097" ht="12.75" customHeight="1" x14ac:dyDescent="0.2"/>
    <row r="17098" ht="12.75" customHeight="1" x14ac:dyDescent="0.2"/>
    <row r="17099" ht="12.75" customHeight="1" x14ac:dyDescent="0.2"/>
    <row r="17100" ht="12.75" customHeight="1" x14ac:dyDescent="0.2"/>
    <row r="17101" ht="12.75" customHeight="1" x14ac:dyDescent="0.2"/>
    <row r="17102" ht="12.75" customHeight="1" x14ac:dyDescent="0.2"/>
    <row r="17103" ht="12.75" customHeight="1" x14ac:dyDescent="0.2"/>
    <row r="17104" ht="12.75" customHeight="1" x14ac:dyDescent="0.2"/>
    <row r="17105" ht="12.75" customHeight="1" x14ac:dyDescent="0.2"/>
    <row r="17106" ht="12.75" customHeight="1" x14ac:dyDescent="0.2"/>
    <row r="17107" ht="12.75" customHeight="1" x14ac:dyDescent="0.2"/>
    <row r="17108" ht="12.75" customHeight="1" x14ac:dyDescent="0.2"/>
    <row r="17109" ht="12.75" customHeight="1" x14ac:dyDescent="0.2"/>
    <row r="17110" ht="12.75" customHeight="1" x14ac:dyDescent="0.2"/>
    <row r="17111" ht="12.75" customHeight="1" x14ac:dyDescent="0.2"/>
    <row r="17112" ht="12.75" customHeight="1" x14ac:dyDescent="0.2"/>
    <row r="17113" ht="12.75" customHeight="1" x14ac:dyDescent="0.2"/>
    <row r="17114" ht="12.75" customHeight="1" x14ac:dyDescent="0.2"/>
    <row r="17115" ht="12.75" customHeight="1" x14ac:dyDescent="0.2"/>
    <row r="17116" ht="12.75" customHeight="1" x14ac:dyDescent="0.2"/>
    <row r="17117" ht="12.75" customHeight="1" x14ac:dyDescent="0.2"/>
    <row r="17118" ht="12.75" customHeight="1" x14ac:dyDescent="0.2"/>
    <row r="17119" ht="12.75" customHeight="1" x14ac:dyDescent="0.2"/>
    <row r="17120" ht="12.75" customHeight="1" x14ac:dyDescent="0.2"/>
    <row r="17121" ht="12.75" customHeight="1" x14ac:dyDescent="0.2"/>
    <row r="17122" ht="12.75" customHeight="1" x14ac:dyDescent="0.2"/>
    <row r="17123" ht="12.75" customHeight="1" x14ac:dyDescent="0.2"/>
    <row r="17124" ht="12.75" customHeight="1" x14ac:dyDescent="0.2"/>
    <row r="17125" ht="12.75" customHeight="1" x14ac:dyDescent="0.2"/>
    <row r="17126" ht="12.75" customHeight="1" x14ac:dyDescent="0.2"/>
    <row r="17127" ht="12.75" customHeight="1" x14ac:dyDescent="0.2"/>
    <row r="17128" ht="12.75" customHeight="1" x14ac:dyDescent="0.2"/>
    <row r="17129" ht="12.75" customHeight="1" x14ac:dyDescent="0.2"/>
    <row r="17130" ht="12.75" customHeight="1" x14ac:dyDescent="0.2"/>
    <row r="17131" ht="12.75" customHeight="1" x14ac:dyDescent="0.2"/>
    <row r="17132" ht="12.75" customHeight="1" x14ac:dyDescent="0.2"/>
    <row r="17133" ht="12.75" customHeight="1" x14ac:dyDescent="0.2"/>
    <row r="17134" ht="12.75" customHeight="1" x14ac:dyDescent="0.2"/>
    <row r="17135" ht="12.75" customHeight="1" x14ac:dyDescent="0.2"/>
    <row r="17136" ht="12.75" customHeight="1" x14ac:dyDescent="0.2"/>
    <row r="17137" ht="12.75" customHeight="1" x14ac:dyDescent="0.2"/>
    <row r="17138" ht="12.75" customHeight="1" x14ac:dyDescent="0.2"/>
    <row r="17139" ht="12.75" customHeight="1" x14ac:dyDescent="0.2"/>
    <row r="17140" ht="12.75" customHeight="1" x14ac:dyDescent="0.2"/>
    <row r="17141" ht="12.75" customHeight="1" x14ac:dyDescent="0.2"/>
    <row r="17142" ht="12.75" customHeight="1" x14ac:dyDescent="0.2"/>
    <row r="17143" ht="12.75" customHeight="1" x14ac:dyDescent="0.2"/>
    <row r="17144" ht="12.75" customHeight="1" x14ac:dyDescent="0.2"/>
    <row r="17145" ht="12.75" customHeight="1" x14ac:dyDescent="0.2"/>
    <row r="17146" ht="12.75" customHeight="1" x14ac:dyDescent="0.2"/>
    <row r="17147" ht="12.75" customHeight="1" x14ac:dyDescent="0.2"/>
    <row r="17148" ht="12.75" customHeight="1" x14ac:dyDescent="0.2"/>
    <row r="17149" ht="12.75" customHeight="1" x14ac:dyDescent="0.2"/>
    <row r="17150" ht="12.75" customHeight="1" x14ac:dyDescent="0.2"/>
    <row r="17151" ht="12.75" customHeight="1" x14ac:dyDescent="0.2"/>
    <row r="17152" ht="12.75" customHeight="1" x14ac:dyDescent="0.2"/>
    <row r="17153" ht="12.75" customHeight="1" x14ac:dyDescent="0.2"/>
    <row r="17154" ht="12.75" customHeight="1" x14ac:dyDescent="0.2"/>
    <row r="17155" ht="12.75" customHeight="1" x14ac:dyDescent="0.2"/>
    <row r="17156" ht="12.75" customHeight="1" x14ac:dyDescent="0.2"/>
    <row r="17157" ht="12.75" customHeight="1" x14ac:dyDescent="0.2"/>
    <row r="17158" ht="12.75" customHeight="1" x14ac:dyDescent="0.2"/>
    <row r="17159" ht="12.75" customHeight="1" x14ac:dyDescent="0.2"/>
    <row r="17160" ht="12.75" customHeight="1" x14ac:dyDescent="0.2"/>
    <row r="17161" ht="12.75" customHeight="1" x14ac:dyDescent="0.2"/>
    <row r="17162" ht="12.75" customHeight="1" x14ac:dyDescent="0.2"/>
    <row r="17163" ht="12.75" customHeight="1" x14ac:dyDescent="0.2"/>
    <row r="17164" ht="12.75" customHeight="1" x14ac:dyDescent="0.2"/>
    <row r="17165" ht="12.75" customHeight="1" x14ac:dyDescent="0.2"/>
    <row r="17166" ht="12.75" customHeight="1" x14ac:dyDescent="0.2"/>
    <row r="17167" ht="12.75" customHeight="1" x14ac:dyDescent="0.2"/>
    <row r="17168" ht="12.75" customHeight="1" x14ac:dyDescent="0.2"/>
    <row r="17169" ht="12.75" customHeight="1" x14ac:dyDescent="0.2"/>
    <row r="17170" ht="12.75" customHeight="1" x14ac:dyDescent="0.2"/>
    <row r="17171" ht="12.75" customHeight="1" x14ac:dyDescent="0.2"/>
    <row r="17172" ht="12.75" customHeight="1" x14ac:dyDescent="0.2"/>
    <row r="17173" ht="12.75" customHeight="1" x14ac:dyDescent="0.2"/>
    <row r="17174" ht="12.75" customHeight="1" x14ac:dyDescent="0.2"/>
    <row r="17175" ht="12.75" customHeight="1" x14ac:dyDescent="0.2"/>
    <row r="17176" ht="12.75" customHeight="1" x14ac:dyDescent="0.2"/>
    <row r="17177" ht="12.75" customHeight="1" x14ac:dyDescent="0.2"/>
    <row r="17178" ht="12.75" customHeight="1" x14ac:dyDescent="0.2"/>
    <row r="17179" ht="12.75" customHeight="1" x14ac:dyDescent="0.2"/>
    <row r="17180" ht="12.75" customHeight="1" x14ac:dyDescent="0.2"/>
    <row r="17181" ht="12.75" customHeight="1" x14ac:dyDescent="0.2"/>
    <row r="17182" ht="12.75" customHeight="1" x14ac:dyDescent="0.2"/>
    <row r="17183" ht="12.75" customHeight="1" x14ac:dyDescent="0.2"/>
    <row r="17184" ht="12.75" customHeight="1" x14ac:dyDescent="0.2"/>
    <row r="17185" ht="12.75" customHeight="1" x14ac:dyDescent="0.2"/>
    <row r="17186" ht="12.75" customHeight="1" x14ac:dyDescent="0.2"/>
    <row r="17187" ht="12.75" customHeight="1" x14ac:dyDescent="0.2"/>
    <row r="17188" ht="12.75" customHeight="1" x14ac:dyDescent="0.2"/>
    <row r="17189" ht="12.75" customHeight="1" x14ac:dyDescent="0.2"/>
    <row r="17190" ht="12.75" customHeight="1" x14ac:dyDescent="0.2"/>
    <row r="17191" ht="12.75" customHeight="1" x14ac:dyDescent="0.2"/>
    <row r="17192" ht="12.75" customHeight="1" x14ac:dyDescent="0.2"/>
    <row r="17193" ht="12.75" customHeight="1" x14ac:dyDescent="0.2"/>
    <row r="17194" ht="12.75" customHeight="1" x14ac:dyDescent="0.2"/>
    <row r="17195" ht="12.75" customHeight="1" x14ac:dyDescent="0.2"/>
    <row r="17196" ht="12.75" customHeight="1" x14ac:dyDescent="0.2"/>
    <row r="17197" ht="12.75" customHeight="1" x14ac:dyDescent="0.2"/>
    <row r="17198" ht="12.75" customHeight="1" x14ac:dyDescent="0.2"/>
    <row r="17199" ht="12.75" customHeight="1" x14ac:dyDescent="0.2"/>
    <row r="17200" ht="12.75" customHeight="1" x14ac:dyDescent="0.2"/>
    <row r="17201" ht="12.75" customHeight="1" x14ac:dyDescent="0.2"/>
    <row r="17202" ht="12.75" customHeight="1" x14ac:dyDescent="0.2"/>
    <row r="17203" ht="12.75" customHeight="1" x14ac:dyDescent="0.2"/>
    <row r="17204" ht="12.75" customHeight="1" x14ac:dyDescent="0.2"/>
    <row r="17205" ht="12.75" customHeight="1" x14ac:dyDescent="0.2"/>
    <row r="17206" ht="12.75" customHeight="1" x14ac:dyDescent="0.2"/>
    <row r="17207" ht="12.75" customHeight="1" x14ac:dyDescent="0.2"/>
    <row r="17208" ht="12.75" customHeight="1" x14ac:dyDescent="0.2"/>
    <row r="17209" ht="12.75" customHeight="1" x14ac:dyDescent="0.2"/>
    <row r="17210" ht="12.75" customHeight="1" x14ac:dyDescent="0.2"/>
    <row r="17211" ht="12.75" customHeight="1" x14ac:dyDescent="0.2"/>
    <row r="17212" ht="12.75" customHeight="1" x14ac:dyDescent="0.2"/>
    <row r="17213" ht="12.75" customHeight="1" x14ac:dyDescent="0.2"/>
    <row r="17214" ht="12.75" customHeight="1" x14ac:dyDescent="0.2"/>
    <row r="17215" ht="12.75" customHeight="1" x14ac:dyDescent="0.2"/>
    <row r="17216" ht="12.75" customHeight="1" x14ac:dyDescent="0.2"/>
    <row r="17217" ht="12.75" customHeight="1" x14ac:dyDescent="0.2"/>
    <row r="17218" ht="12.75" customHeight="1" x14ac:dyDescent="0.2"/>
    <row r="17219" ht="12.75" customHeight="1" x14ac:dyDescent="0.2"/>
    <row r="17220" ht="12.75" customHeight="1" x14ac:dyDescent="0.2"/>
    <row r="17221" ht="12.75" customHeight="1" x14ac:dyDescent="0.2"/>
    <row r="17222" ht="12.75" customHeight="1" x14ac:dyDescent="0.2"/>
    <row r="17223" ht="12.75" customHeight="1" x14ac:dyDescent="0.2"/>
    <row r="17224" ht="12.75" customHeight="1" x14ac:dyDescent="0.2"/>
    <row r="17225" ht="12.75" customHeight="1" x14ac:dyDescent="0.2"/>
    <row r="17226" ht="12.75" customHeight="1" x14ac:dyDescent="0.2"/>
    <row r="17227" ht="12.75" customHeight="1" x14ac:dyDescent="0.2"/>
    <row r="17228" ht="12.75" customHeight="1" x14ac:dyDescent="0.2"/>
    <row r="17229" ht="12.75" customHeight="1" x14ac:dyDescent="0.2"/>
    <row r="17230" ht="12.75" customHeight="1" x14ac:dyDescent="0.2"/>
    <row r="17231" ht="12.75" customHeight="1" x14ac:dyDescent="0.2"/>
    <row r="17232" ht="12.75" customHeight="1" x14ac:dyDescent="0.2"/>
    <row r="17233" ht="12.75" customHeight="1" x14ac:dyDescent="0.2"/>
    <row r="17234" ht="12.75" customHeight="1" x14ac:dyDescent="0.2"/>
    <row r="17235" ht="12.75" customHeight="1" x14ac:dyDescent="0.2"/>
    <row r="17236" ht="12.75" customHeight="1" x14ac:dyDescent="0.2"/>
    <row r="17237" ht="12.75" customHeight="1" x14ac:dyDescent="0.2"/>
    <row r="17238" ht="12.75" customHeight="1" x14ac:dyDescent="0.2"/>
    <row r="17239" ht="12.75" customHeight="1" x14ac:dyDescent="0.2"/>
    <row r="17240" ht="12.75" customHeight="1" x14ac:dyDescent="0.2"/>
    <row r="17241" ht="12.75" customHeight="1" x14ac:dyDescent="0.2"/>
    <row r="17242" ht="12.75" customHeight="1" x14ac:dyDescent="0.2"/>
    <row r="17243" ht="12.75" customHeight="1" x14ac:dyDescent="0.2"/>
    <row r="17244" ht="12.75" customHeight="1" x14ac:dyDescent="0.2"/>
    <row r="17245" ht="12.75" customHeight="1" x14ac:dyDescent="0.2"/>
    <row r="17246" ht="12.75" customHeight="1" x14ac:dyDescent="0.2"/>
    <row r="17247" ht="12.75" customHeight="1" x14ac:dyDescent="0.2"/>
    <row r="17248" ht="12.75" customHeight="1" x14ac:dyDescent="0.2"/>
    <row r="17249" ht="12.75" customHeight="1" x14ac:dyDescent="0.2"/>
    <row r="17250" ht="12.75" customHeight="1" x14ac:dyDescent="0.2"/>
    <row r="17251" ht="12.75" customHeight="1" x14ac:dyDescent="0.2"/>
    <row r="17252" ht="12.75" customHeight="1" x14ac:dyDescent="0.2"/>
    <row r="17253" ht="12.75" customHeight="1" x14ac:dyDescent="0.2"/>
    <row r="17254" ht="12.75" customHeight="1" x14ac:dyDescent="0.2"/>
    <row r="17255" ht="12.75" customHeight="1" x14ac:dyDescent="0.2"/>
    <row r="17256" ht="12.75" customHeight="1" x14ac:dyDescent="0.2"/>
    <row r="17257" ht="12.75" customHeight="1" x14ac:dyDescent="0.2"/>
    <row r="17258" ht="12.75" customHeight="1" x14ac:dyDescent="0.2"/>
    <row r="17259" ht="12.75" customHeight="1" x14ac:dyDescent="0.2"/>
    <row r="17260" ht="12.75" customHeight="1" x14ac:dyDescent="0.2"/>
    <row r="17261" ht="12.75" customHeight="1" x14ac:dyDescent="0.2"/>
    <row r="17262" ht="12.75" customHeight="1" x14ac:dyDescent="0.2"/>
    <row r="17263" ht="12.75" customHeight="1" x14ac:dyDescent="0.2"/>
    <row r="17264" ht="12.75" customHeight="1" x14ac:dyDescent="0.2"/>
    <row r="17265" ht="12.75" customHeight="1" x14ac:dyDescent="0.2"/>
    <row r="17266" ht="12.75" customHeight="1" x14ac:dyDescent="0.2"/>
    <row r="17267" ht="12.75" customHeight="1" x14ac:dyDescent="0.2"/>
    <row r="17268" ht="12.75" customHeight="1" x14ac:dyDescent="0.2"/>
    <row r="17269" ht="12.75" customHeight="1" x14ac:dyDescent="0.2"/>
    <row r="17270" ht="12.75" customHeight="1" x14ac:dyDescent="0.2"/>
    <row r="17271" ht="12.75" customHeight="1" x14ac:dyDescent="0.2"/>
    <row r="17272" ht="12.75" customHeight="1" x14ac:dyDescent="0.2"/>
    <row r="17273" ht="12.75" customHeight="1" x14ac:dyDescent="0.2"/>
    <row r="17274" ht="12.75" customHeight="1" x14ac:dyDescent="0.2"/>
    <row r="17275" ht="12.75" customHeight="1" x14ac:dyDescent="0.2"/>
    <row r="17276" ht="12.75" customHeight="1" x14ac:dyDescent="0.2"/>
    <row r="17277" ht="12.75" customHeight="1" x14ac:dyDescent="0.2"/>
    <row r="17278" ht="12.75" customHeight="1" x14ac:dyDescent="0.2"/>
    <row r="17279" ht="12.75" customHeight="1" x14ac:dyDescent="0.2"/>
    <row r="17280" ht="12.75" customHeight="1" x14ac:dyDescent="0.2"/>
    <row r="17281" ht="12.75" customHeight="1" x14ac:dyDescent="0.2"/>
    <row r="17282" ht="12.75" customHeight="1" x14ac:dyDescent="0.2"/>
    <row r="17283" ht="12.75" customHeight="1" x14ac:dyDescent="0.2"/>
    <row r="17284" ht="12.75" customHeight="1" x14ac:dyDescent="0.2"/>
    <row r="17285" ht="12.75" customHeight="1" x14ac:dyDescent="0.2"/>
    <row r="17286" ht="12.75" customHeight="1" x14ac:dyDescent="0.2"/>
    <row r="17287" ht="12.75" customHeight="1" x14ac:dyDescent="0.2"/>
    <row r="17288" ht="12.75" customHeight="1" x14ac:dyDescent="0.2"/>
    <row r="17289" ht="12.75" customHeight="1" x14ac:dyDescent="0.2"/>
    <row r="17290" ht="12.75" customHeight="1" x14ac:dyDescent="0.2"/>
    <row r="17291" ht="12.75" customHeight="1" x14ac:dyDescent="0.2"/>
    <row r="17292" ht="12.75" customHeight="1" x14ac:dyDescent="0.2"/>
    <row r="17293" ht="12.75" customHeight="1" x14ac:dyDescent="0.2"/>
    <row r="17294" ht="12.75" customHeight="1" x14ac:dyDescent="0.2"/>
    <row r="17295" ht="12.75" customHeight="1" x14ac:dyDescent="0.2"/>
    <row r="17296" ht="12.75" customHeight="1" x14ac:dyDescent="0.2"/>
    <row r="17297" ht="12.75" customHeight="1" x14ac:dyDescent="0.2"/>
    <row r="17298" ht="12.75" customHeight="1" x14ac:dyDescent="0.2"/>
    <row r="17299" ht="12.75" customHeight="1" x14ac:dyDescent="0.2"/>
    <row r="17300" ht="12.75" customHeight="1" x14ac:dyDescent="0.2"/>
    <row r="17301" ht="12.75" customHeight="1" x14ac:dyDescent="0.2"/>
    <row r="17302" ht="12.75" customHeight="1" x14ac:dyDescent="0.2"/>
    <row r="17303" ht="12.75" customHeight="1" x14ac:dyDescent="0.2"/>
    <row r="17304" ht="12.75" customHeight="1" x14ac:dyDescent="0.2"/>
    <row r="17305" ht="12.75" customHeight="1" x14ac:dyDescent="0.2"/>
    <row r="17306" ht="12.75" customHeight="1" x14ac:dyDescent="0.2"/>
    <row r="17307" ht="12.75" customHeight="1" x14ac:dyDescent="0.2"/>
    <row r="17308" ht="12.75" customHeight="1" x14ac:dyDescent="0.2"/>
    <row r="17309" ht="12.75" customHeight="1" x14ac:dyDescent="0.2"/>
    <row r="17310" ht="12.75" customHeight="1" x14ac:dyDescent="0.2"/>
    <row r="17311" ht="12.75" customHeight="1" x14ac:dyDescent="0.2"/>
    <row r="17312" ht="12.75" customHeight="1" x14ac:dyDescent="0.2"/>
    <row r="17313" ht="12.75" customHeight="1" x14ac:dyDescent="0.2"/>
    <row r="17314" ht="12.75" customHeight="1" x14ac:dyDescent="0.2"/>
    <row r="17315" ht="12.75" customHeight="1" x14ac:dyDescent="0.2"/>
    <row r="17316" ht="12.75" customHeight="1" x14ac:dyDescent="0.2"/>
    <row r="17317" ht="12.75" customHeight="1" x14ac:dyDescent="0.2"/>
    <row r="17318" ht="12.75" customHeight="1" x14ac:dyDescent="0.2"/>
    <row r="17319" ht="12.75" customHeight="1" x14ac:dyDescent="0.2"/>
    <row r="17320" ht="12.75" customHeight="1" x14ac:dyDescent="0.2"/>
    <row r="17321" ht="12.75" customHeight="1" x14ac:dyDescent="0.2"/>
    <row r="17322" ht="12.75" customHeight="1" x14ac:dyDescent="0.2"/>
    <row r="17323" ht="12.75" customHeight="1" x14ac:dyDescent="0.2"/>
    <row r="17324" ht="12.75" customHeight="1" x14ac:dyDescent="0.2"/>
    <row r="17325" ht="12.75" customHeight="1" x14ac:dyDescent="0.2"/>
    <row r="17326" ht="12.75" customHeight="1" x14ac:dyDescent="0.2"/>
    <row r="17327" ht="12.75" customHeight="1" x14ac:dyDescent="0.2"/>
    <row r="17328" ht="12.75" customHeight="1" x14ac:dyDescent="0.2"/>
    <row r="17329" ht="12.75" customHeight="1" x14ac:dyDescent="0.2"/>
    <row r="17330" ht="12.75" customHeight="1" x14ac:dyDescent="0.2"/>
    <row r="17331" ht="12.75" customHeight="1" x14ac:dyDescent="0.2"/>
    <row r="17332" ht="12.75" customHeight="1" x14ac:dyDescent="0.2"/>
    <row r="17333" ht="12.75" customHeight="1" x14ac:dyDescent="0.2"/>
    <row r="17334" ht="12.75" customHeight="1" x14ac:dyDescent="0.2"/>
    <row r="17335" ht="12.75" customHeight="1" x14ac:dyDescent="0.2"/>
    <row r="17336" ht="12.75" customHeight="1" x14ac:dyDescent="0.2"/>
    <row r="17337" ht="12.75" customHeight="1" x14ac:dyDescent="0.2"/>
    <row r="17338" ht="12.75" customHeight="1" x14ac:dyDescent="0.2"/>
    <row r="17339" ht="12.75" customHeight="1" x14ac:dyDescent="0.2"/>
    <row r="17340" ht="12.75" customHeight="1" x14ac:dyDescent="0.2"/>
    <row r="17341" ht="12.75" customHeight="1" x14ac:dyDescent="0.2"/>
    <row r="17342" ht="12.75" customHeight="1" x14ac:dyDescent="0.2"/>
    <row r="17343" ht="12.75" customHeight="1" x14ac:dyDescent="0.2"/>
    <row r="17344" ht="12.75" customHeight="1" x14ac:dyDescent="0.2"/>
    <row r="17345" ht="12.75" customHeight="1" x14ac:dyDescent="0.2"/>
    <row r="17346" ht="12.75" customHeight="1" x14ac:dyDescent="0.2"/>
    <row r="17347" ht="12.75" customHeight="1" x14ac:dyDescent="0.2"/>
    <row r="17348" ht="12.75" customHeight="1" x14ac:dyDescent="0.2"/>
    <row r="17349" ht="12.75" customHeight="1" x14ac:dyDescent="0.2"/>
    <row r="17350" ht="12.75" customHeight="1" x14ac:dyDescent="0.2"/>
    <row r="17351" ht="12.75" customHeight="1" x14ac:dyDescent="0.2"/>
    <row r="17352" ht="12.75" customHeight="1" x14ac:dyDescent="0.2"/>
    <row r="17353" ht="12.75" customHeight="1" x14ac:dyDescent="0.2"/>
    <row r="17354" ht="12.75" customHeight="1" x14ac:dyDescent="0.2"/>
    <row r="17355" ht="12.75" customHeight="1" x14ac:dyDescent="0.2"/>
    <row r="17356" ht="12.75" customHeight="1" x14ac:dyDescent="0.2"/>
    <row r="17357" ht="12.75" customHeight="1" x14ac:dyDescent="0.2"/>
    <row r="17358" ht="12.75" customHeight="1" x14ac:dyDescent="0.2"/>
    <row r="17359" ht="12.75" customHeight="1" x14ac:dyDescent="0.2"/>
    <row r="17360" ht="12.75" customHeight="1" x14ac:dyDescent="0.2"/>
    <row r="17361" ht="12.75" customHeight="1" x14ac:dyDescent="0.2"/>
    <row r="17362" ht="12.75" customHeight="1" x14ac:dyDescent="0.2"/>
    <row r="17363" ht="12.75" customHeight="1" x14ac:dyDescent="0.2"/>
    <row r="17364" ht="12.75" customHeight="1" x14ac:dyDescent="0.2"/>
    <row r="17365" ht="12.75" customHeight="1" x14ac:dyDescent="0.2"/>
    <row r="17366" ht="12.75" customHeight="1" x14ac:dyDescent="0.2"/>
    <row r="17367" ht="12.75" customHeight="1" x14ac:dyDescent="0.2"/>
    <row r="17368" ht="12.75" customHeight="1" x14ac:dyDescent="0.2"/>
    <row r="17369" ht="12.75" customHeight="1" x14ac:dyDescent="0.2"/>
    <row r="17370" ht="12.75" customHeight="1" x14ac:dyDescent="0.2"/>
    <row r="17371" ht="12.75" customHeight="1" x14ac:dyDescent="0.2"/>
    <row r="17372" ht="12.75" customHeight="1" x14ac:dyDescent="0.2"/>
    <row r="17373" ht="12.75" customHeight="1" x14ac:dyDescent="0.2"/>
    <row r="17374" ht="12.75" customHeight="1" x14ac:dyDescent="0.2"/>
    <row r="17375" ht="12.75" customHeight="1" x14ac:dyDescent="0.2"/>
    <row r="17376" ht="12.75" customHeight="1" x14ac:dyDescent="0.2"/>
    <row r="17377" ht="12.75" customHeight="1" x14ac:dyDescent="0.2"/>
    <row r="17378" ht="12.75" customHeight="1" x14ac:dyDescent="0.2"/>
    <row r="17379" ht="12.75" customHeight="1" x14ac:dyDescent="0.2"/>
    <row r="17380" ht="12.75" customHeight="1" x14ac:dyDescent="0.2"/>
    <row r="17381" ht="12.75" customHeight="1" x14ac:dyDescent="0.2"/>
    <row r="17382" ht="12.75" customHeight="1" x14ac:dyDescent="0.2"/>
    <row r="17383" ht="12.75" customHeight="1" x14ac:dyDescent="0.2"/>
    <row r="17384" ht="12.75" customHeight="1" x14ac:dyDescent="0.2"/>
    <row r="17385" ht="12.75" customHeight="1" x14ac:dyDescent="0.2"/>
    <row r="17386" ht="12.75" customHeight="1" x14ac:dyDescent="0.2"/>
    <row r="17387" ht="12.75" customHeight="1" x14ac:dyDescent="0.2"/>
    <row r="17388" ht="12.75" customHeight="1" x14ac:dyDescent="0.2"/>
    <row r="17389" ht="12.75" customHeight="1" x14ac:dyDescent="0.2"/>
    <row r="17390" ht="12.75" customHeight="1" x14ac:dyDescent="0.2"/>
    <row r="17391" ht="12.75" customHeight="1" x14ac:dyDescent="0.2"/>
    <row r="17392" ht="12.75" customHeight="1" x14ac:dyDescent="0.2"/>
    <row r="17393" ht="12.75" customHeight="1" x14ac:dyDescent="0.2"/>
    <row r="17394" ht="12.75" customHeight="1" x14ac:dyDescent="0.2"/>
    <row r="17395" ht="12.75" customHeight="1" x14ac:dyDescent="0.2"/>
    <row r="17396" ht="12.75" customHeight="1" x14ac:dyDescent="0.2"/>
    <row r="17397" ht="12.75" customHeight="1" x14ac:dyDescent="0.2"/>
    <row r="17398" ht="12.75" customHeight="1" x14ac:dyDescent="0.2"/>
    <row r="17399" ht="12.75" customHeight="1" x14ac:dyDescent="0.2"/>
    <row r="17400" ht="12.75" customHeight="1" x14ac:dyDescent="0.2"/>
    <row r="17401" ht="12.75" customHeight="1" x14ac:dyDescent="0.2"/>
    <row r="17402" ht="12.75" customHeight="1" x14ac:dyDescent="0.2"/>
    <row r="17403" ht="12.75" customHeight="1" x14ac:dyDescent="0.2"/>
    <row r="17404" ht="12.75" customHeight="1" x14ac:dyDescent="0.2"/>
    <row r="17405" ht="12.75" customHeight="1" x14ac:dyDescent="0.2"/>
    <row r="17406" ht="12.75" customHeight="1" x14ac:dyDescent="0.2"/>
    <row r="17407" ht="12.75" customHeight="1" x14ac:dyDescent="0.2"/>
    <row r="17408" ht="12.75" customHeight="1" x14ac:dyDescent="0.2"/>
    <row r="17409" ht="12.75" customHeight="1" x14ac:dyDescent="0.2"/>
    <row r="17410" ht="12.75" customHeight="1" x14ac:dyDescent="0.2"/>
    <row r="17411" ht="12.75" customHeight="1" x14ac:dyDescent="0.2"/>
    <row r="17412" ht="12.75" customHeight="1" x14ac:dyDescent="0.2"/>
    <row r="17413" ht="12.75" customHeight="1" x14ac:dyDescent="0.2"/>
    <row r="17414" ht="12.75" customHeight="1" x14ac:dyDescent="0.2"/>
    <row r="17415" ht="12.75" customHeight="1" x14ac:dyDescent="0.2"/>
    <row r="17416" ht="12.75" customHeight="1" x14ac:dyDescent="0.2"/>
    <row r="17417" ht="12.75" customHeight="1" x14ac:dyDescent="0.2"/>
    <row r="17418" ht="12.75" customHeight="1" x14ac:dyDescent="0.2"/>
    <row r="17419" ht="12.75" customHeight="1" x14ac:dyDescent="0.2"/>
    <row r="17420" ht="12.75" customHeight="1" x14ac:dyDescent="0.2"/>
    <row r="17421" ht="12.75" customHeight="1" x14ac:dyDescent="0.2"/>
    <row r="17422" ht="12.75" customHeight="1" x14ac:dyDescent="0.2"/>
    <row r="17423" ht="12.75" customHeight="1" x14ac:dyDescent="0.2"/>
    <row r="17424" ht="12.75" customHeight="1" x14ac:dyDescent="0.2"/>
    <row r="17425" ht="12.75" customHeight="1" x14ac:dyDescent="0.2"/>
    <row r="17426" ht="12.75" customHeight="1" x14ac:dyDescent="0.2"/>
    <row r="17427" ht="12.75" customHeight="1" x14ac:dyDescent="0.2"/>
    <row r="17428" ht="12.75" customHeight="1" x14ac:dyDescent="0.2"/>
    <row r="17429" ht="12.75" customHeight="1" x14ac:dyDescent="0.2"/>
    <row r="17430" ht="12.75" customHeight="1" x14ac:dyDescent="0.2"/>
    <row r="17431" ht="12.75" customHeight="1" x14ac:dyDescent="0.2"/>
    <row r="17432" ht="12.75" customHeight="1" x14ac:dyDescent="0.2"/>
    <row r="17433" ht="12.75" customHeight="1" x14ac:dyDescent="0.2"/>
    <row r="17434" ht="12.75" customHeight="1" x14ac:dyDescent="0.2"/>
    <row r="17435" ht="12.75" customHeight="1" x14ac:dyDescent="0.2"/>
    <row r="17436" ht="12.75" customHeight="1" x14ac:dyDescent="0.2"/>
    <row r="17437" ht="12.75" customHeight="1" x14ac:dyDescent="0.2"/>
    <row r="17438" ht="12.75" customHeight="1" x14ac:dyDescent="0.2"/>
    <row r="17439" ht="12.75" customHeight="1" x14ac:dyDescent="0.2"/>
    <row r="17440" ht="12.75" customHeight="1" x14ac:dyDescent="0.2"/>
    <row r="17441" ht="12.75" customHeight="1" x14ac:dyDescent="0.2"/>
    <row r="17442" ht="12.75" customHeight="1" x14ac:dyDescent="0.2"/>
    <row r="17443" ht="12.75" customHeight="1" x14ac:dyDescent="0.2"/>
    <row r="17444" ht="12.75" customHeight="1" x14ac:dyDescent="0.2"/>
    <row r="17445" ht="12.75" customHeight="1" x14ac:dyDescent="0.2"/>
    <row r="17446" ht="12.75" customHeight="1" x14ac:dyDescent="0.2"/>
    <row r="17447" ht="12.75" customHeight="1" x14ac:dyDescent="0.2"/>
    <row r="17448" ht="12.75" customHeight="1" x14ac:dyDescent="0.2"/>
    <row r="17449" ht="12.75" customHeight="1" x14ac:dyDescent="0.2"/>
    <row r="17450" ht="12.75" customHeight="1" x14ac:dyDescent="0.2"/>
    <row r="17451" ht="12.75" customHeight="1" x14ac:dyDescent="0.2"/>
    <row r="17452" ht="12.75" customHeight="1" x14ac:dyDescent="0.2"/>
    <row r="17453" ht="12.75" customHeight="1" x14ac:dyDescent="0.2"/>
    <row r="17454" ht="12.75" customHeight="1" x14ac:dyDescent="0.2"/>
    <row r="17455" ht="12.75" customHeight="1" x14ac:dyDescent="0.2"/>
    <row r="17456" ht="12.75" customHeight="1" x14ac:dyDescent="0.2"/>
    <row r="17457" ht="12.75" customHeight="1" x14ac:dyDescent="0.2"/>
    <row r="17458" ht="12.75" customHeight="1" x14ac:dyDescent="0.2"/>
    <row r="17459" ht="12.75" customHeight="1" x14ac:dyDescent="0.2"/>
    <row r="17460" ht="12.75" customHeight="1" x14ac:dyDescent="0.2"/>
    <row r="17461" ht="12.75" customHeight="1" x14ac:dyDescent="0.2"/>
    <row r="17462" ht="12.75" customHeight="1" x14ac:dyDescent="0.2"/>
    <row r="17463" ht="12.75" customHeight="1" x14ac:dyDescent="0.2"/>
    <row r="17464" ht="12.75" customHeight="1" x14ac:dyDescent="0.2"/>
    <row r="17465" ht="12.75" customHeight="1" x14ac:dyDescent="0.2"/>
    <row r="17466" ht="12.75" customHeight="1" x14ac:dyDescent="0.2"/>
    <row r="17467" ht="12.75" customHeight="1" x14ac:dyDescent="0.2"/>
    <row r="17468" ht="12.75" customHeight="1" x14ac:dyDescent="0.2"/>
    <row r="17469" ht="12.75" customHeight="1" x14ac:dyDescent="0.2"/>
    <row r="17470" ht="12.75" customHeight="1" x14ac:dyDescent="0.2"/>
    <row r="17471" ht="12.75" customHeight="1" x14ac:dyDescent="0.2"/>
    <row r="17472" ht="12.75" customHeight="1" x14ac:dyDescent="0.2"/>
    <row r="17473" ht="12.75" customHeight="1" x14ac:dyDescent="0.2"/>
    <row r="17474" ht="12.75" customHeight="1" x14ac:dyDescent="0.2"/>
    <row r="17475" ht="12.75" customHeight="1" x14ac:dyDescent="0.2"/>
    <row r="17476" ht="12.75" customHeight="1" x14ac:dyDescent="0.2"/>
    <row r="17477" ht="12.75" customHeight="1" x14ac:dyDescent="0.2"/>
    <row r="17478" ht="12.75" customHeight="1" x14ac:dyDescent="0.2"/>
    <row r="17479" ht="12.75" customHeight="1" x14ac:dyDescent="0.2"/>
    <row r="17480" ht="12.75" customHeight="1" x14ac:dyDescent="0.2"/>
    <row r="17481" ht="12.75" customHeight="1" x14ac:dyDescent="0.2"/>
    <row r="17482" ht="12.75" customHeight="1" x14ac:dyDescent="0.2"/>
    <row r="17483" ht="12.75" customHeight="1" x14ac:dyDescent="0.2"/>
    <row r="17484" ht="12.75" customHeight="1" x14ac:dyDescent="0.2"/>
    <row r="17485" ht="12.75" customHeight="1" x14ac:dyDescent="0.2"/>
    <row r="17486" ht="12.75" customHeight="1" x14ac:dyDescent="0.2"/>
    <row r="17487" ht="12.75" customHeight="1" x14ac:dyDescent="0.2"/>
    <row r="17488" ht="12.75" customHeight="1" x14ac:dyDescent="0.2"/>
    <row r="17489" ht="12.75" customHeight="1" x14ac:dyDescent="0.2"/>
    <row r="17490" ht="12.75" customHeight="1" x14ac:dyDescent="0.2"/>
    <row r="17491" ht="12.75" customHeight="1" x14ac:dyDescent="0.2"/>
    <row r="17492" ht="12.75" customHeight="1" x14ac:dyDescent="0.2"/>
    <row r="17493" ht="12.75" customHeight="1" x14ac:dyDescent="0.2"/>
    <row r="17494" ht="12.75" customHeight="1" x14ac:dyDescent="0.2"/>
    <row r="17495" ht="12.75" customHeight="1" x14ac:dyDescent="0.2"/>
    <row r="17496" ht="12.75" customHeight="1" x14ac:dyDescent="0.2"/>
    <row r="17497" ht="12.75" customHeight="1" x14ac:dyDescent="0.2"/>
    <row r="17498" ht="12.75" customHeight="1" x14ac:dyDescent="0.2"/>
    <row r="17499" ht="12.75" customHeight="1" x14ac:dyDescent="0.2"/>
    <row r="17500" ht="12.75" customHeight="1" x14ac:dyDescent="0.2"/>
    <row r="17501" ht="12.75" customHeight="1" x14ac:dyDescent="0.2"/>
    <row r="17502" ht="12.75" customHeight="1" x14ac:dyDescent="0.2"/>
    <row r="17503" ht="12.75" customHeight="1" x14ac:dyDescent="0.2"/>
    <row r="17504" ht="12.75" customHeight="1" x14ac:dyDescent="0.2"/>
    <row r="17505" ht="12.75" customHeight="1" x14ac:dyDescent="0.2"/>
    <row r="17506" ht="12.75" customHeight="1" x14ac:dyDescent="0.2"/>
    <row r="17507" ht="12.75" customHeight="1" x14ac:dyDescent="0.2"/>
    <row r="17508" ht="12.75" customHeight="1" x14ac:dyDescent="0.2"/>
    <row r="17509" ht="12.75" customHeight="1" x14ac:dyDescent="0.2"/>
    <row r="17510" ht="12.75" customHeight="1" x14ac:dyDescent="0.2"/>
    <row r="17511" ht="12.75" customHeight="1" x14ac:dyDescent="0.2"/>
    <row r="17512" ht="12.75" customHeight="1" x14ac:dyDescent="0.2"/>
    <row r="17513" ht="12.75" customHeight="1" x14ac:dyDescent="0.2"/>
    <row r="17514" ht="12.75" customHeight="1" x14ac:dyDescent="0.2"/>
    <row r="17515" ht="12.75" customHeight="1" x14ac:dyDescent="0.2"/>
    <row r="17516" ht="12.75" customHeight="1" x14ac:dyDescent="0.2"/>
    <row r="17517" ht="12.75" customHeight="1" x14ac:dyDescent="0.2"/>
    <row r="17518" ht="12.75" customHeight="1" x14ac:dyDescent="0.2"/>
    <row r="17519" ht="12.75" customHeight="1" x14ac:dyDescent="0.2"/>
    <row r="17520" ht="12.75" customHeight="1" x14ac:dyDescent="0.2"/>
    <row r="17521" ht="12.75" customHeight="1" x14ac:dyDescent="0.2"/>
    <row r="17522" ht="12.75" customHeight="1" x14ac:dyDescent="0.2"/>
    <row r="17523" ht="12.75" customHeight="1" x14ac:dyDescent="0.2"/>
    <row r="17524" ht="12.75" customHeight="1" x14ac:dyDescent="0.2"/>
    <row r="17525" ht="12.75" customHeight="1" x14ac:dyDescent="0.2"/>
    <row r="17526" ht="12.75" customHeight="1" x14ac:dyDescent="0.2"/>
    <row r="17527" ht="12.75" customHeight="1" x14ac:dyDescent="0.2"/>
    <row r="17528" ht="12.75" customHeight="1" x14ac:dyDescent="0.2"/>
    <row r="17529" ht="12.75" customHeight="1" x14ac:dyDescent="0.2"/>
    <row r="17530" ht="12.75" customHeight="1" x14ac:dyDescent="0.2"/>
    <row r="17531" ht="12.75" customHeight="1" x14ac:dyDescent="0.2"/>
    <row r="17532" ht="12.75" customHeight="1" x14ac:dyDescent="0.2"/>
    <row r="17533" ht="12.75" customHeight="1" x14ac:dyDescent="0.2"/>
    <row r="17534" ht="12.75" customHeight="1" x14ac:dyDescent="0.2"/>
    <row r="17535" ht="12.75" customHeight="1" x14ac:dyDescent="0.2"/>
    <row r="17536" ht="12.75" customHeight="1" x14ac:dyDescent="0.2"/>
    <row r="17537" ht="12.75" customHeight="1" x14ac:dyDescent="0.2"/>
    <row r="17538" ht="12.75" customHeight="1" x14ac:dyDescent="0.2"/>
    <row r="17539" ht="12.75" customHeight="1" x14ac:dyDescent="0.2"/>
    <row r="17540" ht="12.75" customHeight="1" x14ac:dyDescent="0.2"/>
    <row r="17541" ht="12.75" customHeight="1" x14ac:dyDescent="0.2"/>
    <row r="17542" ht="12.75" customHeight="1" x14ac:dyDescent="0.2"/>
    <row r="17543" ht="12.75" customHeight="1" x14ac:dyDescent="0.2"/>
    <row r="17544" ht="12.75" customHeight="1" x14ac:dyDescent="0.2"/>
    <row r="17545" ht="12.75" customHeight="1" x14ac:dyDescent="0.2"/>
    <row r="17546" ht="12.75" customHeight="1" x14ac:dyDescent="0.2"/>
    <row r="17547" ht="12.75" customHeight="1" x14ac:dyDescent="0.2"/>
    <row r="17548" ht="12.75" customHeight="1" x14ac:dyDescent="0.2"/>
    <row r="17549" ht="12.75" customHeight="1" x14ac:dyDescent="0.2"/>
    <row r="17550" ht="12.75" customHeight="1" x14ac:dyDescent="0.2"/>
    <row r="17551" ht="12.75" customHeight="1" x14ac:dyDescent="0.2"/>
    <row r="17552" ht="12.75" customHeight="1" x14ac:dyDescent="0.2"/>
    <row r="17553" ht="12.75" customHeight="1" x14ac:dyDescent="0.2"/>
    <row r="17554" ht="12.75" customHeight="1" x14ac:dyDescent="0.2"/>
    <row r="17555" ht="12.75" customHeight="1" x14ac:dyDescent="0.2"/>
    <row r="17556" ht="12.75" customHeight="1" x14ac:dyDescent="0.2"/>
    <row r="17557" ht="12.75" customHeight="1" x14ac:dyDescent="0.2"/>
    <row r="17558" ht="12.75" customHeight="1" x14ac:dyDescent="0.2"/>
    <row r="17559" ht="12.75" customHeight="1" x14ac:dyDescent="0.2"/>
    <row r="17560" ht="12.75" customHeight="1" x14ac:dyDescent="0.2"/>
    <row r="17561" ht="12.75" customHeight="1" x14ac:dyDescent="0.2"/>
    <row r="17562" ht="12.75" customHeight="1" x14ac:dyDescent="0.2"/>
    <row r="17563" ht="12.75" customHeight="1" x14ac:dyDescent="0.2"/>
    <row r="17564" ht="12.75" customHeight="1" x14ac:dyDescent="0.2"/>
    <row r="17565" ht="12.75" customHeight="1" x14ac:dyDescent="0.2"/>
    <row r="17566" ht="12.75" customHeight="1" x14ac:dyDescent="0.2"/>
    <row r="17567" ht="12.75" customHeight="1" x14ac:dyDescent="0.2"/>
    <row r="17568" ht="12.75" customHeight="1" x14ac:dyDescent="0.2"/>
    <row r="17569" ht="12.75" customHeight="1" x14ac:dyDescent="0.2"/>
    <row r="17570" ht="12.75" customHeight="1" x14ac:dyDescent="0.2"/>
    <row r="17571" ht="12.75" customHeight="1" x14ac:dyDescent="0.2"/>
    <row r="17572" ht="12.75" customHeight="1" x14ac:dyDescent="0.2"/>
    <row r="17573" ht="12.75" customHeight="1" x14ac:dyDescent="0.2"/>
    <row r="17574" ht="12.75" customHeight="1" x14ac:dyDescent="0.2"/>
    <row r="17575" ht="12.75" customHeight="1" x14ac:dyDescent="0.2"/>
    <row r="17576" ht="12.75" customHeight="1" x14ac:dyDescent="0.2"/>
    <row r="17577" ht="12.75" customHeight="1" x14ac:dyDescent="0.2"/>
    <row r="17578" ht="12.75" customHeight="1" x14ac:dyDescent="0.2"/>
    <row r="17579" ht="12.75" customHeight="1" x14ac:dyDescent="0.2"/>
    <row r="17580" ht="12.75" customHeight="1" x14ac:dyDescent="0.2"/>
    <row r="17581" ht="12.75" customHeight="1" x14ac:dyDescent="0.2"/>
    <row r="17582" ht="12.75" customHeight="1" x14ac:dyDescent="0.2"/>
    <row r="17583" ht="12.75" customHeight="1" x14ac:dyDescent="0.2"/>
    <row r="17584" ht="12.75" customHeight="1" x14ac:dyDescent="0.2"/>
    <row r="17585" ht="12.75" customHeight="1" x14ac:dyDescent="0.2"/>
    <row r="17586" ht="12.75" customHeight="1" x14ac:dyDescent="0.2"/>
    <row r="17587" ht="12.75" customHeight="1" x14ac:dyDescent="0.2"/>
    <row r="17588" ht="12.75" customHeight="1" x14ac:dyDescent="0.2"/>
    <row r="17589" ht="12.75" customHeight="1" x14ac:dyDescent="0.2"/>
    <row r="17590" ht="12.75" customHeight="1" x14ac:dyDescent="0.2"/>
    <row r="17591" ht="12.75" customHeight="1" x14ac:dyDescent="0.2"/>
    <row r="17592" ht="12.75" customHeight="1" x14ac:dyDescent="0.2"/>
    <row r="17593" ht="12.75" customHeight="1" x14ac:dyDescent="0.2"/>
    <row r="17594" ht="12.75" customHeight="1" x14ac:dyDescent="0.2"/>
    <row r="17595" ht="12.75" customHeight="1" x14ac:dyDescent="0.2"/>
    <row r="17596" ht="12.75" customHeight="1" x14ac:dyDescent="0.2"/>
    <row r="17597" ht="12.75" customHeight="1" x14ac:dyDescent="0.2"/>
    <row r="17598" ht="12.75" customHeight="1" x14ac:dyDescent="0.2"/>
    <row r="17599" ht="12.75" customHeight="1" x14ac:dyDescent="0.2"/>
    <row r="17600" ht="12.75" customHeight="1" x14ac:dyDescent="0.2"/>
    <row r="17601" ht="12.75" customHeight="1" x14ac:dyDescent="0.2"/>
    <row r="17602" ht="12.75" customHeight="1" x14ac:dyDescent="0.2"/>
    <row r="17603" ht="12.75" customHeight="1" x14ac:dyDescent="0.2"/>
    <row r="17604" ht="12.75" customHeight="1" x14ac:dyDescent="0.2"/>
    <row r="17605" ht="12.75" customHeight="1" x14ac:dyDescent="0.2"/>
    <row r="17606" ht="12.75" customHeight="1" x14ac:dyDescent="0.2"/>
    <row r="17607" ht="12.75" customHeight="1" x14ac:dyDescent="0.2"/>
    <row r="17608" ht="12.75" customHeight="1" x14ac:dyDescent="0.2"/>
    <row r="17609" ht="12.75" customHeight="1" x14ac:dyDescent="0.2"/>
    <row r="17610" ht="12.75" customHeight="1" x14ac:dyDescent="0.2"/>
    <row r="17611" ht="12.75" customHeight="1" x14ac:dyDescent="0.2"/>
    <row r="17612" ht="12.75" customHeight="1" x14ac:dyDescent="0.2"/>
    <row r="17613" ht="12.75" customHeight="1" x14ac:dyDescent="0.2"/>
    <row r="17614" ht="12.75" customHeight="1" x14ac:dyDescent="0.2"/>
    <row r="17615" ht="12.75" customHeight="1" x14ac:dyDescent="0.2"/>
    <row r="17616" ht="12.75" customHeight="1" x14ac:dyDescent="0.2"/>
    <row r="17617" ht="12.75" customHeight="1" x14ac:dyDescent="0.2"/>
    <row r="17618" ht="12.75" customHeight="1" x14ac:dyDescent="0.2"/>
    <row r="17619" ht="12.75" customHeight="1" x14ac:dyDescent="0.2"/>
    <row r="17620" ht="12.75" customHeight="1" x14ac:dyDescent="0.2"/>
    <row r="17621" ht="12.75" customHeight="1" x14ac:dyDescent="0.2"/>
    <row r="17622" ht="12.75" customHeight="1" x14ac:dyDescent="0.2"/>
    <row r="17623" ht="12.75" customHeight="1" x14ac:dyDescent="0.2"/>
    <row r="17624" ht="12.75" customHeight="1" x14ac:dyDescent="0.2"/>
    <row r="17625" ht="12.75" customHeight="1" x14ac:dyDescent="0.2"/>
    <row r="17626" ht="12.75" customHeight="1" x14ac:dyDescent="0.2"/>
    <row r="17627" ht="12.75" customHeight="1" x14ac:dyDescent="0.2"/>
    <row r="17628" ht="12.75" customHeight="1" x14ac:dyDescent="0.2"/>
    <row r="17629" ht="12.75" customHeight="1" x14ac:dyDescent="0.2"/>
    <row r="17630" ht="12.75" customHeight="1" x14ac:dyDescent="0.2"/>
    <row r="17631" ht="12.75" customHeight="1" x14ac:dyDescent="0.2"/>
    <row r="17632" ht="12.75" customHeight="1" x14ac:dyDescent="0.2"/>
    <row r="17633" ht="12.75" customHeight="1" x14ac:dyDescent="0.2"/>
    <row r="17634" ht="12.75" customHeight="1" x14ac:dyDescent="0.2"/>
    <row r="17635" ht="12.75" customHeight="1" x14ac:dyDescent="0.2"/>
    <row r="17636" ht="12.75" customHeight="1" x14ac:dyDescent="0.2"/>
    <row r="17637" ht="12.75" customHeight="1" x14ac:dyDescent="0.2"/>
    <row r="17638" ht="12.75" customHeight="1" x14ac:dyDescent="0.2"/>
    <row r="17639" ht="12.75" customHeight="1" x14ac:dyDescent="0.2"/>
    <row r="17640" ht="12.75" customHeight="1" x14ac:dyDescent="0.2"/>
    <row r="17641" ht="12.75" customHeight="1" x14ac:dyDescent="0.2"/>
    <row r="17642" ht="12.75" customHeight="1" x14ac:dyDescent="0.2"/>
    <row r="17643" ht="12.75" customHeight="1" x14ac:dyDescent="0.2"/>
    <row r="17644" ht="12.75" customHeight="1" x14ac:dyDescent="0.2"/>
    <row r="17645" ht="12.75" customHeight="1" x14ac:dyDescent="0.2"/>
    <row r="17646" ht="12.75" customHeight="1" x14ac:dyDescent="0.2"/>
    <row r="17647" ht="12.75" customHeight="1" x14ac:dyDescent="0.2"/>
    <row r="17648" ht="12.75" customHeight="1" x14ac:dyDescent="0.2"/>
    <row r="17649" ht="12.75" customHeight="1" x14ac:dyDescent="0.2"/>
    <row r="17650" ht="12.75" customHeight="1" x14ac:dyDescent="0.2"/>
    <row r="17651" ht="12.75" customHeight="1" x14ac:dyDescent="0.2"/>
    <row r="17652" ht="12.75" customHeight="1" x14ac:dyDescent="0.2"/>
    <row r="17653" ht="12.75" customHeight="1" x14ac:dyDescent="0.2"/>
    <row r="17654" ht="12.75" customHeight="1" x14ac:dyDescent="0.2"/>
    <row r="17655" ht="12.75" customHeight="1" x14ac:dyDescent="0.2"/>
    <row r="17656" ht="12.75" customHeight="1" x14ac:dyDescent="0.2"/>
    <row r="17657" ht="12.75" customHeight="1" x14ac:dyDescent="0.2"/>
    <row r="17658" ht="12.75" customHeight="1" x14ac:dyDescent="0.2"/>
    <row r="17659" ht="12.75" customHeight="1" x14ac:dyDescent="0.2"/>
    <row r="17660" ht="12.75" customHeight="1" x14ac:dyDescent="0.2"/>
    <row r="17661" ht="12.75" customHeight="1" x14ac:dyDescent="0.2"/>
    <row r="17662" ht="12.75" customHeight="1" x14ac:dyDescent="0.2"/>
    <row r="17663" ht="12.75" customHeight="1" x14ac:dyDescent="0.2"/>
    <row r="17664" ht="12.75" customHeight="1" x14ac:dyDescent="0.2"/>
    <row r="17665" ht="12.75" customHeight="1" x14ac:dyDescent="0.2"/>
    <row r="17666" ht="12.75" customHeight="1" x14ac:dyDescent="0.2"/>
    <row r="17667" ht="12.75" customHeight="1" x14ac:dyDescent="0.2"/>
    <row r="17668" ht="12.75" customHeight="1" x14ac:dyDescent="0.2"/>
    <row r="17669" ht="12.75" customHeight="1" x14ac:dyDescent="0.2"/>
    <row r="17670" ht="12.75" customHeight="1" x14ac:dyDescent="0.2"/>
    <row r="17671" ht="12.75" customHeight="1" x14ac:dyDescent="0.2"/>
    <row r="17672" ht="12.75" customHeight="1" x14ac:dyDescent="0.2"/>
    <row r="17673" ht="12.75" customHeight="1" x14ac:dyDescent="0.2"/>
    <row r="17674" ht="12.75" customHeight="1" x14ac:dyDescent="0.2"/>
    <row r="17675" ht="12.75" customHeight="1" x14ac:dyDescent="0.2"/>
    <row r="17676" ht="12.75" customHeight="1" x14ac:dyDescent="0.2"/>
    <row r="17677" ht="12.75" customHeight="1" x14ac:dyDescent="0.2"/>
    <row r="17678" ht="12.75" customHeight="1" x14ac:dyDescent="0.2"/>
    <row r="17679" ht="12.75" customHeight="1" x14ac:dyDescent="0.2"/>
    <row r="17680" ht="12.75" customHeight="1" x14ac:dyDescent="0.2"/>
    <row r="17681" ht="12.75" customHeight="1" x14ac:dyDescent="0.2"/>
    <row r="17682" ht="12.75" customHeight="1" x14ac:dyDescent="0.2"/>
    <row r="17683" ht="12.75" customHeight="1" x14ac:dyDescent="0.2"/>
    <row r="17684" ht="12.75" customHeight="1" x14ac:dyDescent="0.2"/>
    <row r="17685" ht="12.75" customHeight="1" x14ac:dyDescent="0.2"/>
    <row r="17686" ht="12.75" customHeight="1" x14ac:dyDescent="0.2"/>
    <row r="17687" ht="12.75" customHeight="1" x14ac:dyDescent="0.2"/>
    <row r="17688" ht="12.75" customHeight="1" x14ac:dyDescent="0.2"/>
    <row r="17689" ht="12.75" customHeight="1" x14ac:dyDescent="0.2"/>
    <row r="17690" ht="12.75" customHeight="1" x14ac:dyDescent="0.2"/>
    <row r="17691" ht="12.75" customHeight="1" x14ac:dyDescent="0.2"/>
    <row r="17692" ht="12.75" customHeight="1" x14ac:dyDescent="0.2"/>
    <row r="17693" ht="12.75" customHeight="1" x14ac:dyDescent="0.2"/>
    <row r="17694" ht="12.75" customHeight="1" x14ac:dyDescent="0.2"/>
    <row r="17695" ht="12.75" customHeight="1" x14ac:dyDescent="0.2"/>
    <row r="17696" ht="12.75" customHeight="1" x14ac:dyDescent="0.2"/>
    <row r="17697" ht="12.75" customHeight="1" x14ac:dyDescent="0.2"/>
    <row r="17698" ht="12.75" customHeight="1" x14ac:dyDescent="0.2"/>
    <row r="17699" ht="12.75" customHeight="1" x14ac:dyDescent="0.2"/>
    <row r="17700" ht="12.75" customHeight="1" x14ac:dyDescent="0.2"/>
    <row r="17701" ht="12.75" customHeight="1" x14ac:dyDescent="0.2"/>
    <row r="17702" ht="12.75" customHeight="1" x14ac:dyDescent="0.2"/>
    <row r="17703" ht="12.75" customHeight="1" x14ac:dyDescent="0.2"/>
    <row r="17704" ht="12.75" customHeight="1" x14ac:dyDescent="0.2"/>
    <row r="17705" ht="12.75" customHeight="1" x14ac:dyDescent="0.2"/>
    <row r="17706" ht="12.75" customHeight="1" x14ac:dyDescent="0.2"/>
    <row r="17707" ht="12.75" customHeight="1" x14ac:dyDescent="0.2"/>
    <row r="17708" ht="12.75" customHeight="1" x14ac:dyDescent="0.2"/>
    <row r="17709" ht="12.75" customHeight="1" x14ac:dyDescent="0.2"/>
    <row r="17710" ht="12.75" customHeight="1" x14ac:dyDescent="0.2"/>
    <row r="17711" ht="12.75" customHeight="1" x14ac:dyDescent="0.2"/>
    <row r="17712" ht="12.75" customHeight="1" x14ac:dyDescent="0.2"/>
    <row r="17713" ht="12.75" customHeight="1" x14ac:dyDescent="0.2"/>
    <row r="17714" ht="12.75" customHeight="1" x14ac:dyDescent="0.2"/>
    <row r="17715" ht="12.75" customHeight="1" x14ac:dyDescent="0.2"/>
    <row r="17716" ht="12.75" customHeight="1" x14ac:dyDescent="0.2"/>
    <row r="17717" ht="12.75" customHeight="1" x14ac:dyDescent="0.2"/>
    <row r="17718" ht="12.75" customHeight="1" x14ac:dyDescent="0.2"/>
    <row r="17719" ht="12.75" customHeight="1" x14ac:dyDescent="0.2"/>
    <row r="17720" ht="12.75" customHeight="1" x14ac:dyDescent="0.2"/>
    <row r="17721" ht="12.75" customHeight="1" x14ac:dyDescent="0.2"/>
    <row r="17722" ht="12.75" customHeight="1" x14ac:dyDescent="0.2"/>
    <row r="17723" ht="12.75" customHeight="1" x14ac:dyDescent="0.2"/>
    <row r="17724" ht="12.75" customHeight="1" x14ac:dyDescent="0.2"/>
    <row r="17725" ht="12.75" customHeight="1" x14ac:dyDescent="0.2"/>
    <row r="17726" ht="12.75" customHeight="1" x14ac:dyDescent="0.2"/>
    <row r="17727" ht="12.75" customHeight="1" x14ac:dyDescent="0.2"/>
    <row r="17728" ht="12.75" customHeight="1" x14ac:dyDescent="0.2"/>
    <row r="17729" ht="12.75" customHeight="1" x14ac:dyDescent="0.2"/>
    <row r="17730" ht="12.75" customHeight="1" x14ac:dyDescent="0.2"/>
    <row r="17731" ht="12.75" customHeight="1" x14ac:dyDescent="0.2"/>
    <row r="17732" ht="12.75" customHeight="1" x14ac:dyDescent="0.2"/>
    <row r="17733" ht="12.75" customHeight="1" x14ac:dyDescent="0.2"/>
    <row r="17734" ht="12.75" customHeight="1" x14ac:dyDescent="0.2"/>
    <row r="17735" ht="12.75" customHeight="1" x14ac:dyDescent="0.2"/>
    <row r="17736" ht="12.75" customHeight="1" x14ac:dyDescent="0.2"/>
    <row r="17737" ht="12.75" customHeight="1" x14ac:dyDescent="0.2"/>
    <row r="17738" ht="12.75" customHeight="1" x14ac:dyDescent="0.2"/>
    <row r="17739" ht="12.75" customHeight="1" x14ac:dyDescent="0.2"/>
    <row r="17740" ht="12.75" customHeight="1" x14ac:dyDescent="0.2"/>
    <row r="17741" ht="12.75" customHeight="1" x14ac:dyDescent="0.2"/>
    <row r="17742" ht="12.75" customHeight="1" x14ac:dyDescent="0.2"/>
    <row r="17743" ht="12.75" customHeight="1" x14ac:dyDescent="0.2"/>
    <row r="17744" ht="12.75" customHeight="1" x14ac:dyDescent="0.2"/>
    <row r="17745" ht="12.75" customHeight="1" x14ac:dyDescent="0.2"/>
    <row r="17746" ht="12.75" customHeight="1" x14ac:dyDescent="0.2"/>
    <row r="17747" ht="12.75" customHeight="1" x14ac:dyDescent="0.2"/>
    <row r="17748" ht="12.75" customHeight="1" x14ac:dyDescent="0.2"/>
    <row r="17749" ht="12.75" customHeight="1" x14ac:dyDescent="0.2"/>
    <row r="17750" ht="12.75" customHeight="1" x14ac:dyDescent="0.2"/>
    <row r="17751" ht="12.75" customHeight="1" x14ac:dyDescent="0.2"/>
    <row r="17752" ht="12.75" customHeight="1" x14ac:dyDescent="0.2"/>
    <row r="17753" ht="12.75" customHeight="1" x14ac:dyDescent="0.2"/>
    <row r="17754" ht="12.75" customHeight="1" x14ac:dyDescent="0.2"/>
    <row r="17755" ht="12.75" customHeight="1" x14ac:dyDescent="0.2"/>
    <row r="17756" ht="12.75" customHeight="1" x14ac:dyDescent="0.2"/>
    <row r="17757" ht="12.75" customHeight="1" x14ac:dyDescent="0.2"/>
    <row r="17758" ht="12.75" customHeight="1" x14ac:dyDescent="0.2"/>
    <row r="17759" ht="12.75" customHeight="1" x14ac:dyDescent="0.2"/>
    <row r="17760" ht="12.75" customHeight="1" x14ac:dyDescent="0.2"/>
    <row r="17761" ht="12.75" customHeight="1" x14ac:dyDescent="0.2"/>
    <row r="17762" ht="12.75" customHeight="1" x14ac:dyDescent="0.2"/>
    <row r="17763" ht="12.75" customHeight="1" x14ac:dyDescent="0.2"/>
    <row r="17764" ht="12.75" customHeight="1" x14ac:dyDescent="0.2"/>
    <row r="17765" ht="12.75" customHeight="1" x14ac:dyDescent="0.2"/>
    <row r="17766" ht="12.75" customHeight="1" x14ac:dyDescent="0.2"/>
    <row r="17767" ht="12.75" customHeight="1" x14ac:dyDescent="0.2"/>
    <row r="17768" ht="12.75" customHeight="1" x14ac:dyDescent="0.2"/>
    <row r="17769" ht="12.75" customHeight="1" x14ac:dyDescent="0.2"/>
    <row r="17770" ht="12.75" customHeight="1" x14ac:dyDescent="0.2"/>
    <row r="17771" ht="12.75" customHeight="1" x14ac:dyDescent="0.2"/>
    <row r="17772" ht="12.75" customHeight="1" x14ac:dyDescent="0.2"/>
    <row r="17773" ht="12.75" customHeight="1" x14ac:dyDescent="0.2"/>
    <row r="17774" ht="12.75" customHeight="1" x14ac:dyDescent="0.2"/>
    <row r="17775" ht="12.75" customHeight="1" x14ac:dyDescent="0.2"/>
    <row r="17776" ht="12.75" customHeight="1" x14ac:dyDescent="0.2"/>
    <row r="17777" ht="12.75" customHeight="1" x14ac:dyDescent="0.2"/>
    <row r="17778" ht="12.75" customHeight="1" x14ac:dyDescent="0.2"/>
    <row r="17779" ht="12.75" customHeight="1" x14ac:dyDescent="0.2"/>
    <row r="17780" ht="12.75" customHeight="1" x14ac:dyDescent="0.2"/>
    <row r="17781" ht="12.75" customHeight="1" x14ac:dyDescent="0.2"/>
    <row r="17782" ht="12.75" customHeight="1" x14ac:dyDescent="0.2"/>
    <row r="17783" ht="12.75" customHeight="1" x14ac:dyDescent="0.2"/>
    <row r="17784" ht="12.75" customHeight="1" x14ac:dyDescent="0.2"/>
    <row r="17785" ht="12.75" customHeight="1" x14ac:dyDescent="0.2"/>
    <row r="17786" ht="12.75" customHeight="1" x14ac:dyDescent="0.2"/>
    <row r="17787" ht="12.75" customHeight="1" x14ac:dyDescent="0.2"/>
    <row r="17788" ht="12.75" customHeight="1" x14ac:dyDescent="0.2"/>
    <row r="17789" ht="12.75" customHeight="1" x14ac:dyDescent="0.2"/>
    <row r="17790" ht="12.75" customHeight="1" x14ac:dyDescent="0.2"/>
    <row r="17791" ht="12.75" customHeight="1" x14ac:dyDescent="0.2"/>
    <row r="17792" ht="12.75" customHeight="1" x14ac:dyDescent="0.2"/>
    <row r="17793" ht="12.75" customHeight="1" x14ac:dyDescent="0.2"/>
    <row r="17794" ht="12.75" customHeight="1" x14ac:dyDescent="0.2"/>
    <row r="17795" ht="12.75" customHeight="1" x14ac:dyDescent="0.2"/>
    <row r="17796" ht="12.75" customHeight="1" x14ac:dyDescent="0.2"/>
    <row r="17797" ht="12.75" customHeight="1" x14ac:dyDescent="0.2"/>
    <row r="17798" ht="12.75" customHeight="1" x14ac:dyDescent="0.2"/>
    <row r="17799" ht="12.75" customHeight="1" x14ac:dyDescent="0.2"/>
    <row r="17800" ht="12.75" customHeight="1" x14ac:dyDescent="0.2"/>
    <row r="17801" ht="12.75" customHeight="1" x14ac:dyDescent="0.2"/>
    <row r="17802" ht="12.75" customHeight="1" x14ac:dyDescent="0.2"/>
    <row r="17803" ht="12.75" customHeight="1" x14ac:dyDescent="0.2"/>
    <row r="17804" ht="12.75" customHeight="1" x14ac:dyDescent="0.2"/>
    <row r="17805" ht="12.75" customHeight="1" x14ac:dyDescent="0.2"/>
    <row r="17806" ht="12.75" customHeight="1" x14ac:dyDescent="0.2"/>
    <row r="17807" ht="12.75" customHeight="1" x14ac:dyDescent="0.2"/>
    <row r="17808" ht="12.75" customHeight="1" x14ac:dyDescent="0.2"/>
    <row r="17809" ht="12.75" customHeight="1" x14ac:dyDescent="0.2"/>
    <row r="17810" ht="12.75" customHeight="1" x14ac:dyDescent="0.2"/>
    <row r="17811" ht="12.75" customHeight="1" x14ac:dyDescent="0.2"/>
    <row r="17812" ht="12.75" customHeight="1" x14ac:dyDescent="0.2"/>
    <row r="17813" ht="12.75" customHeight="1" x14ac:dyDescent="0.2"/>
    <row r="17814" ht="12.75" customHeight="1" x14ac:dyDescent="0.2"/>
    <row r="17815" ht="12.75" customHeight="1" x14ac:dyDescent="0.2"/>
    <row r="17816" ht="12.75" customHeight="1" x14ac:dyDescent="0.2"/>
    <row r="17817" ht="12.75" customHeight="1" x14ac:dyDescent="0.2"/>
    <row r="17818" ht="12.75" customHeight="1" x14ac:dyDescent="0.2"/>
    <row r="17819" ht="12.75" customHeight="1" x14ac:dyDescent="0.2"/>
    <row r="17820" ht="12.75" customHeight="1" x14ac:dyDescent="0.2"/>
    <row r="17821" ht="12.75" customHeight="1" x14ac:dyDescent="0.2"/>
    <row r="17822" ht="12.75" customHeight="1" x14ac:dyDescent="0.2"/>
    <row r="17823" ht="12.75" customHeight="1" x14ac:dyDescent="0.2"/>
    <row r="17824" ht="12.75" customHeight="1" x14ac:dyDescent="0.2"/>
    <row r="17825" ht="12.75" customHeight="1" x14ac:dyDescent="0.2"/>
    <row r="17826" ht="12.75" customHeight="1" x14ac:dyDescent="0.2"/>
    <row r="17827" ht="12.75" customHeight="1" x14ac:dyDescent="0.2"/>
    <row r="17828" ht="12.75" customHeight="1" x14ac:dyDescent="0.2"/>
    <row r="17829" ht="12.75" customHeight="1" x14ac:dyDescent="0.2"/>
    <row r="17830" ht="12.75" customHeight="1" x14ac:dyDescent="0.2"/>
    <row r="17831" ht="12.75" customHeight="1" x14ac:dyDescent="0.2"/>
    <row r="17832" ht="12.75" customHeight="1" x14ac:dyDescent="0.2"/>
    <row r="17833" ht="12.75" customHeight="1" x14ac:dyDescent="0.2"/>
    <row r="17834" ht="12.75" customHeight="1" x14ac:dyDescent="0.2"/>
    <row r="17835" ht="12.75" customHeight="1" x14ac:dyDescent="0.2"/>
    <row r="17836" ht="12.75" customHeight="1" x14ac:dyDescent="0.2"/>
    <row r="17837" ht="12.75" customHeight="1" x14ac:dyDescent="0.2"/>
    <row r="17838" ht="12.75" customHeight="1" x14ac:dyDescent="0.2"/>
    <row r="17839" ht="12.75" customHeight="1" x14ac:dyDescent="0.2"/>
    <row r="17840" ht="12.75" customHeight="1" x14ac:dyDescent="0.2"/>
    <row r="17841" ht="12.75" customHeight="1" x14ac:dyDescent="0.2"/>
    <row r="17842" ht="12.75" customHeight="1" x14ac:dyDescent="0.2"/>
    <row r="17843" ht="12.75" customHeight="1" x14ac:dyDescent="0.2"/>
    <row r="17844" ht="12.75" customHeight="1" x14ac:dyDescent="0.2"/>
    <row r="17845" ht="12.75" customHeight="1" x14ac:dyDescent="0.2"/>
    <row r="17846" ht="12.75" customHeight="1" x14ac:dyDescent="0.2"/>
    <row r="17847" ht="12.75" customHeight="1" x14ac:dyDescent="0.2"/>
    <row r="17848" ht="12.75" customHeight="1" x14ac:dyDescent="0.2"/>
    <row r="17849" ht="12.75" customHeight="1" x14ac:dyDescent="0.2"/>
    <row r="17850" ht="12.75" customHeight="1" x14ac:dyDescent="0.2"/>
    <row r="17851" ht="12.75" customHeight="1" x14ac:dyDescent="0.2"/>
    <row r="17852" ht="12.75" customHeight="1" x14ac:dyDescent="0.2"/>
    <row r="17853" ht="12.75" customHeight="1" x14ac:dyDescent="0.2"/>
    <row r="17854" ht="12.75" customHeight="1" x14ac:dyDescent="0.2"/>
    <row r="17855" ht="12.75" customHeight="1" x14ac:dyDescent="0.2"/>
    <row r="17856" ht="12.75" customHeight="1" x14ac:dyDescent="0.2"/>
    <row r="17857" ht="12.75" customHeight="1" x14ac:dyDescent="0.2"/>
    <row r="17858" ht="12.75" customHeight="1" x14ac:dyDescent="0.2"/>
    <row r="17859" ht="12.75" customHeight="1" x14ac:dyDescent="0.2"/>
    <row r="17860" ht="12.75" customHeight="1" x14ac:dyDescent="0.2"/>
    <row r="17861" ht="12.75" customHeight="1" x14ac:dyDescent="0.2"/>
    <row r="17862" ht="12.75" customHeight="1" x14ac:dyDescent="0.2"/>
    <row r="17863" ht="12.75" customHeight="1" x14ac:dyDescent="0.2"/>
    <row r="17864" ht="12.75" customHeight="1" x14ac:dyDescent="0.2"/>
    <row r="17865" ht="12.75" customHeight="1" x14ac:dyDescent="0.2"/>
    <row r="17866" ht="12.75" customHeight="1" x14ac:dyDescent="0.2"/>
    <row r="17867" ht="12.75" customHeight="1" x14ac:dyDescent="0.2"/>
    <row r="17868" ht="12.75" customHeight="1" x14ac:dyDescent="0.2"/>
    <row r="17869" ht="12.75" customHeight="1" x14ac:dyDescent="0.2"/>
    <row r="17870" ht="12.75" customHeight="1" x14ac:dyDescent="0.2"/>
    <row r="17871" ht="12.75" customHeight="1" x14ac:dyDescent="0.2"/>
    <row r="17872" ht="12.75" customHeight="1" x14ac:dyDescent="0.2"/>
    <row r="17873" ht="12.75" customHeight="1" x14ac:dyDescent="0.2"/>
    <row r="17874" ht="12.75" customHeight="1" x14ac:dyDescent="0.2"/>
    <row r="17875" ht="12.75" customHeight="1" x14ac:dyDescent="0.2"/>
    <row r="17876" ht="12.75" customHeight="1" x14ac:dyDescent="0.2"/>
    <row r="17877" ht="12.75" customHeight="1" x14ac:dyDescent="0.2"/>
    <row r="17878" ht="12.75" customHeight="1" x14ac:dyDescent="0.2"/>
    <row r="17879" ht="12.75" customHeight="1" x14ac:dyDescent="0.2"/>
    <row r="17880" ht="12.75" customHeight="1" x14ac:dyDescent="0.2"/>
    <row r="17881" ht="12.75" customHeight="1" x14ac:dyDescent="0.2"/>
    <row r="17882" ht="12.75" customHeight="1" x14ac:dyDescent="0.2"/>
    <row r="17883" ht="12.75" customHeight="1" x14ac:dyDescent="0.2"/>
    <row r="17884" ht="12.75" customHeight="1" x14ac:dyDescent="0.2"/>
    <row r="17885" ht="12.75" customHeight="1" x14ac:dyDescent="0.2"/>
    <row r="17886" ht="12.75" customHeight="1" x14ac:dyDescent="0.2"/>
    <row r="17887" ht="12.75" customHeight="1" x14ac:dyDescent="0.2"/>
    <row r="17888" ht="12.75" customHeight="1" x14ac:dyDescent="0.2"/>
    <row r="17889" ht="12.75" customHeight="1" x14ac:dyDescent="0.2"/>
    <row r="17890" ht="12.75" customHeight="1" x14ac:dyDescent="0.2"/>
    <row r="17891" ht="12.75" customHeight="1" x14ac:dyDescent="0.2"/>
    <row r="17892" ht="12.75" customHeight="1" x14ac:dyDescent="0.2"/>
    <row r="17893" ht="12.75" customHeight="1" x14ac:dyDescent="0.2"/>
    <row r="17894" ht="12.75" customHeight="1" x14ac:dyDescent="0.2"/>
    <row r="17895" ht="12.75" customHeight="1" x14ac:dyDescent="0.2"/>
    <row r="17896" ht="12.75" customHeight="1" x14ac:dyDescent="0.2"/>
    <row r="17897" ht="12.75" customHeight="1" x14ac:dyDescent="0.2"/>
    <row r="17898" ht="12.75" customHeight="1" x14ac:dyDescent="0.2"/>
    <row r="17899" ht="12.75" customHeight="1" x14ac:dyDescent="0.2"/>
    <row r="17900" ht="12.75" customHeight="1" x14ac:dyDescent="0.2"/>
    <row r="17901" ht="12.75" customHeight="1" x14ac:dyDescent="0.2"/>
    <row r="17902" ht="12.75" customHeight="1" x14ac:dyDescent="0.2"/>
    <row r="17903" ht="12.75" customHeight="1" x14ac:dyDescent="0.2"/>
    <row r="17904" ht="12.75" customHeight="1" x14ac:dyDescent="0.2"/>
    <row r="17905" ht="12.75" customHeight="1" x14ac:dyDescent="0.2"/>
    <row r="17906" ht="12.75" customHeight="1" x14ac:dyDescent="0.2"/>
    <row r="17907" ht="12.75" customHeight="1" x14ac:dyDescent="0.2"/>
    <row r="17908" ht="12.75" customHeight="1" x14ac:dyDescent="0.2"/>
    <row r="17909" ht="12.75" customHeight="1" x14ac:dyDescent="0.2"/>
    <row r="17910" ht="12.75" customHeight="1" x14ac:dyDescent="0.2"/>
    <row r="17911" ht="12.75" customHeight="1" x14ac:dyDescent="0.2"/>
    <row r="17912" ht="12.75" customHeight="1" x14ac:dyDescent="0.2"/>
    <row r="17913" ht="12.75" customHeight="1" x14ac:dyDescent="0.2"/>
    <row r="17914" ht="12.75" customHeight="1" x14ac:dyDescent="0.2"/>
    <row r="17915" ht="12.75" customHeight="1" x14ac:dyDescent="0.2"/>
    <row r="17916" ht="12.75" customHeight="1" x14ac:dyDescent="0.2"/>
    <row r="17917" ht="12.75" customHeight="1" x14ac:dyDescent="0.2"/>
    <row r="17918" ht="12.75" customHeight="1" x14ac:dyDescent="0.2"/>
    <row r="17919" ht="12.75" customHeight="1" x14ac:dyDescent="0.2"/>
    <row r="17920" ht="12.75" customHeight="1" x14ac:dyDescent="0.2"/>
    <row r="17921" ht="12.75" customHeight="1" x14ac:dyDescent="0.2"/>
    <row r="17922" ht="12.75" customHeight="1" x14ac:dyDescent="0.2"/>
    <row r="17923" ht="12.75" customHeight="1" x14ac:dyDescent="0.2"/>
    <row r="17924" ht="12.75" customHeight="1" x14ac:dyDescent="0.2"/>
    <row r="17925" ht="12.75" customHeight="1" x14ac:dyDescent="0.2"/>
    <row r="17926" ht="12.75" customHeight="1" x14ac:dyDescent="0.2"/>
    <row r="17927" ht="12.75" customHeight="1" x14ac:dyDescent="0.2"/>
    <row r="17928" ht="12.75" customHeight="1" x14ac:dyDescent="0.2"/>
    <row r="17929" ht="12.75" customHeight="1" x14ac:dyDescent="0.2"/>
    <row r="17930" ht="12.75" customHeight="1" x14ac:dyDescent="0.2"/>
    <row r="17931" ht="12.75" customHeight="1" x14ac:dyDescent="0.2"/>
    <row r="17932" ht="12.75" customHeight="1" x14ac:dyDescent="0.2"/>
    <row r="17933" ht="12.75" customHeight="1" x14ac:dyDescent="0.2"/>
    <row r="17934" ht="12.75" customHeight="1" x14ac:dyDescent="0.2"/>
    <row r="17935" ht="12.75" customHeight="1" x14ac:dyDescent="0.2"/>
    <row r="17936" ht="12.75" customHeight="1" x14ac:dyDescent="0.2"/>
    <row r="17937" ht="12.75" customHeight="1" x14ac:dyDescent="0.2"/>
    <row r="17938" ht="12.75" customHeight="1" x14ac:dyDescent="0.2"/>
    <row r="17939" ht="12.75" customHeight="1" x14ac:dyDescent="0.2"/>
    <row r="17940" ht="12.75" customHeight="1" x14ac:dyDescent="0.2"/>
    <row r="17941" ht="12.75" customHeight="1" x14ac:dyDescent="0.2"/>
    <row r="17942" ht="12.75" customHeight="1" x14ac:dyDescent="0.2"/>
    <row r="17943" ht="12.75" customHeight="1" x14ac:dyDescent="0.2"/>
    <row r="17944" ht="12.75" customHeight="1" x14ac:dyDescent="0.2"/>
    <row r="17945" ht="12.75" customHeight="1" x14ac:dyDescent="0.2"/>
    <row r="17946" ht="12.75" customHeight="1" x14ac:dyDescent="0.2"/>
    <row r="17947" ht="12.75" customHeight="1" x14ac:dyDescent="0.2"/>
    <row r="17948" ht="12.75" customHeight="1" x14ac:dyDescent="0.2"/>
    <row r="17949" ht="12.75" customHeight="1" x14ac:dyDescent="0.2"/>
    <row r="17950" ht="12.75" customHeight="1" x14ac:dyDescent="0.2"/>
    <row r="17951" ht="12.75" customHeight="1" x14ac:dyDescent="0.2"/>
    <row r="17952" ht="12.75" customHeight="1" x14ac:dyDescent="0.2"/>
    <row r="17953" ht="12.75" customHeight="1" x14ac:dyDescent="0.2"/>
    <row r="17954" ht="12.75" customHeight="1" x14ac:dyDescent="0.2"/>
    <row r="17955" ht="12.75" customHeight="1" x14ac:dyDescent="0.2"/>
    <row r="17956" ht="12.75" customHeight="1" x14ac:dyDescent="0.2"/>
    <row r="17957" ht="12.75" customHeight="1" x14ac:dyDescent="0.2"/>
    <row r="17958" ht="12.75" customHeight="1" x14ac:dyDescent="0.2"/>
    <row r="17959" ht="12.75" customHeight="1" x14ac:dyDescent="0.2"/>
    <row r="17960" ht="12.75" customHeight="1" x14ac:dyDescent="0.2"/>
    <row r="17961" ht="12.75" customHeight="1" x14ac:dyDescent="0.2"/>
    <row r="17962" ht="12.75" customHeight="1" x14ac:dyDescent="0.2"/>
    <row r="17963" ht="12.75" customHeight="1" x14ac:dyDescent="0.2"/>
    <row r="17964" ht="12.75" customHeight="1" x14ac:dyDescent="0.2"/>
    <row r="17965" ht="12.75" customHeight="1" x14ac:dyDescent="0.2"/>
    <row r="17966" ht="12.75" customHeight="1" x14ac:dyDescent="0.2"/>
    <row r="17967" ht="12.75" customHeight="1" x14ac:dyDescent="0.2"/>
    <row r="17968" ht="12.75" customHeight="1" x14ac:dyDescent="0.2"/>
    <row r="17969" ht="12.75" customHeight="1" x14ac:dyDescent="0.2"/>
    <row r="17970" ht="12.75" customHeight="1" x14ac:dyDescent="0.2"/>
    <row r="17971" ht="12.75" customHeight="1" x14ac:dyDescent="0.2"/>
    <row r="17972" ht="12.75" customHeight="1" x14ac:dyDescent="0.2"/>
    <row r="17973" ht="12.75" customHeight="1" x14ac:dyDescent="0.2"/>
    <row r="17974" ht="12.75" customHeight="1" x14ac:dyDescent="0.2"/>
    <row r="17975" ht="12.75" customHeight="1" x14ac:dyDescent="0.2"/>
    <row r="17976" ht="12.75" customHeight="1" x14ac:dyDescent="0.2"/>
    <row r="17977" ht="12.75" customHeight="1" x14ac:dyDescent="0.2"/>
    <row r="17978" ht="12.75" customHeight="1" x14ac:dyDescent="0.2"/>
    <row r="17979" ht="12.75" customHeight="1" x14ac:dyDescent="0.2"/>
    <row r="17980" ht="12.75" customHeight="1" x14ac:dyDescent="0.2"/>
    <row r="17981" ht="12.75" customHeight="1" x14ac:dyDescent="0.2"/>
    <row r="17982" ht="12.75" customHeight="1" x14ac:dyDescent="0.2"/>
    <row r="17983" ht="12.75" customHeight="1" x14ac:dyDescent="0.2"/>
    <row r="17984" ht="12.75" customHeight="1" x14ac:dyDescent="0.2"/>
    <row r="17985" ht="12.75" customHeight="1" x14ac:dyDescent="0.2"/>
    <row r="17986" ht="12.75" customHeight="1" x14ac:dyDescent="0.2"/>
    <row r="17987" ht="12.75" customHeight="1" x14ac:dyDescent="0.2"/>
    <row r="17988" ht="12.75" customHeight="1" x14ac:dyDescent="0.2"/>
    <row r="17989" ht="12.75" customHeight="1" x14ac:dyDescent="0.2"/>
    <row r="17990" ht="12.75" customHeight="1" x14ac:dyDescent="0.2"/>
    <row r="17991" ht="12.75" customHeight="1" x14ac:dyDescent="0.2"/>
    <row r="17992" ht="12.75" customHeight="1" x14ac:dyDescent="0.2"/>
    <row r="17993" ht="12.75" customHeight="1" x14ac:dyDescent="0.2"/>
    <row r="17994" ht="12.75" customHeight="1" x14ac:dyDescent="0.2"/>
    <row r="17995" ht="12.75" customHeight="1" x14ac:dyDescent="0.2"/>
    <row r="17996" ht="12.75" customHeight="1" x14ac:dyDescent="0.2"/>
    <row r="17997" ht="12.75" customHeight="1" x14ac:dyDescent="0.2"/>
    <row r="17998" ht="12.75" customHeight="1" x14ac:dyDescent="0.2"/>
    <row r="17999" ht="12.75" customHeight="1" x14ac:dyDescent="0.2"/>
    <row r="18000" ht="12.75" customHeight="1" x14ac:dyDescent="0.2"/>
    <row r="18001" ht="12.75" customHeight="1" x14ac:dyDescent="0.2"/>
    <row r="18002" ht="12.75" customHeight="1" x14ac:dyDescent="0.2"/>
    <row r="18003" ht="12.75" customHeight="1" x14ac:dyDescent="0.2"/>
    <row r="18004" ht="12.75" customHeight="1" x14ac:dyDescent="0.2"/>
    <row r="18005" ht="12.75" customHeight="1" x14ac:dyDescent="0.2"/>
    <row r="18006" ht="12.75" customHeight="1" x14ac:dyDescent="0.2"/>
    <row r="18007" ht="12.75" customHeight="1" x14ac:dyDescent="0.2"/>
    <row r="18008" ht="12.75" customHeight="1" x14ac:dyDescent="0.2"/>
    <row r="18009" ht="12.75" customHeight="1" x14ac:dyDescent="0.2"/>
    <row r="18010" ht="12.75" customHeight="1" x14ac:dyDescent="0.2"/>
    <row r="18011" ht="12.75" customHeight="1" x14ac:dyDescent="0.2"/>
    <row r="18012" ht="12.75" customHeight="1" x14ac:dyDescent="0.2"/>
    <row r="18013" ht="12.75" customHeight="1" x14ac:dyDescent="0.2"/>
    <row r="18014" ht="12.75" customHeight="1" x14ac:dyDescent="0.2"/>
    <row r="18015" ht="12.75" customHeight="1" x14ac:dyDescent="0.2"/>
    <row r="18016" ht="12.75" customHeight="1" x14ac:dyDescent="0.2"/>
    <row r="18017" ht="12.75" customHeight="1" x14ac:dyDescent="0.2"/>
    <row r="18018" ht="12.75" customHeight="1" x14ac:dyDescent="0.2"/>
    <row r="18019" ht="12.75" customHeight="1" x14ac:dyDescent="0.2"/>
    <row r="18020" ht="12.75" customHeight="1" x14ac:dyDescent="0.2"/>
    <row r="18021" ht="12.75" customHeight="1" x14ac:dyDescent="0.2"/>
    <row r="18022" ht="12.75" customHeight="1" x14ac:dyDescent="0.2"/>
    <row r="18023" ht="12.75" customHeight="1" x14ac:dyDescent="0.2"/>
    <row r="18024" ht="12.75" customHeight="1" x14ac:dyDescent="0.2"/>
    <row r="18025" ht="12.75" customHeight="1" x14ac:dyDescent="0.2"/>
    <row r="18026" ht="12.75" customHeight="1" x14ac:dyDescent="0.2"/>
    <row r="18027" ht="12.75" customHeight="1" x14ac:dyDescent="0.2"/>
    <row r="18028" ht="12.75" customHeight="1" x14ac:dyDescent="0.2"/>
    <row r="18029" ht="12.75" customHeight="1" x14ac:dyDescent="0.2"/>
    <row r="18030" ht="12.75" customHeight="1" x14ac:dyDescent="0.2"/>
    <row r="18031" ht="12.75" customHeight="1" x14ac:dyDescent="0.2"/>
    <row r="18032" ht="12.75" customHeight="1" x14ac:dyDescent="0.2"/>
    <row r="18033" ht="12.75" customHeight="1" x14ac:dyDescent="0.2"/>
    <row r="18034" ht="12.75" customHeight="1" x14ac:dyDescent="0.2"/>
    <row r="18035" ht="12.75" customHeight="1" x14ac:dyDescent="0.2"/>
    <row r="18036" ht="12.75" customHeight="1" x14ac:dyDescent="0.2"/>
    <row r="18037" ht="12.75" customHeight="1" x14ac:dyDescent="0.2"/>
    <row r="18038" ht="12.75" customHeight="1" x14ac:dyDescent="0.2"/>
    <row r="18039" ht="12.75" customHeight="1" x14ac:dyDescent="0.2"/>
    <row r="18040" ht="12.75" customHeight="1" x14ac:dyDescent="0.2"/>
    <row r="18041" ht="12.75" customHeight="1" x14ac:dyDescent="0.2"/>
    <row r="18042" ht="12.75" customHeight="1" x14ac:dyDescent="0.2"/>
    <row r="18043" ht="12.75" customHeight="1" x14ac:dyDescent="0.2"/>
    <row r="18044" ht="12.75" customHeight="1" x14ac:dyDescent="0.2"/>
    <row r="18045" ht="12.75" customHeight="1" x14ac:dyDescent="0.2"/>
    <row r="18046" ht="12.75" customHeight="1" x14ac:dyDescent="0.2"/>
    <row r="18047" ht="12.75" customHeight="1" x14ac:dyDescent="0.2"/>
    <row r="18048" ht="12.75" customHeight="1" x14ac:dyDescent="0.2"/>
    <row r="18049" ht="12.75" customHeight="1" x14ac:dyDescent="0.2"/>
    <row r="18050" ht="12.75" customHeight="1" x14ac:dyDescent="0.2"/>
    <row r="18051" ht="12.75" customHeight="1" x14ac:dyDescent="0.2"/>
    <row r="18052" ht="12.75" customHeight="1" x14ac:dyDescent="0.2"/>
    <row r="18053" ht="12.75" customHeight="1" x14ac:dyDescent="0.2"/>
    <row r="18054" ht="12.75" customHeight="1" x14ac:dyDescent="0.2"/>
    <row r="18055" ht="12.75" customHeight="1" x14ac:dyDescent="0.2"/>
    <row r="18056" ht="12.75" customHeight="1" x14ac:dyDescent="0.2"/>
    <row r="18057" ht="12.75" customHeight="1" x14ac:dyDescent="0.2"/>
    <row r="18058" ht="12.75" customHeight="1" x14ac:dyDescent="0.2"/>
    <row r="18059" ht="12.75" customHeight="1" x14ac:dyDescent="0.2"/>
    <row r="18060" ht="12.75" customHeight="1" x14ac:dyDescent="0.2"/>
    <row r="18061" ht="12.75" customHeight="1" x14ac:dyDescent="0.2"/>
    <row r="18062" ht="12.75" customHeight="1" x14ac:dyDescent="0.2"/>
    <row r="18063" ht="12.75" customHeight="1" x14ac:dyDescent="0.2"/>
    <row r="18064" ht="12.75" customHeight="1" x14ac:dyDescent="0.2"/>
    <row r="18065" ht="12.75" customHeight="1" x14ac:dyDescent="0.2"/>
    <row r="18066" ht="12.75" customHeight="1" x14ac:dyDescent="0.2"/>
    <row r="18067" ht="12.75" customHeight="1" x14ac:dyDescent="0.2"/>
    <row r="18068" ht="12.75" customHeight="1" x14ac:dyDescent="0.2"/>
    <row r="18069" ht="12.75" customHeight="1" x14ac:dyDescent="0.2"/>
    <row r="18070" ht="12.75" customHeight="1" x14ac:dyDescent="0.2"/>
    <row r="18071" ht="12.75" customHeight="1" x14ac:dyDescent="0.2"/>
    <row r="18072" ht="12.75" customHeight="1" x14ac:dyDescent="0.2"/>
    <row r="18073" ht="12.75" customHeight="1" x14ac:dyDescent="0.2"/>
    <row r="18074" ht="12.75" customHeight="1" x14ac:dyDescent="0.2"/>
    <row r="18075" ht="12.75" customHeight="1" x14ac:dyDescent="0.2"/>
    <row r="18076" ht="12.75" customHeight="1" x14ac:dyDescent="0.2"/>
    <row r="18077" ht="12.75" customHeight="1" x14ac:dyDescent="0.2"/>
    <row r="18078" ht="12.75" customHeight="1" x14ac:dyDescent="0.2"/>
    <row r="18079" ht="12.75" customHeight="1" x14ac:dyDescent="0.2"/>
    <row r="18080" ht="12.75" customHeight="1" x14ac:dyDescent="0.2"/>
    <row r="18081" ht="12.75" customHeight="1" x14ac:dyDescent="0.2"/>
    <row r="18082" ht="12.75" customHeight="1" x14ac:dyDescent="0.2"/>
    <row r="18083" ht="12.75" customHeight="1" x14ac:dyDescent="0.2"/>
    <row r="18084" ht="12.75" customHeight="1" x14ac:dyDescent="0.2"/>
    <row r="18085" ht="12.75" customHeight="1" x14ac:dyDescent="0.2"/>
    <row r="18086" ht="12.75" customHeight="1" x14ac:dyDescent="0.2"/>
    <row r="18087" ht="12.75" customHeight="1" x14ac:dyDescent="0.2"/>
    <row r="18088" ht="12.75" customHeight="1" x14ac:dyDescent="0.2"/>
    <row r="18089" ht="12.75" customHeight="1" x14ac:dyDescent="0.2"/>
    <row r="18090" ht="12.75" customHeight="1" x14ac:dyDescent="0.2"/>
    <row r="18091" ht="12.75" customHeight="1" x14ac:dyDescent="0.2"/>
    <row r="18092" ht="12.75" customHeight="1" x14ac:dyDescent="0.2"/>
    <row r="18093" ht="12.75" customHeight="1" x14ac:dyDescent="0.2"/>
    <row r="18094" ht="12.75" customHeight="1" x14ac:dyDescent="0.2"/>
    <row r="18095" ht="12.75" customHeight="1" x14ac:dyDescent="0.2"/>
    <row r="18096" ht="12.75" customHeight="1" x14ac:dyDescent="0.2"/>
    <row r="18097" ht="12.75" customHeight="1" x14ac:dyDescent="0.2"/>
    <row r="18098" ht="12.75" customHeight="1" x14ac:dyDescent="0.2"/>
    <row r="18099" ht="12.75" customHeight="1" x14ac:dyDescent="0.2"/>
    <row r="18100" ht="12.75" customHeight="1" x14ac:dyDescent="0.2"/>
    <row r="18101" ht="12.75" customHeight="1" x14ac:dyDescent="0.2"/>
    <row r="18102" ht="12.75" customHeight="1" x14ac:dyDescent="0.2"/>
    <row r="18103" ht="12.75" customHeight="1" x14ac:dyDescent="0.2"/>
    <row r="18104" ht="12.75" customHeight="1" x14ac:dyDescent="0.2"/>
    <row r="18105" ht="12.75" customHeight="1" x14ac:dyDescent="0.2"/>
    <row r="18106" ht="12.75" customHeight="1" x14ac:dyDescent="0.2"/>
    <row r="18107" ht="12.75" customHeight="1" x14ac:dyDescent="0.2"/>
    <row r="18108" ht="12.75" customHeight="1" x14ac:dyDescent="0.2"/>
    <row r="18109" ht="12.75" customHeight="1" x14ac:dyDescent="0.2"/>
    <row r="18110" ht="12.75" customHeight="1" x14ac:dyDescent="0.2"/>
    <row r="18111" ht="12.75" customHeight="1" x14ac:dyDescent="0.2"/>
    <row r="18112" ht="12.75" customHeight="1" x14ac:dyDescent="0.2"/>
    <row r="18113" ht="12.75" customHeight="1" x14ac:dyDescent="0.2"/>
    <row r="18114" ht="12.75" customHeight="1" x14ac:dyDescent="0.2"/>
    <row r="18115" ht="12.75" customHeight="1" x14ac:dyDescent="0.2"/>
    <row r="18116" ht="12.75" customHeight="1" x14ac:dyDescent="0.2"/>
    <row r="18117" ht="12.75" customHeight="1" x14ac:dyDescent="0.2"/>
    <row r="18118" ht="12.75" customHeight="1" x14ac:dyDescent="0.2"/>
    <row r="18119" ht="12.75" customHeight="1" x14ac:dyDescent="0.2"/>
    <row r="18120" ht="12.75" customHeight="1" x14ac:dyDescent="0.2"/>
    <row r="18121" ht="12.75" customHeight="1" x14ac:dyDescent="0.2"/>
    <row r="18122" ht="12.75" customHeight="1" x14ac:dyDescent="0.2"/>
    <row r="18123" ht="12.75" customHeight="1" x14ac:dyDescent="0.2"/>
    <row r="18124" ht="12.75" customHeight="1" x14ac:dyDescent="0.2"/>
    <row r="18125" ht="12.75" customHeight="1" x14ac:dyDescent="0.2"/>
    <row r="18126" ht="12.75" customHeight="1" x14ac:dyDescent="0.2"/>
    <row r="18127" ht="12.75" customHeight="1" x14ac:dyDescent="0.2"/>
    <row r="18128" ht="12.75" customHeight="1" x14ac:dyDescent="0.2"/>
    <row r="18129" ht="12.75" customHeight="1" x14ac:dyDescent="0.2"/>
    <row r="18130" ht="12.75" customHeight="1" x14ac:dyDescent="0.2"/>
    <row r="18131" ht="12.75" customHeight="1" x14ac:dyDescent="0.2"/>
    <row r="18132" ht="12.75" customHeight="1" x14ac:dyDescent="0.2"/>
    <row r="18133" ht="12.75" customHeight="1" x14ac:dyDescent="0.2"/>
    <row r="18134" ht="12.75" customHeight="1" x14ac:dyDescent="0.2"/>
    <row r="18135" ht="12.75" customHeight="1" x14ac:dyDescent="0.2"/>
    <row r="18136" ht="12.75" customHeight="1" x14ac:dyDescent="0.2"/>
    <row r="18137" ht="12.75" customHeight="1" x14ac:dyDescent="0.2"/>
    <row r="18138" ht="12.75" customHeight="1" x14ac:dyDescent="0.2"/>
    <row r="18139" ht="12.75" customHeight="1" x14ac:dyDescent="0.2"/>
    <row r="18140" ht="12.75" customHeight="1" x14ac:dyDescent="0.2"/>
    <row r="18141" ht="12.75" customHeight="1" x14ac:dyDescent="0.2"/>
    <row r="18142" ht="12.75" customHeight="1" x14ac:dyDescent="0.2"/>
    <row r="18143" ht="12.75" customHeight="1" x14ac:dyDescent="0.2"/>
    <row r="18144" ht="12.75" customHeight="1" x14ac:dyDescent="0.2"/>
    <row r="18145" ht="12.75" customHeight="1" x14ac:dyDescent="0.2"/>
    <row r="18146" ht="12.75" customHeight="1" x14ac:dyDescent="0.2"/>
    <row r="18147" ht="12.75" customHeight="1" x14ac:dyDescent="0.2"/>
    <row r="18148" ht="12.75" customHeight="1" x14ac:dyDescent="0.2"/>
    <row r="18149" ht="12.75" customHeight="1" x14ac:dyDescent="0.2"/>
    <row r="18150" ht="12.75" customHeight="1" x14ac:dyDescent="0.2"/>
    <row r="18151" ht="12.75" customHeight="1" x14ac:dyDescent="0.2"/>
    <row r="18152" ht="12.75" customHeight="1" x14ac:dyDescent="0.2"/>
    <row r="18153" ht="12.75" customHeight="1" x14ac:dyDescent="0.2"/>
    <row r="18154" ht="12.75" customHeight="1" x14ac:dyDescent="0.2"/>
    <row r="18155" ht="12.75" customHeight="1" x14ac:dyDescent="0.2"/>
    <row r="18156" ht="12.75" customHeight="1" x14ac:dyDescent="0.2"/>
    <row r="18157" ht="12.75" customHeight="1" x14ac:dyDescent="0.2"/>
    <row r="18158" ht="12.75" customHeight="1" x14ac:dyDescent="0.2"/>
    <row r="18159" ht="12.75" customHeight="1" x14ac:dyDescent="0.2"/>
    <row r="18160" ht="12.75" customHeight="1" x14ac:dyDescent="0.2"/>
    <row r="18161" ht="12.75" customHeight="1" x14ac:dyDescent="0.2"/>
    <row r="18162" ht="12.75" customHeight="1" x14ac:dyDescent="0.2"/>
    <row r="18163" ht="12.75" customHeight="1" x14ac:dyDescent="0.2"/>
    <row r="18164" ht="12.75" customHeight="1" x14ac:dyDescent="0.2"/>
    <row r="18165" ht="12.75" customHeight="1" x14ac:dyDescent="0.2"/>
    <row r="18166" ht="12.75" customHeight="1" x14ac:dyDescent="0.2"/>
    <row r="18167" ht="12.75" customHeight="1" x14ac:dyDescent="0.2"/>
    <row r="18168" ht="12.75" customHeight="1" x14ac:dyDescent="0.2"/>
    <row r="18169" ht="12.75" customHeight="1" x14ac:dyDescent="0.2"/>
    <row r="18170" ht="12.75" customHeight="1" x14ac:dyDescent="0.2"/>
    <row r="18171" ht="12.75" customHeight="1" x14ac:dyDescent="0.2"/>
    <row r="18172" ht="12.75" customHeight="1" x14ac:dyDescent="0.2"/>
    <row r="18173" ht="12.75" customHeight="1" x14ac:dyDescent="0.2"/>
    <row r="18174" ht="12.75" customHeight="1" x14ac:dyDescent="0.2"/>
    <row r="18175" ht="12.75" customHeight="1" x14ac:dyDescent="0.2"/>
    <row r="18176" ht="12.75" customHeight="1" x14ac:dyDescent="0.2"/>
    <row r="18177" ht="12.75" customHeight="1" x14ac:dyDescent="0.2"/>
    <row r="18178" ht="12.75" customHeight="1" x14ac:dyDescent="0.2"/>
    <row r="18179" ht="12.75" customHeight="1" x14ac:dyDescent="0.2"/>
    <row r="18180" ht="12.75" customHeight="1" x14ac:dyDescent="0.2"/>
    <row r="18181" ht="12.75" customHeight="1" x14ac:dyDescent="0.2"/>
    <row r="18182" ht="12.75" customHeight="1" x14ac:dyDescent="0.2"/>
    <row r="18183" ht="12.75" customHeight="1" x14ac:dyDescent="0.2"/>
    <row r="18184" ht="12.75" customHeight="1" x14ac:dyDescent="0.2"/>
    <row r="18185" ht="12.75" customHeight="1" x14ac:dyDescent="0.2"/>
    <row r="18186" ht="12.75" customHeight="1" x14ac:dyDescent="0.2"/>
    <row r="18187" ht="12.75" customHeight="1" x14ac:dyDescent="0.2"/>
    <row r="18188" ht="12.75" customHeight="1" x14ac:dyDescent="0.2"/>
    <row r="18189" ht="12.75" customHeight="1" x14ac:dyDescent="0.2"/>
    <row r="18190" ht="12.75" customHeight="1" x14ac:dyDescent="0.2"/>
    <row r="18191" ht="12.75" customHeight="1" x14ac:dyDescent="0.2"/>
    <row r="18192" ht="12.75" customHeight="1" x14ac:dyDescent="0.2"/>
    <row r="18193" ht="12.75" customHeight="1" x14ac:dyDescent="0.2"/>
    <row r="18194" ht="12.75" customHeight="1" x14ac:dyDescent="0.2"/>
    <row r="18195" ht="12.75" customHeight="1" x14ac:dyDescent="0.2"/>
    <row r="18196" ht="12.75" customHeight="1" x14ac:dyDescent="0.2"/>
    <row r="18197" ht="12.75" customHeight="1" x14ac:dyDescent="0.2"/>
    <row r="18198" ht="12.75" customHeight="1" x14ac:dyDescent="0.2"/>
    <row r="18199" ht="12.75" customHeight="1" x14ac:dyDescent="0.2"/>
    <row r="18200" ht="12.75" customHeight="1" x14ac:dyDescent="0.2"/>
    <row r="18201" ht="12.75" customHeight="1" x14ac:dyDescent="0.2"/>
    <row r="18202" ht="12.75" customHeight="1" x14ac:dyDescent="0.2"/>
    <row r="18203" ht="12.75" customHeight="1" x14ac:dyDescent="0.2"/>
    <row r="18204" ht="12.75" customHeight="1" x14ac:dyDescent="0.2"/>
    <row r="18205" ht="12.75" customHeight="1" x14ac:dyDescent="0.2"/>
    <row r="18206" ht="12.75" customHeight="1" x14ac:dyDescent="0.2"/>
    <row r="18207" ht="12.75" customHeight="1" x14ac:dyDescent="0.2"/>
    <row r="18208" ht="12.75" customHeight="1" x14ac:dyDescent="0.2"/>
    <row r="18209" ht="12.75" customHeight="1" x14ac:dyDescent="0.2"/>
    <row r="18210" ht="12.75" customHeight="1" x14ac:dyDescent="0.2"/>
    <row r="18211" ht="12.75" customHeight="1" x14ac:dyDescent="0.2"/>
    <row r="18212" ht="12.75" customHeight="1" x14ac:dyDescent="0.2"/>
    <row r="18213" ht="12.75" customHeight="1" x14ac:dyDescent="0.2"/>
    <row r="18214" ht="12.75" customHeight="1" x14ac:dyDescent="0.2"/>
    <row r="18215" ht="12.75" customHeight="1" x14ac:dyDescent="0.2"/>
    <row r="18216" ht="12.75" customHeight="1" x14ac:dyDescent="0.2"/>
    <row r="18217" ht="12.75" customHeight="1" x14ac:dyDescent="0.2"/>
    <row r="18218" ht="12.75" customHeight="1" x14ac:dyDescent="0.2"/>
    <row r="18219" ht="12.75" customHeight="1" x14ac:dyDescent="0.2"/>
    <row r="18220" ht="12.75" customHeight="1" x14ac:dyDescent="0.2"/>
    <row r="18221" ht="12.75" customHeight="1" x14ac:dyDescent="0.2"/>
    <row r="18222" ht="12.75" customHeight="1" x14ac:dyDescent="0.2"/>
    <row r="18223" ht="12.75" customHeight="1" x14ac:dyDescent="0.2"/>
    <row r="18224" ht="12.75" customHeight="1" x14ac:dyDescent="0.2"/>
    <row r="18225" ht="12.75" customHeight="1" x14ac:dyDescent="0.2"/>
    <row r="18226" ht="12.75" customHeight="1" x14ac:dyDescent="0.2"/>
    <row r="18227" ht="12.75" customHeight="1" x14ac:dyDescent="0.2"/>
    <row r="18228" ht="12.75" customHeight="1" x14ac:dyDescent="0.2"/>
    <row r="18229" ht="12.75" customHeight="1" x14ac:dyDescent="0.2"/>
    <row r="18230" ht="12.75" customHeight="1" x14ac:dyDescent="0.2"/>
    <row r="18231" ht="12.75" customHeight="1" x14ac:dyDescent="0.2"/>
    <row r="18232" ht="12.75" customHeight="1" x14ac:dyDescent="0.2"/>
    <row r="18233" ht="12.75" customHeight="1" x14ac:dyDescent="0.2"/>
    <row r="18234" ht="12.75" customHeight="1" x14ac:dyDescent="0.2"/>
    <row r="18235" ht="12.75" customHeight="1" x14ac:dyDescent="0.2"/>
    <row r="18236" ht="12.75" customHeight="1" x14ac:dyDescent="0.2"/>
    <row r="18237" ht="12.75" customHeight="1" x14ac:dyDescent="0.2"/>
    <row r="18238" ht="12.75" customHeight="1" x14ac:dyDescent="0.2"/>
    <row r="18239" ht="12.75" customHeight="1" x14ac:dyDescent="0.2"/>
    <row r="18240" ht="12.75" customHeight="1" x14ac:dyDescent="0.2"/>
    <row r="18241" ht="12.75" customHeight="1" x14ac:dyDescent="0.2"/>
    <row r="18242" ht="12.75" customHeight="1" x14ac:dyDescent="0.2"/>
    <row r="18243" ht="12.75" customHeight="1" x14ac:dyDescent="0.2"/>
    <row r="18244" ht="12.75" customHeight="1" x14ac:dyDescent="0.2"/>
    <row r="18245" ht="12.75" customHeight="1" x14ac:dyDescent="0.2"/>
    <row r="18246" ht="12.75" customHeight="1" x14ac:dyDescent="0.2"/>
    <row r="18247" ht="12.75" customHeight="1" x14ac:dyDescent="0.2"/>
    <row r="18248" ht="12.75" customHeight="1" x14ac:dyDescent="0.2"/>
    <row r="18249" ht="12.75" customHeight="1" x14ac:dyDescent="0.2"/>
    <row r="18250" ht="12.75" customHeight="1" x14ac:dyDescent="0.2"/>
    <row r="18251" ht="12.75" customHeight="1" x14ac:dyDescent="0.2"/>
    <row r="18252" ht="12.75" customHeight="1" x14ac:dyDescent="0.2"/>
    <row r="18253" ht="12.75" customHeight="1" x14ac:dyDescent="0.2"/>
    <row r="18254" ht="12.75" customHeight="1" x14ac:dyDescent="0.2"/>
    <row r="18255" ht="12.75" customHeight="1" x14ac:dyDescent="0.2"/>
    <row r="18256" ht="12.75" customHeight="1" x14ac:dyDescent="0.2"/>
    <row r="18257" ht="12.75" customHeight="1" x14ac:dyDescent="0.2"/>
    <row r="18258" ht="12.75" customHeight="1" x14ac:dyDescent="0.2"/>
    <row r="18259" ht="12.75" customHeight="1" x14ac:dyDescent="0.2"/>
    <row r="18260" ht="12.75" customHeight="1" x14ac:dyDescent="0.2"/>
    <row r="18261" ht="12.75" customHeight="1" x14ac:dyDescent="0.2"/>
    <row r="18262" ht="12.75" customHeight="1" x14ac:dyDescent="0.2"/>
    <row r="18263" ht="12.75" customHeight="1" x14ac:dyDescent="0.2"/>
    <row r="18264" ht="12.75" customHeight="1" x14ac:dyDescent="0.2"/>
    <row r="18265" ht="12.75" customHeight="1" x14ac:dyDescent="0.2"/>
    <row r="18266" ht="12.75" customHeight="1" x14ac:dyDescent="0.2"/>
    <row r="18267" ht="12.75" customHeight="1" x14ac:dyDescent="0.2"/>
    <row r="18268" ht="12.75" customHeight="1" x14ac:dyDescent="0.2"/>
    <row r="18269" ht="12.75" customHeight="1" x14ac:dyDescent="0.2"/>
    <row r="18270" ht="12.75" customHeight="1" x14ac:dyDescent="0.2"/>
    <row r="18271" ht="12.75" customHeight="1" x14ac:dyDescent="0.2"/>
    <row r="18272" ht="12.75" customHeight="1" x14ac:dyDescent="0.2"/>
    <row r="18273" ht="12.75" customHeight="1" x14ac:dyDescent="0.2"/>
    <row r="18274" ht="12.75" customHeight="1" x14ac:dyDescent="0.2"/>
    <row r="18275" ht="12.75" customHeight="1" x14ac:dyDescent="0.2"/>
    <row r="18276" ht="12.75" customHeight="1" x14ac:dyDescent="0.2"/>
    <row r="18277" ht="12.75" customHeight="1" x14ac:dyDescent="0.2"/>
    <row r="18278" ht="12.75" customHeight="1" x14ac:dyDescent="0.2"/>
    <row r="18279" ht="12.75" customHeight="1" x14ac:dyDescent="0.2"/>
    <row r="18280" ht="12.75" customHeight="1" x14ac:dyDescent="0.2"/>
    <row r="18281" ht="12.75" customHeight="1" x14ac:dyDescent="0.2"/>
    <row r="18282" ht="12.75" customHeight="1" x14ac:dyDescent="0.2"/>
    <row r="18283" ht="12.75" customHeight="1" x14ac:dyDescent="0.2"/>
    <row r="18284" ht="12.75" customHeight="1" x14ac:dyDescent="0.2"/>
    <row r="18285" ht="12.75" customHeight="1" x14ac:dyDescent="0.2"/>
    <row r="18286" ht="12.75" customHeight="1" x14ac:dyDescent="0.2"/>
    <row r="18287" ht="12.75" customHeight="1" x14ac:dyDescent="0.2"/>
    <row r="18288" ht="12.75" customHeight="1" x14ac:dyDescent="0.2"/>
    <row r="18289" ht="12.75" customHeight="1" x14ac:dyDescent="0.2"/>
    <row r="18290" ht="12.75" customHeight="1" x14ac:dyDescent="0.2"/>
    <row r="18291" ht="12.75" customHeight="1" x14ac:dyDescent="0.2"/>
    <row r="18292" ht="12.75" customHeight="1" x14ac:dyDescent="0.2"/>
    <row r="18293" ht="12.75" customHeight="1" x14ac:dyDescent="0.2"/>
    <row r="18294" ht="12.75" customHeight="1" x14ac:dyDescent="0.2"/>
    <row r="18295" ht="12.75" customHeight="1" x14ac:dyDescent="0.2"/>
    <row r="18296" ht="12.75" customHeight="1" x14ac:dyDescent="0.2"/>
    <row r="18297" ht="12.75" customHeight="1" x14ac:dyDescent="0.2"/>
    <row r="18298" ht="12.75" customHeight="1" x14ac:dyDescent="0.2"/>
    <row r="18299" ht="12.75" customHeight="1" x14ac:dyDescent="0.2"/>
    <row r="18300" ht="12.75" customHeight="1" x14ac:dyDescent="0.2"/>
    <row r="18301" ht="12.75" customHeight="1" x14ac:dyDescent="0.2"/>
    <row r="18302" ht="12.75" customHeight="1" x14ac:dyDescent="0.2"/>
    <row r="18303" ht="12.75" customHeight="1" x14ac:dyDescent="0.2"/>
    <row r="18304" ht="12.75" customHeight="1" x14ac:dyDescent="0.2"/>
    <row r="18305" ht="12.75" customHeight="1" x14ac:dyDescent="0.2"/>
    <row r="18306" ht="12.75" customHeight="1" x14ac:dyDescent="0.2"/>
    <row r="18307" ht="12.75" customHeight="1" x14ac:dyDescent="0.2"/>
    <row r="18308" ht="12.75" customHeight="1" x14ac:dyDescent="0.2"/>
    <row r="18309" ht="12.75" customHeight="1" x14ac:dyDescent="0.2"/>
    <row r="18310" ht="12.75" customHeight="1" x14ac:dyDescent="0.2"/>
    <row r="18311" ht="12.75" customHeight="1" x14ac:dyDescent="0.2"/>
    <row r="18312" ht="12.75" customHeight="1" x14ac:dyDescent="0.2"/>
    <row r="18313" ht="12.75" customHeight="1" x14ac:dyDescent="0.2"/>
    <row r="18314" ht="12.75" customHeight="1" x14ac:dyDescent="0.2"/>
    <row r="18315" ht="12.75" customHeight="1" x14ac:dyDescent="0.2"/>
    <row r="18316" ht="12.75" customHeight="1" x14ac:dyDescent="0.2"/>
    <row r="18317" ht="12.75" customHeight="1" x14ac:dyDescent="0.2"/>
    <row r="18318" ht="12.75" customHeight="1" x14ac:dyDescent="0.2"/>
    <row r="18319" ht="12.75" customHeight="1" x14ac:dyDescent="0.2"/>
    <row r="18320" ht="12.75" customHeight="1" x14ac:dyDescent="0.2"/>
    <row r="18321" ht="12.75" customHeight="1" x14ac:dyDescent="0.2"/>
    <row r="18322" ht="12.75" customHeight="1" x14ac:dyDescent="0.2"/>
    <row r="18323" ht="12.75" customHeight="1" x14ac:dyDescent="0.2"/>
    <row r="18324" ht="12.75" customHeight="1" x14ac:dyDescent="0.2"/>
    <row r="18325" ht="12.75" customHeight="1" x14ac:dyDescent="0.2"/>
    <row r="18326" ht="12.75" customHeight="1" x14ac:dyDescent="0.2"/>
    <row r="18327" ht="12.75" customHeight="1" x14ac:dyDescent="0.2"/>
    <row r="18328" ht="12.75" customHeight="1" x14ac:dyDescent="0.2"/>
    <row r="18329" ht="12.75" customHeight="1" x14ac:dyDescent="0.2"/>
    <row r="18330" ht="12.75" customHeight="1" x14ac:dyDescent="0.2"/>
    <row r="18331" ht="12.75" customHeight="1" x14ac:dyDescent="0.2"/>
    <row r="18332" ht="12.75" customHeight="1" x14ac:dyDescent="0.2"/>
    <row r="18333" ht="12.75" customHeight="1" x14ac:dyDescent="0.2"/>
    <row r="18334" ht="12.75" customHeight="1" x14ac:dyDescent="0.2"/>
    <row r="18335" ht="12.75" customHeight="1" x14ac:dyDescent="0.2"/>
    <row r="18336" ht="12.75" customHeight="1" x14ac:dyDescent="0.2"/>
    <row r="18337" ht="12.75" customHeight="1" x14ac:dyDescent="0.2"/>
    <row r="18338" ht="12.75" customHeight="1" x14ac:dyDescent="0.2"/>
    <row r="18339" ht="12.75" customHeight="1" x14ac:dyDescent="0.2"/>
    <row r="18340" ht="12.75" customHeight="1" x14ac:dyDescent="0.2"/>
    <row r="18341" ht="12.75" customHeight="1" x14ac:dyDescent="0.2"/>
    <row r="18342" ht="12.75" customHeight="1" x14ac:dyDescent="0.2"/>
    <row r="18343" ht="12.75" customHeight="1" x14ac:dyDescent="0.2"/>
    <row r="18344" ht="12.75" customHeight="1" x14ac:dyDescent="0.2"/>
    <row r="18345" ht="12.75" customHeight="1" x14ac:dyDescent="0.2"/>
    <row r="18346" ht="12.75" customHeight="1" x14ac:dyDescent="0.2"/>
    <row r="18347" ht="12.75" customHeight="1" x14ac:dyDescent="0.2"/>
    <row r="18348" ht="12.75" customHeight="1" x14ac:dyDescent="0.2"/>
    <row r="18349" ht="12.75" customHeight="1" x14ac:dyDescent="0.2"/>
    <row r="18350" ht="12.75" customHeight="1" x14ac:dyDescent="0.2"/>
    <row r="18351" ht="12.75" customHeight="1" x14ac:dyDescent="0.2"/>
    <row r="18352" ht="12.75" customHeight="1" x14ac:dyDescent="0.2"/>
    <row r="18353" ht="12.75" customHeight="1" x14ac:dyDescent="0.2"/>
    <row r="18354" ht="12.75" customHeight="1" x14ac:dyDescent="0.2"/>
    <row r="18355" ht="12.75" customHeight="1" x14ac:dyDescent="0.2"/>
    <row r="18356" ht="12.75" customHeight="1" x14ac:dyDescent="0.2"/>
    <row r="18357" ht="12.75" customHeight="1" x14ac:dyDescent="0.2"/>
    <row r="18358" ht="12.75" customHeight="1" x14ac:dyDescent="0.2"/>
    <row r="18359" ht="12.75" customHeight="1" x14ac:dyDescent="0.2"/>
    <row r="18360" ht="12.75" customHeight="1" x14ac:dyDescent="0.2"/>
    <row r="18361" ht="12.75" customHeight="1" x14ac:dyDescent="0.2"/>
    <row r="18362" ht="12.75" customHeight="1" x14ac:dyDescent="0.2"/>
    <row r="18363" ht="12.75" customHeight="1" x14ac:dyDescent="0.2"/>
    <row r="18364" ht="12.75" customHeight="1" x14ac:dyDescent="0.2"/>
    <row r="18365" ht="12.75" customHeight="1" x14ac:dyDescent="0.2"/>
    <row r="18366" ht="12.75" customHeight="1" x14ac:dyDescent="0.2"/>
    <row r="18367" ht="12.75" customHeight="1" x14ac:dyDescent="0.2"/>
    <row r="18368" ht="12.75" customHeight="1" x14ac:dyDescent="0.2"/>
    <row r="18369" ht="12.75" customHeight="1" x14ac:dyDescent="0.2"/>
    <row r="18370" ht="12.75" customHeight="1" x14ac:dyDescent="0.2"/>
    <row r="18371" ht="12.75" customHeight="1" x14ac:dyDescent="0.2"/>
    <row r="18372" ht="12.75" customHeight="1" x14ac:dyDescent="0.2"/>
    <row r="18373" ht="12.75" customHeight="1" x14ac:dyDescent="0.2"/>
    <row r="18374" ht="12.75" customHeight="1" x14ac:dyDescent="0.2"/>
    <row r="18375" ht="12.75" customHeight="1" x14ac:dyDescent="0.2"/>
    <row r="18376" ht="12.75" customHeight="1" x14ac:dyDescent="0.2"/>
    <row r="18377" ht="12.75" customHeight="1" x14ac:dyDescent="0.2"/>
    <row r="18378" ht="12.75" customHeight="1" x14ac:dyDescent="0.2"/>
    <row r="18379" ht="12.75" customHeight="1" x14ac:dyDescent="0.2"/>
    <row r="18380" ht="12.75" customHeight="1" x14ac:dyDescent="0.2"/>
    <row r="18381" ht="12.75" customHeight="1" x14ac:dyDescent="0.2"/>
    <row r="18382" ht="12.75" customHeight="1" x14ac:dyDescent="0.2"/>
    <row r="18383" ht="12.75" customHeight="1" x14ac:dyDescent="0.2"/>
    <row r="18384" ht="12.75" customHeight="1" x14ac:dyDescent="0.2"/>
    <row r="18385" ht="12.75" customHeight="1" x14ac:dyDescent="0.2"/>
    <row r="18386" ht="12.75" customHeight="1" x14ac:dyDescent="0.2"/>
    <row r="18387" ht="12.75" customHeight="1" x14ac:dyDescent="0.2"/>
    <row r="18388" ht="12.75" customHeight="1" x14ac:dyDescent="0.2"/>
    <row r="18389" ht="12.75" customHeight="1" x14ac:dyDescent="0.2"/>
    <row r="18390" ht="12.75" customHeight="1" x14ac:dyDescent="0.2"/>
    <row r="18391" ht="12.75" customHeight="1" x14ac:dyDescent="0.2"/>
    <row r="18392" ht="12.75" customHeight="1" x14ac:dyDescent="0.2"/>
    <row r="18393" ht="12.75" customHeight="1" x14ac:dyDescent="0.2"/>
    <row r="18394" ht="12.75" customHeight="1" x14ac:dyDescent="0.2"/>
    <row r="18395" ht="12.75" customHeight="1" x14ac:dyDescent="0.2"/>
    <row r="18396" ht="12.75" customHeight="1" x14ac:dyDescent="0.2"/>
    <row r="18397" ht="12.75" customHeight="1" x14ac:dyDescent="0.2"/>
    <row r="18398" ht="12.75" customHeight="1" x14ac:dyDescent="0.2"/>
    <row r="18399" ht="12.75" customHeight="1" x14ac:dyDescent="0.2"/>
    <row r="18400" ht="12.75" customHeight="1" x14ac:dyDescent="0.2"/>
    <row r="18401" ht="12.75" customHeight="1" x14ac:dyDescent="0.2"/>
    <row r="18402" ht="12.75" customHeight="1" x14ac:dyDescent="0.2"/>
    <row r="18403" ht="12.75" customHeight="1" x14ac:dyDescent="0.2"/>
    <row r="18404" ht="12.75" customHeight="1" x14ac:dyDescent="0.2"/>
    <row r="18405" ht="12.75" customHeight="1" x14ac:dyDescent="0.2"/>
    <row r="18406" ht="12.75" customHeight="1" x14ac:dyDescent="0.2"/>
    <row r="18407" ht="12.75" customHeight="1" x14ac:dyDescent="0.2"/>
    <row r="18408" ht="12.75" customHeight="1" x14ac:dyDescent="0.2"/>
    <row r="18409" ht="12.75" customHeight="1" x14ac:dyDescent="0.2"/>
    <row r="18410" ht="12.75" customHeight="1" x14ac:dyDescent="0.2"/>
    <row r="18411" ht="12.75" customHeight="1" x14ac:dyDescent="0.2"/>
    <row r="18412" ht="12.75" customHeight="1" x14ac:dyDescent="0.2"/>
    <row r="18413" ht="12.75" customHeight="1" x14ac:dyDescent="0.2"/>
    <row r="18414" ht="12.75" customHeight="1" x14ac:dyDescent="0.2"/>
    <row r="18415" ht="12.75" customHeight="1" x14ac:dyDescent="0.2"/>
    <row r="18416" ht="12.75" customHeight="1" x14ac:dyDescent="0.2"/>
    <row r="18417" ht="12.75" customHeight="1" x14ac:dyDescent="0.2"/>
    <row r="18418" ht="12.75" customHeight="1" x14ac:dyDescent="0.2"/>
    <row r="18419" ht="12.75" customHeight="1" x14ac:dyDescent="0.2"/>
    <row r="18420" ht="12.75" customHeight="1" x14ac:dyDescent="0.2"/>
    <row r="18421" ht="12.75" customHeight="1" x14ac:dyDescent="0.2"/>
    <row r="18422" ht="12.75" customHeight="1" x14ac:dyDescent="0.2"/>
    <row r="18423" ht="12.75" customHeight="1" x14ac:dyDescent="0.2"/>
    <row r="18424" ht="12.75" customHeight="1" x14ac:dyDescent="0.2"/>
    <row r="18425" ht="12.75" customHeight="1" x14ac:dyDescent="0.2"/>
    <row r="18426" ht="12.75" customHeight="1" x14ac:dyDescent="0.2"/>
    <row r="18427" ht="12.75" customHeight="1" x14ac:dyDescent="0.2"/>
    <row r="18428" ht="12.75" customHeight="1" x14ac:dyDescent="0.2"/>
    <row r="18429" ht="12.75" customHeight="1" x14ac:dyDescent="0.2"/>
    <row r="18430" ht="12.75" customHeight="1" x14ac:dyDescent="0.2"/>
    <row r="18431" ht="12.75" customHeight="1" x14ac:dyDescent="0.2"/>
    <row r="18432" ht="12.75" customHeight="1" x14ac:dyDescent="0.2"/>
    <row r="18433" ht="12.75" customHeight="1" x14ac:dyDescent="0.2"/>
    <row r="18434" ht="12.75" customHeight="1" x14ac:dyDescent="0.2"/>
    <row r="18435" ht="12.75" customHeight="1" x14ac:dyDescent="0.2"/>
    <row r="18436" ht="12.75" customHeight="1" x14ac:dyDescent="0.2"/>
    <row r="18437" ht="12.75" customHeight="1" x14ac:dyDescent="0.2"/>
    <row r="18438" ht="12.75" customHeight="1" x14ac:dyDescent="0.2"/>
    <row r="18439" ht="12.75" customHeight="1" x14ac:dyDescent="0.2"/>
    <row r="18440" ht="12.75" customHeight="1" x14ac:dyDescent="0.2"/>
    <row r="18441" ht="12.75" customHeight="1" x14ac:dyDescent="0.2"/>
    <row r="18442" ht="12.75" customHeight="1" x14ac:dyDescent="0.2"/>
    <row r="18443" ht="12.75" customHeight="1" x14ac:dyDescent="0.2"/>
    <row r="18444" ht="12.75" customHeight="1" x14ac:dyDescent="0.2"/>
    <row r="18445" ht="12.75" customHeight="1" x14ac:dyDescent="0.2"/>
    <row r="18446" ht="12.75" customHeight="1" x14ac:dyDescent="0.2"/>
    <row r="18447" ht="12.75" customHeight="1" x14ac:dyDescent="0.2"/>
    <row r="18448" ht="12.75" customHeight="1" x14ac:dyDescent="0.2"/>
    <row r="18449" ht="12.75" customHeight="1" x14ac:dyDescent="0.2"/>
    <row r="18450" ht="12.75" customHeight="1" x14ac:dyDescent="0.2"/>
    <row r="18451" ht="12.75" customHeight="1" x14ac:dyDescent="0.2"/>
    <row r="18452" ht="12.75" customHeight="1" x14ac:dyDescent="0.2"/>
    <row r="18453" ht="12.75" customHeight="1" x14ac:dyDescent="0.2"/>
    <row r="18454" ht="12.75" customHeight="1" x14ac:dyDescent="0.2"/>
    <row r="18455" ht="12.75" customHeight="1" x14ac:dyDescent="0.2"/>
    <row r="18456" ht="12.75" customHeight="1" x14ac:dyDescent="0.2"/>
    <row r="18457" ht="12.75" customHeight="1" x14ac:dyDescent="0.2"/>
    <row r="18458" ht="12.75" customHeight="1" x14ac:dyDescent="0.2"/>
    <row r="18459" ht="12.75" customHeight="1" x14ac:dyDescent="0.2"/>
    <row r="18460" ht="12.75" customHeight="1" x14ac:dyDescent="0.2"/>
    <row r="18461" ht="12.75" customHeight="1" x14ac:dyDescent="0.2"/>
    <row r="18462" ht="12.75" customHeight="1" x14ac:dyDescent="0.2"/>
    <row r="18463" ht="12.75" customHeight="1" x14ac:dyDescent="0.2"/>
    <row r="18464" ht="12.75" customHeight="1" x14ac:dyDescent="0.2"/>
    <row r="18465" ht="12.75" customHeight="1" x14ac:dyDescent="0.2"/>
    <row r="18466" ht="12.75" customHeight="1" x14ac:dyDescent="0.2"/>
    <row r="18467" ht="12.75" customHeight="1" x14ac:dyDescent="0.2"/>
    <row r="18468" ht="12.75" customHeight="1" x14ac:dyDescent="0.2"/>
    <row r="18469" ht="12.75" customHeight="1" x14ac:dyDescent="0.2"/>
    <row r="18470" ht="12.75" customHeight="1" x14ac:dyDescent="0.2"/>
    <row r="18471" ht="12.75" customHeight="1" x14ac:dyDescent="0.2"/>
    <row r="18472" ht="12.75" customHeight="1" x14ac:dyDescent="0.2"/>
    <row r="18473" ht="12.75" customHeight="1" x14ac:dyDescent="0.2"/>
    <row r="18474" ht="12.75" customHeight="1" x14ac:dyDescent="0.2"/>
    <row r="18475" ht="12.75" customHeight="1" x14ac:dyDescent="0.2"/>
    <row r="18476" ht="12.75" customHeight="1" x14ac:dyDescent="0.2"/>
    <row r="18477" ht="12.75" customHeight="1" x14ac:dyDescent="0.2"/>
    <row r="18478" ht="12.75" customHeight="1" x14ac:dyDescent="0.2"/>
    <row r="18479" ht="12.75" customHeight="1" x14ac:dyDescent="0.2"/>
    <row r="18480" ht="12.75" customHeight="1" x14ac:dyDescent="0.2"/>
    <row r="18481" ht="12.75" customHeight="1" x14ac:dyDescent="0.2"/>
    <row r="18482" ht="12.75" customHeight="1" x14ac:dyDescent="0.2"/>
    <row r="18483" ht="12.75" customHeight="1" x14ac:dyDescent="0.2"/>
    <row r="18484" ht="12.75" customHeight="1" x14ac:dyDescent="0.2"/>
    <row r="18485" ht="12.75" customHeight="1" x14ac:dyDescent="0.2"/>
    <row r="18486" ht="12.75" customHeight="1" x14ac:dyDescent="0.2"/>
    <row r="18487" ht="12.75" customHeight="1" x14ac:dyDescent="0.2"/>
    <row r="18488" ht="12.75" customHeight="1" x14ac:dyDescent="0.2"/>
    <row r="18489" ht="12.75" customHeight="1" x14ac:dyDescent="0.2"/>
    <row r="18490" ht="12.75" customHeight="1" x14ac:dyDescent="0.2"/>
    <row r="18491" ht="12.75" customHeight="1" x14ac:dyDescent="0.2"/>
    <row r="18492" ht="12.75" customHeight="1" x14ac:dyDescent="0.2"/>
    <row r="18493" ht="12.75" customHeight="1" x14ac:dyDescent="0.2"/>
    <row r="18494" ht="12.75" customHeight="1" x14ac:dyDescent="0.2"/>
    <row r="18495" ht="12.75" customHeight="1" x14ac:dyDescent="0.2"/>
    <row r="18496" ht="12.75" customHeight="1" x14ac:dyDescent="0.2"/>
    <row r="18497" ht="12.75" customHeight="1" x14ac:dyDescent="0.2"/>
    <row r="18498" ht="12.75" customHeight="1" x14ac:dyDescent="0.2"/>
    <row r="18499" ht="12.75" customHeight="1" x14ac:dyDescent="0.2"/>
    <row r="18500" ht="12.75" customHeight="1" x14ac:dyDescent="0.2"/>
    <row r="18501" ht="12.75" customHeight="1" x14ac:dyDescent="0.2"/>
    <row r="18502" ht="12.75" customHeight="1" x14ac:dyDescent="0.2"/>
    <row r="18503" ht="12.75" customHeight="1" x14ac:dyDescent="0.2"/>
    <row r="18504" ht="12.75" customHeight="1" x14ac:dyDescent="0.2"/>
    <row r="18505" ht="12.75" customHeight="1" x14ac:dyDescent="0.2"/>
    <row r="18506" ht="12.75" customHeight="1" x14ac:dyDescent="0.2"/>
    <row r="18507" ht="12.75" customHeight="1" x14ac:dyDescent="0.2"/>
    <row r="18508" ht="12.75" customHeight="1" x14ac:dyDescent="0.2"/>
    <row r="18509" ht="12.75" customHeight="1" x14ac:dyDescent="0.2"/>
    <row r="18510" ht="12.75" customHeight="1" x14ac:dyDescent="0.2"/>
    <row r="18511" ht="12.75" customHeight="1" x14ac:dyDescent="0.2"/>
    <row r="18512" ht="12.75" customHeight="1" x14ac:dyDescent="0.2"/>
    <row r="18513" ht="12.75" customHeight="1" x14ac:dyDescent="0.2"/>
    <row r="18514" ht="12.75" customHeight="1" x14ac:dyDescent="0.2"/>
    <row r="18515" ht="12.75" customHeight="1" x14ac:dyDescent="0.2"/>
    <row r="18516" ht="12.75" customHeight="1" x14ac:dyDescent="0.2"/>
    <row r="18517" ht="12.75" customHeight="1" x14ac:dyDescent="0.2"/>
    <row r="18518" ht="12.75" customHeight="1" x14ac:dyDescent="0.2"/>
    <row r="18519" ht="12.75" customHeight="1" x14ac:dyDescent="0.2"/>
    <row r="18520" ht="12.75" customHeight="1" x14ac:dyDescent="0.2"/>
    <row r="18521" ht="12.75" customHeight="1" x14ac:dyDescent="0.2"/>
    <row r="18522" ht="12.75" customHeight="1" x14ac:dyDescent="0.2"/>
    <row r="18523" ht="12.75" customHeight="1" x14ac:dyDescent="0.2"/>
    <row r="18524" ht="12.75" customHeight="1" x14ac:dyDescent="0.2"/>
    <row r="18525" ht="12.75" customHeight="1" x14ac:dyDescent="0.2"/>
    <row r="18526" ht="12.75" customHeight="1" x14ac:dyDescent="0.2"/>
    <row r="18527" ht="12.75" customHeight="1" x14ac:dyDescent="0.2"/>
    <row r="18528" ht="12.75" customHeight="1" x14ac:dyDescent="0.2"/>
    <row r="18529" ht="12.75" customHeight="1" x14ac:dyDescent="0.2"/>
    <row r="18530" ht="12.75" customHeight="1" x14ac:dyDescent="0.2"/>
    <row r="18531" ht="12.75" customHeight="1" x14ac:dyDescent="0.2"/>
    <row r="18532" ht="12.75" customHeight="1" x14ac:dyDescent="0.2"/>
    <row r="18533" ht="12.75" customHeight="1" x14ac:dyDescent="0.2"/>
    <row r="18534" ht="12.75" customHeight="1" x14ac:dyDescent="0.2"/>
    <row r="18535" ht="12.75" customHeight="1" x14ac:dyDescent="0.2"/>
    <row r="18536" ht="12.75" customHeight="1" x14ac:dyDescent="0.2"/>
    <row r="18537" ht="12.75" customHeight="1" x14ac:dyDescent="0.2"/>
    <row r="18538" ht="12.75" customHeight="1" x14ac:dyDescent="0.2"/>
    <row r="18539" ht="12.75" customHeight="1" x14ac:dyDescent="0.2"/>
    <row r="18540" ht="12.75" customHeight="1" x14ac:dyDescent="0.2"/>
    <row r="18541" ht="12.75" customHeight="1" x14ac:dyDescent="0.2"/>
    <row r="18542" ht="12.75" customHeight="1" x14ac:dyDescent="0.2"/>
    <row r="18543" ht="12.75" customHeight="1" x14ac:dyDescent="0.2"/>
    <row r="18544" ht="12.75" customHeight="1" x14ac:dyDescent="0.2"/>
    <row r="18545" ht="12.75" customHeight="1" x14ac:dyDescent="0.2"/>
    <row r="18546" ht="12.75" customHeight="1" x14ac:dyDescent="0.2"/>
    <row r="18547" ht="12.75" customHeight="1" x14ac:dyDescent="0.2"/>
    <row r="18548" ht="12.75" customHeight="1" x14ac:dyDescent="0.2"/>
    <row r="18549" ht="12.75" customHeight="1" x14ac:dyDescent="0.2"/>
    <row r="18550" ht="12.75" customHeight="1" x14ac:dyDescent="0.2"/>
    <row r="18551" ht="12.75" customHeight="1" x14ac:dyDescent="0.2"/>
    <row r="18552" ht="12.75" customHeight="1" x14ac:dyDescent="0.2"/>
    <row r="18553" ht="12.75" customHeight="1" x14ac:dyDescent="0.2"/>
    <row r="18554" ht="12.75" customHeight="1" x14ac:dyDescent="0.2"/>
    <row r="18555" ht="12.75" customHeight="1" x14ac:dyDescent="0.2"/>
    <row r="18556" ht="12.75" customHeight="1" x14ac:dyDescent="0.2"/>
    <row r="18557" ht="12.75" customHeight="1" x14ac:dyDescent="0.2"/>
    <row r="18558" ht="12.75" customHeight="1" x14ac:dyDescent="0.2"/>
    <row r="18559" ht="12.75" customHeight="1" x14ac:dyDescent="0.2"/>
    <row r="18560" ht="12.75" customHeight="1" x14ac:dyDescent="0.2"/>
    <row r="18561" ht="12.75" customHeight="1" x14ac:dyDescent="0.2"/>
    <row r="18562" ht="12.75" customHeight="1" x14ac:dyDescent="0.2"/>
    <row r="18563" ht="12.75" customHeight="1" x14ac:dyDescent="0.2"/>
    <row r="18564" ht="12.75" customHeight="1" x14ac:dyDescent="0.2"/>
    <row r="18565" ht="12.75" customHeight="1" x14ac:dyDescent="0.2"/>
    <row r="18566" ht="12.75" customHeight="1" x14ac:dyDescent="0.2"/>
    <row r="18567" ht="12.75" customHeight="1" x14ac:dyDescent="0.2"/>
    <row r="18568" ht="12.75" customHeight="1" x14ac:dyDescent="0.2"/>
    <row r="18569" ht="12.75" customHeight="1" x14ac:dyDescent="0.2"/>
    <row r="18570" ht="12.75" customHeight="1" x14ac:dyDescent="0.2"/>
    <row r="18571" ht="12.75" customHeight="1" x14ac:dyDescent="0.2"/>
    <row r="18572" ht="12.75" customHeight="1" x14ac:dyDescent="0.2"/>
    <row r="18573" ht="12.75" customHeight="1" x14ac:dyDescent="0.2"/>
    <row r="18574" ht="12.75" customHeight="1" x14ac:dyDescent="0.2"/>
    <row r="18575" ht="12.75" customHeight="1" x14ac:dyDescent="0.2"/>
    <row r="18576" ht="12.75" customHeight="1" x14ac:dyDescent="0.2"/>
    <row r="18577" ht="12.75" customHeight="1" x14ac:dyDescent="0.2"/>
    <row r="18578" ht="12.75" customHeight="1" x14ac:dyDescent="0.2"/>
    <row r="18579" ht="12.75" customHeight="1" x14ac:dyDescent="0.2"/>
    <row r="18580" ht="12.75" customHeight="1" x14ac:dyDescent="0.2"/>
    <row r="18581" ht="12.75" customHeight="1" x14ac:dyDescent="0.2"/>
    <row r="18582" ht="12.75" customHeight="1" x14ac:dyDescent="0.2"/>
    <row r="18583" ht="12.75" customHeight="1" x14ac:dyDescent="0.2"/>
    <row r="18584" ht="12.75" customHeight="1" x14ac:dyDescent="0.2"/>
    <row r="18585" ht="12.75" customHeight="1" x14ac:dyDescent="0.2"/>
    <row r="18586" ht="12.75" customHeight="1" x14ac:dyDescent="0.2"/>
    <row r="18587" ht="12.75" customHeight="1" x14ac:dyDescent="0.2"/>
    <row r="18588" ht="12.75" customHeight="1" x14ac:dyDescent="0.2"/>
    <row r="18589" ht="12.75" customHeight="1" x14ac:dyDescent="0.2"/>
    <row r="18590" ht="12.75" customHeight="1" x14ac:dyDescent="0.2"/>
    <row r="18591" ht="12.75" customHeight="1" x14ac:dyDescent="0.2"/>
    <row r="18592" ht="12.75" customHeight="1" x14ac:dyDescent="0.2"/>
    <row r="18593" ht="12.75" customHeight="1" x14ac:dyDescent="0.2"/>
    <row r="18594" ht="12.75" customHeight="1" x14ac:dyDescent="0.2"/>
    <row r="18595" ht="12.75" customHeight="1" x14ac:dyDescent="0.2"/>
    <row r="18596" ht="12.75" customHeight="1" x14ac:dyDescent="0.2"/>
    <row r="18597" ht="12.75" customHeight="1" x14ac:dyDescent="0.2"/>
    <row r="18598" ht="12.75" customHeight="1" x14ac:dyDescent="0.2"/>
    <row r="18599" ht="12.75" customHeight="1" x14ac:dyDescent="0.2"/>
    <row r="18600" ht="12.75" customHeight="1" x14ac:dyDescent="0.2"/>
    <row r="18601" ht="12.75" customHeight="1" x14ac:dyDescent="0.2"/>
    <row r="18602" ht="12.75" customHeight="1" x14ac:dyDescent="0.2"/>
    <row r="18603" ht="12.75" customHeight="1" x14ac:dyDescent="0.2"/>
    <row r="18604" ht="12.75" customHeight="1" x14ac:dyDescent="0.2"/>
    <row r="18605" ht="12.75" customHeight="1" x14ac:dyDescent="0.2"/>
    <row r="18606" ht="12.75" customHeight="1" x14ac:dyDescent="0.2"/>
    <row r="18607" ht="12.75" customHeight="1" x14ac:dyDescent="0.2"/>
    <row r="18608" ht="12.75" customHeight="1" x14ac:dyDescent="0.2"/>
    <row r="18609" ht="12.75" customHeight="1" x14ac:dyDescent="0.2"/>
    <row r="18610" ht="12.75" customHeight="1" x14ac:dyDescent="0.2"/>
    <row r="18611" ht="12.75" customHeight="1" x14ac:dyDescent="0.2"/>
    <row r="18612" ht="12.75" customHeight="1" x14ac:dyDescent="0.2"/>
    <row r="18613" ht="12.75" customHeight="1" x14ac:dyDescent="0.2"/>
    <row r="18614" ht="12.75" customHeight="1" x14ac:dyDescent="0.2"/>
    <row r="18615" ht="12.75" customHeight="1" x14ac:dyDescent="0.2"/>
    <row r="18616" ht="12.75" customHeight="1" x14ac:dyDescent="0.2"/>
    <row r="18617" ht="12.75" customHeight="1" x14ac:dyDescent="0.2"/>
    <row r="18618" ht="12.75" customHeight="1" x14ac:dyDescent="0.2"/>
    <row r="18619" ht="12.75" customHeight="1" x14ac:dyDescent="0.2"/>
    <row r="18620" ht="12.75" customHeight="1" x14ac:dyDescent="0.2"/>
    <row r="18621" ht="12.75" customHeight="1" x14ac:dyDescent="0.2"/>
    <row r="18622" ht="12.75" customHeight="1" x14ac:dyDescent="0.2"/>
    <row r="18623" ht="12.75" customHeight="1" x14ac:dyDescent="0.2"/>
    <row r="18624" ht="12.75" customHeight="1" x14ac:dyDescent="0.2"/>
    <row r="18625" ht="12.75" customHeight="1" x14ac:dyDescent="0.2"/>
    <row r="18626" ht="12.75" customHeight="1" x14ac:dyDescent="0.2"/>
    <row r="18627" ht="12.75" customHeight="1" x14ac:dyDescent="0.2"/>
    <row r="18628" ht="12.75" customHeight="1" x14ac:dyDescent="0.2"/>
    <row r="18629" ht="12.75" customHeight="1" x14ac:dyDescent="0.2"/>
    <row r="18630" ht="12.75" customHeight="1" x14ac:dyDescent="0.2"/>
    <row r="18631" ht="12.75" customHeight="1" x14ac:dyDescent="0.2"/>
    <row r="18632" ht="12.75" customHeight="1" x14ac:dyDescent="0.2"/>
    <row r="18633" ht="12.75" customHeight="1" x14ac:dyDescent="0.2"/>
    <row r="18634" ht="12.75" customHeight="1" x14ac:dyDescent="0.2"/>
    <row r="18635" ht="12.75" customHeight="1" x14ac:dyDescent="0.2"/>
    <row r="18636" ht="12.75" customHeight="1" x14ac:dyDescent="0.2"/>
    <row r="18637" ht="12.75" customHeight="1" x14ac:dyDescent="0.2"/>
    <row r="18638" ht="12.75" customHeight="1" x14ac:dyDescent="0.2"/>
    <row r="18639" ht="12.75" customHeight="1" x14ac:dyDescent="0.2"/>
    <row r="18640" ht="12.75" customHeight="1" x14ac:dyDescent="0.2"/>
    <row r="18641" ht="12.75" customHeight="1" x14ac:dyDescent="0.2"/>
    <row r="18642" ht="12.75" customHeight="1" x14ac:dyDescent="0.2"/>
    <row r="18643" ht="12.75" customHeight="1" x14ac:dyDescent="0.2"/>
    <row r="18644" ht="12.75" customHeight="1" x14ac:dyDescent="0.2"/>
    <row r="18645" ht="12.75" customHeight="1" x14ac:dyDescent="0.2"/>
    <row r="18646" ht="12.75" customHeight="1" x14ac:dyDescent="0.2"/>
    <row r="18647" ht="12.75" customHeight="1" x14ac:dyDescent="0.2"/>
    <row r="18648" ht="12.75" customHeight="1" x14ac:dyDescent="0.2"/>
    <row r="18649" ht="12.75" customHeight="1" x14ac:dyDescent="0.2"/>
    <row r="18650" ht="12.75" customHeight="1" x14ac:dyDescent="0.2"/>
    <row r="18651" ht="12.75" customHeight="1" x14ac:dyDescent="0.2"/>
    <row r="18652" ht="12.75" customHeight="1" x14ac:dyDescent="0.2"/>
    <row r="18653" ht="12.75" customHeight="1" x14ac:dyDescent="0.2"/>
    <row r="18654" ht="12.75" customHeight="1" x14ac:dyDescent="0.2"/>
    <row r="18655" ht="12.75" customHeight="1" x14ac:dyDescent="0.2"/>
    <row r="18656" ht="12.75" customHeight="1" x14ac:dyDescent="0.2"/>
    <row r="18657" ht="12.75" customHeight="1" x14ac:dyDescent="0.2"/>
    <row r="18658" ht="12.75" customHeight="1" x14ac:dyDescent="0.2"/>
    <row r="18659" ht="12.75" customHeight="1" x14ac:dyDescent="0.2"/>
    <row r="18660" ht="12.75" customHeight="1" x14ac:dyDescent="0.2"/>
    <row r="18661" ht="12.75" customHeight="1" x14ac:dyDescent="0.2"/>
    <row r="18662" ht="12.75" customHeight="1" x14ac:dyDescent="0.2"/>
    <row r="18663" ht="12.75" customHeight="1" x14ac:dyDescent="0.2"/>
    <row r="18664" ht="12.75" customHeight="1" x14ac:dyDescent="0.2"/>
    <row r="18665" ht="12.75" customHeight="1" x14ac:dyDescent="0.2"/>
    <row r="18666" ht="12.75" customHeight="1" x14ac:dyDescent="0.2"/>
    <row r="18667" ht="12.75" customHeight="1" x14ac:dyDescent="0.2"/>
    <row r="18668" ht="12.75" customHeight="1" x14ac:dyDescent="0.2"/>
    <row r="18669" ht="12.75" customHeight="1" x14ac:dyDescent="0.2"/>
    <row r="18670" ht="12.75" customHeight="1" x14ac:dyDescent="0.2"/>
    <row r="18671" ht="12.75" customHeight="1" x14ac:dyDescent="0.2"/>
    <row r="18672" ht="12.75" customHeight="1" x14ac:dyDescent="0.2"/>
    <row r="18673" ht="12.75" customHeight="1" x14ac:dyDescent="0.2"/>
    <row r="18674" ht="12.75" customHeight="1" x14ac:dyDescent="0.2"/>
    <row r="18675" ht="12.75" customHeight="1" x14ac:dyDescent="0.2"/>
    <row r="18676" ht="12.75" customHeight="1" x14ac:dyDescent="0.2"/>
    <row r="18677" ht="12.75" customHeight="1" x14ac:dyDescent="0.2"/>
    <row r="18678" ht="12.75" customHeight="1" x14ac:dyDescent="0.2"/>
    <row r="18679" ht="12.75" customHeight="1" x14ac:dyDescent="0.2"/>
    <row r="18680" ht="12.75" customHeight="1" x14ac:dyDescent="0.2"/>
    <row r="18681" ht="12.75" customHeight="1" x14ac:dyDescent="0.2"/>
    <row r="18682" ht="12.75" customHeight="1" x14ac:dyDescent="0.2"/>
    <row r="18683" ht="12.75" customHeight="1" x14ac:dyDescent="0.2"/>
    <row r="18684" ht="12.75" customHeight="1" x14ac:dyDescent="0.2"/>
    <row r="18685" ht="12.75" customHeight="1" x14ac:dyDescent="0.2"/>
    <row r="18686" ht="12.75" customHeight="1" x14ac:dyDescent="0.2"/>
    <row r="18687" ht="12.75" customHeight="1" x14ac:dyDescent="0.2"/>
    <row r="18688" ht="12.75" customHeight="1" x14ac:dyDescent="0.2"/>
    <row r="18689" ht="12.75" customHeight="1" x14ac:dyDescent="0.2"/>
    <row r="18690" ht="12.75" customHeight="1" x14ac:dyDescent="0.2"/>
    <row r="18691" ht="12.75" customHeight="1" x14ac:dyDescent="0.2"/>
    <row r="18692" ht="12.75" customHeight="1" x14ac:dyDescent="0.2"/>
    <row r="18693" ht="12.75" customHeight="1" x14ac:dyDescent="0.2"/>
    <row r="18694" ht="12.75" customHeight="1" x14ac:dyDescent="0.2"/>
    <row r="18695" ht="12.75" customHeight="1" x14ac:dyDescent="0.2"/>
    <row r="18696" ht="12.75" customHeight="1" x14ac:dyDescent="0.2"/>
    <row r="18697" ht="12.75" customHeight="1" x14ac:dyDescent="0.2"/>
    <row r="18698" ht="12.75" customHeight="1" x14ac:dyDescent="0.2"/>
    <row r="18699" ht="12.75" customHeight="1" x14ac:dyDescent="0.2"/>
    <row r="18700" ht="12.75" customHeight="1" x14ac:dyDescent="0.2"/>
    <row r="18701" ht="12.75" customHeight="1" x14ac:dyDescent="0.2"/>
    <row r="18702" ht="12.75" customHeight="1" x14ac:dyDescent="0.2"/>
    <row r="18703" ht="12.75" customHeight="1" x14ac:dyDescent="0.2"/>
    <row r="18704" ht="12.75" customHeight="1" x14ac:dyDescent="0.2"/>
    <row r="18705" ht="12.75" customHeight="1" x14ac:dyDescent="0.2"/>
    <row r="18706" ht="12.75" customHeight="1" x14ac:dyDescent="0.2"/>
    <row r="18707" ht="12.75" customHeight="1" x14ac:dyDescent="0.2"/>
    <row r="18708" ht="12.75" customHeight="1" x14ac:dyDescent="0.2"/>
    <row r="18709" ht="12.75" customHeight="1" x14ac:dyDescent="0.2"/>
    <row r="18710" ht="12.75" customHeight="1" x14ac:dyDescent="0.2"/>
    <row r="18711" ht="12.75" customHeight="1" x14ac:dyDescent="0.2"/>
    <row r="18712" ht="12.75" customHeight="1" x14ac:dyDescent="0.2"/>
    <row r="18713" ht="12.75" customHeight="1" x14ac:dyDescent="0.2"/>
    <row r="18714" ht="12.75" customHeight="1" x14ac:dyDescent="0.2"/>
    <row r="18715" ht="12.75" customHeight="1" x14ac:dyDescent="0.2"/>
    <row r="18716" ht="12.75" customHeight="1" x14ac:dyDescent="0.2"/>
    <row r="18717" ht="12.75" customHeight="1" x14ac:dyDescent="0.2"/>
    <row r="18718" ht="12.75" customHeight="1" x14ac:dyDescent="0.2"/>
    <row r="18719" ht="12.75" customHeight="1" x14ac:dyDescent="0.2"/>
    <row r="18720" ht="12.75" customHeight="1" x14ac:dyDescent="0.2"/>
    <row r="18721" ht="12.75" customHeight="1" x14ac:dyDescent="0.2"/>
    <row r="18722" ht="12.75" customHeight="1" x14ac:dyDescent="0.2"/>
    <row r="18723" ht="12.75" customHeight="1" x14ac:dyDescent="0.2"/>
    <row r="18724" ht="12.75" customHeight="1" x14ac:dyDescent="0.2"/>
    <row r="18725" ht="12.75" customHeight="1" x14ac:dyDescent="0.2"/>
    <row r="18726" ht="12.75" customHeight="1" x14ac:dyDescent="0.2"/>
    <row r="18727" ht="12.75" customHeight="1" x14ac:dyDescent="0.2"/>
    <row r="18728" ht="12.75" customHeight="1" x14ac:dyDescent="0.2"/>
    <row r="18729" ht="12.75" customHeight="1" x14ac:dyDescent="0.2"/>
    <row r="18730" ht="12.75" customHeight="1" x14ac:dyDescent="0.2"/>
    <row r="18731" ht="12.75" customHeight="1" x14ac:dyDescent="0.2"/>
    <row r="18732" ht="12.75" customHeight="1" x14ac:dyDescent="0.2"/>
    <row r="18733" ht="12.75" customHeight="1" x14ac:dyDescent="0.2"/>
    <row r="18734" ht="12.75" customHeight="1" x14ac:dyDescent="0.2"/>
    <row r="18735" ht="12.75" customHeight="1" x14ac:dyDescent="0.2"/>
    <row r="18736" ht="12.75" customHeight="1" x14ac:dyDescent="0.2"/>
    <row r="18737" ht="12.75" customHeight="1" x14ac:dyDescent="0.2"/>
    <row r="18738" ht="12.75" customHeight="1" x14ac:dyDescent="0.2"/>
    <row r="18739" ht="12.75" customHeight="1" x14ac:dyDescent="0.2"/>
    <row r="18740" ht="12.75" customHeight="1" x14ac:dyDescent="0.2"/>
    <row r="18741" ht="12.75" customHeight="1" x14ac:dyDescent="0.2"/>
    <row r="18742" ht="12.75" customHeight="1" x14ac:dyDescent="0.2"/>
    <row r="18743" ht="12.75" customHeight="1" x14ac:dyDescent="0.2"/>
    <row r="18744" ht="12.75" customHeight="1" x14ac:dyDescent="0.2"/>
    <row r="18745" ht="12.75" customHeight="1" x14ac:dyDescent="0.2"/>
    <row r="18746" ht="12.75" customHeight="1" x14ac:dyDescent="0.2"/>
    <row r="18747" ht="12.75" customHeight="1" x14ac:dyDescent="0.2"/>
    <row r="18748" ht="12.75" customHeight="1" x14ac:dyDescent="0.2"/>
    <row r="18749" ht="12.75" customHeight="1" x14ac:dyDescent="0.2"/>
    <row r="18750" ht="12.75" customHeight="1" x14ac:dyDescent="0.2"/>
    <row r="18751" ht="12.75" customHeight="1" x14ac:dyDescent="0.2"/>
    <row r="18752" ht="12.75" customHeight="1" x14ac:dyDescent="0.2"/>
    <row r="18753" ht="12.75" customHeight="1" x14ac:dyDescent="0.2"/>
    <row r="18754" ht="12.75" customHeight="1" x14ac:dyDescent="0.2"/>
    <row r="18755" ht="12.75" customHeight="1" x14ac:dyDescent="0.2"/>
    <row r="18756" ht="12.75" customHeight="1" x14ac:dyDescent="0.2"/>
    <row r="18757" ht="12.75" customHeight="1" x14ac:dyDescent="0.2"/>
    <row r="18758" ht="12.75" customHeight="1" x14ac:dyDescent="0.2"/>
    <row r="18759" ht="12.75" customHeight="1" x14ac:dyDescent="0.2"/>
    <row r="18760" ht="12.75" customHeight="1" x14ac:dyDescent="0.2"/>
    <row r="18761" ht="12.75" customHeight="1" x14ac:dyDescent="0.2"/>
    <row r="18762" ht="12.75" customHeight="1" x14ac:dyDescent="0.2"/>
    <row r="18763" ht="12.75" customHeight="1" x14ac:dyDescent="0.2"/>
    <row r="18764" ht="12.75" customHeight="1" x14ac:dyDescent="0.2"/>
    <row r="18765" ht="12.75" customHeight="1" x14ac:dyDescent="0.2"/>
    <row r="18766" ht="12.75" customHeight="1" x14ac:dyDescent="0.2"/>
    <row r="18767" ht="12.75" customHeight="1" x14ac:dyDescent="0.2"/>
    <row r="18768" ht="12.75" customHeight="1" x14ac:dyDescent="0.2"/>
    <row r="18769" ht="12.75" customHeight="1" x14ac:dyDescent="0.2"/>
    <row r="18770" ht="12.75" customHeight="1" x14ac:dyDescent="0.2"/>
    <row r="18771" ht="12.75" customHeight="1" x14ac:dyDescent="0.2"/>
    <row r="18772" ht="12.75" customHeight="1" x14ac:dyDescent="0.2"/>
    <row r="18773" ht="12.75" customHeight="1" x14ac:dyDescent="0.2"/>
    <row r="18774" ht="12.75" customHeight="1" x14ac:dyDescent="0.2"/>
    <row r="18775" ht="12.75" customHeight="1" x14ac:dyDescent="0.2"/>
    <row r="18776" ht="12.75" customHeight="1" x14ac:dyDescent="0.2"/>
    <row r="18777" ht="12.75" customHeight="1" x14ac:dyDescent="0.2"/>
    <row r="18778" ht="12.75" customHeight="1" x14ac:dyDescent="0.2"/>
    <row r="18779" ht="12.75" customHeight="1" x14ac:dyDescent="0.2"/>
    <row r="18780" ht="12.75" customHeight="1" x14ac:dyDescent="0.2"/>
    <row r="18781" ht="12.75" customHeight="1" x14ac:dyDescent="0.2"/>
    <row r="18782" ht="12.75" customHeight="1" x14ac:dyDescent="0.2"/>
    <row r="18783" ht="12.75" customHeight="1" x14ac:dyDescent="0.2"/>
    <row r="18784" ht="12.75" customHeight="1" x14ac:dyDescent="0.2"/>
    <row r="18785" ht="12.75" customHeight="1" x14ac:dyDescent="0.2"/>
    <row r="18786" ht="12.75" customHeight="1" x14ac:dyDescent="0.2"/>
    <row r="18787" ht="12.75" customHeight="1" x14ac:dyDescent="0.2"/>
    <row r="18788" ht="12.75" customHeight="1" x14ac:dyDescent="0.2"/>
    <row r="18789" ht="12.75" customHeight="1" x14ac:dyDescent="0.2"/>
    <row r="18790" ht="12.75" customHeight="1" x14ac:dyDescent="0.2"/>
    <row r="18791" ht="12.75" customHeight="1" x14ac:dyDescent="0.2"/>
    <row r="18792" ht="12.75" customHeight="1" x14ac:dyDescent="0.2"/>
    <row r="18793" ht="12.75" customHeight="1" x14ac:dyDescent="0.2"/>
    <row r="18794" ht="12.75" customHeight="1" x14ac:dyDescent="0.2"/>
    <row r="18795" ht="12.75" customHeight="1" x14ac:dyDescent="0.2"/>
    <row r="18796" ht="12.75" customHeight="1" x14ac:dyDescent="0.2"/>
    <row r="18797" ht="12.75" customHeight="1" x14ac:dyDescent="0.2"/>
    <row r="18798" ht="12.75" customHeight="1" x14ac:dyDescent="0.2"/>
    <row r="18799" ht="12.75" customHeight="1" x14ac:dyDescent="0.2"/>
    <row r="18800" ht="12.75" customHeight="1" x14ac:dyDescent="0.2"/>
    <row r="18801" ht="12.75" customHeight="1" x14ac:dyDescent="0.2"/>
    <row r="18802" ht="12.75" customHeight="1" x14ac:dyDescent="0.2"/>
    <row r="18803" ht="12.75" customHeight="1" x14ac:dyDescent="0.2"/>
    <row r="18804" ht="12.75" customHeight="1" x14ac:dyDescent="0.2"/>
    <row r="18805" ht="12.75" customHeight="1" x14ac:dyDescent="0.2"/>
    <row r="18806" ht="12.75" customHeight="1" x14ac:dyDescent="0.2"/>
    <row r="18807" ht="12.75" customHeight="1" x14ac:dyDescent="0.2"/>
    <row r="18808" ht="12.75" customHeight="1" x14ac:dyDescent="0.2"/>
    <row r="18809" ht="12.75" customHeight="1" x14ac:dyDescent="0.2"/>
    <row r="18810" ht="12.75" customHeight="1" x14ac:dyDescent="0.2"/>
    <row r="18811" ht="12.75" customHeight="1" x14ac:dyDescent="0.2"/>
    <row r="18812" ht="12.75" customHeight="1" x14ac:dyDescent="0.2"/>
    <row r="18813" ht="12.75" customHeight="1" x14ac:dyDescent="0.2"/>
    <row r="18814" ht="12.75" customHeight="1" x14ac:dyDescent="0.2"/>
    <row r="18815" ht="12.75" customHeight="1" x14ac:dyDescent="0.2"/>
    <row r="18816" ht="12.75" customHeight="1" x14ac:dyDescent="0.2"/>
    <row r="18817" ht="12.75" customHeight="1" x14ac:dyDescent="0.2"/>
    <row r="18818" ht="12.75" customHeight="1" x14ac:dyDescent="0.2"/>
    <row r="18819" ht="12.75" customHeight="1" x14ac:dyDescent="0.2"/>
    <row r="18820" ht="12.75" customHeight="1" x14ac:dyDescent="0.2"/>
    <row r="18821" ht="12.75" customHeight="1" x14ac:dyDescent="0.2"/>
    <row r="18822" ht="12.75" customHeight="1" x14ac:dyDescent="0.2"/>
    <row r="18823" ht="12.75" customHeight="1" x14ac:dyDescent="0.2"/>
    <row r="18824" ht="12.75" customHeight="1" x14ac:dyDescent="0.2"/>
    <row r="18825" ht="12.75" customHeight="1" x14ac:dyDescent="0.2"/>
    <row r="18826" ht="12.75" customHeight="1" x14ac:dyDescent="0.2"/>
    <row r="18827" ht="12.75" customHeight="1" x14ac:dyDescent="0.2"/>
    <row r="18828" ht="12.75" customHeight="1" x14ac:dyDescent="0.2"/>
    <row r="18829" ht="12.75" customHeight="1" x14ac:dyDescent="0.2"/>
    <row r="18830" ht="12.75" customHeight="1" x14ac:dyDescent="0.2"/>
    <row r="18831" ht="12.75" customHeight="1" x14ac:dyDescent="0.2"/>
    <row r="18832" ht="12.75" customHeight="1" x14ac:dyDescent="0.2"/>
    <row r="18833" ht="12.75" customHeight="1" x14ac:dyDescent="0.2"/>
    <row r="18834" ht="12.75" customHeight="1" x14ac:dyDescent="0.2"/>
    <row r="18835" ht="12.75" customHeight="1" x14ac:dyDescent="0.2"/>
    <row r="18836" ht="12.75" customHeight="1" x14ac:dyDescent="0.2"/>
    <row r="18837" ht="12.75" customHeight="1" x14ac:dyDescent="0.2"/>
    <row r="18838" ht="12.75" customHeight="1" x14ac:dyDescent="0.2"/>
    <row r="18839" ht="12.75" customHeight="1" x14ac:dyDescent="0.2"/>
    <row r="18840" ht="12.75" customHeight="1" x14ac:dyDescent="0.2"/>
    <row r="18841" ht="12.75" customHeight="1" x14ac:dyDescent="0.2"/>
    <row r="18842" ht="12.75" customHeight="1" x14ac:dyDescent="0.2"/>
    <row r="18843" ht="12.75" customHeight="1" x14ac:dyDescent="0.2"/>
    <row r="18844" ht="12.75" customHeight="1" x14ac:dyDescent="0.2"/>
    <row r="18845" ht="12.75" customHeight="1" x14ac:dyDescent="0.2"/>
    <row r="18846" ht="12.75" customHeight="1" x14ac:dyDescent="0.2"/>
    <row r="18847" ht="12.75" customHeight="1" x14ac:dyDescent="0.2"/>
    <row r="18848" ht="12.75" customHeight="1" x14ac:dyDescent="0.2"/>
    <row r="18849" ht="12.75" customHeight="1" x14ac:dyDescent="0.2"/>
    <row r="18850" ht="12.75" customHeight="1" x14ac:dyDescent="0.2"/>
    <row r="18851" ht="12.75" customHeight="1" x14ac:dyDescent="0.2"/>
    <row r="18852" ht="12.75" customHeight="1" x14ac:dyDescent="0.2"/>
    <row r="18853" ht="12.75" customHeight="1" x14ac:dyDescent="0.2"/>
    <row r="18854" ht="12.75" customHeight="1" x14ac:dyDescent="0.2"/>
    <row r="18855" ht="12.75" customHeight="1" x14ac:dyDescent="0.2"/>
    <row r="18856" ht="12.75" customHeight="1" x14ac:dyDescent="0.2"/>
    <row r="18857" ht="12.75" customHeight="1" x14ac:dyDescent="0.2"/>
    <row r="18858" ht="12.75" customHeight="1" x14ac:dyDescent="0.2"/>
    <row r="18859" ht="12.75" customHeight="1" x14ac:dyDescent="0.2"/>
    <row r="18860" ht="12.75" customHeight="1" x14ac:dyDescent="0.2"/>
    <row r="18861" ht="12.75" customHeight="1" x14ac:dyDescent="0.2"/>
    <row r="18862" ht="12.75" customHeight="1" x14ac:dyDescent="0.2"/>
    <row r="18863" ht="12.75" customHeight="1" x14ac:dyDescent="0.2"/>
    <row r="18864" ht="12.75" customHeight="1" x14ac:dyDescent="0.2"/>
    <row r="18865" ht="12.75" customHeight="1" x14ac:dyDescent="0.2"/>
    <row r="18866" ht="12.75" customHeight="1" x14ac:dyDescent="0.2"/>
    <row r="18867" ht="12.75" customHeight="1" x14ac:dyDescent="0.2"/>
    <row r="18868" ht="12.75" customHeight="1" x14ac:dyDescent="0.2"/>
    <row r="18869" ht="12.75" customHeight="1" x14ac:dyDescent="0.2"/>
    <row r="18870" ht="12.75" customHeight="1" x14ac:dyDescent="0.2"/>
    <row r="18871" ht="12.75" customHeight="1" x14ac:dyDescent="0.2"/>
    <row r="18872" ht="12.75" customHeight="1" x14ac:dyDescent="0.2"/>
    <row r="18873" ht="12.75" customHeight="1" x14ac:dyDescent="0.2"/>
    <row r="18874" ht="12.75" customHeight="1" x14ac:dyDescent="0.2"/>
    <row r="18875" ht="12.75" customHeight="1" x14ac:dyDescent="0.2"/>
    <row r="18876" ht="12.75" customHeight="1" x14ac:dyDescent="0.2"/>
    <row r="18877" ht="12.75" customHeight="1" x14ac:dyDescent="0.2"/>
    <row r="18878" ht="12.75" customHeight="1" x14ac:dyDescent="0.2"/>
    <row r="18879" ht="12.75" customHeight="1" x14ac:dyDescent="0.2"/>
    <row r="18880" ht="12.75" customHeight="1" x14ac:dyDescent="0.2"/>
    <row r="18881" ht="12.75" customHeight="1" x14ac:dyDescent="0.2"/>
    <row r="18882" ht="12.75" customHeight="1" x14ac:dyDescent="0.2"/>
    <row r="18883" ht="12.75" customHeight="1" x14ac:dyDescent="0.2"/>
    <row r="18884" ht="12.75" customHeight="1" x14ac:dyDescent="0.2"/>
    <row r="18885" ht="12.75" customHeight="1" x14ac:dyDescent="0.2"/>
    <row r="18886" ht="12.75" customHeight="1" x14ac:dyDescent="0.2"/>
    <row r="18887" ht="12.75" customHeight="1" x14ac:dyDescent="0.2"/>
    <row r="18888" ht="12.75" customHeight="1" x14ac:dyDescent="0.2"/>
    <row r="18889" ht="12.75" customHeight="1" x14ac:dyDescent="0.2"/>
    <row r="18890" ht="12.75" customHeight="1" x14ac:dyDescent="0.2"/>
    <row r="18891" ht="12.75" customHeight="1" x14ac:dyDescent="0.2"/>
    <row r="18892" ht="12.75" customHeight="1" x14ac:dyDescent="0.2"/>
    <row r="18893" ht="12.75" customHeight="1" x14ac:dyDescent="0.2"/>
    <row r="18894" ht="12.75" customHeight="1" x14ac:dyDescent="0.2"/>
    <row r="18895" ht="12.75" customHeight="1" x14ac:dyDescent="0.2"/>
    <row r="18896" ht="12.75" customHeight="1" x14ac:dyDescent="0.2"/>
    <row r="18897" ht="12.75" customHeight="1" x14ac:dyDescent="0.2"/>
    <row r="18898" ht="12.75" customHeight="1" x14ac:dyDescent="0.2"/>
    <row r="18899" ht="12.75" customHeight="1" x14ac:dyDescent="0.2"/>
    <row r="18900" ht="12.75" customHeight="1" x14ac:dyDescent="0.2"/>
    <row r="18901" ht="12.75" customHeight="1" x14ac:dyDescent="0.2"/>
    <row r="18902" ht="12.75" customHeight="1" x14ac:dyDescent="0.2"/>
    <row r="18903" ht="12.75" customHeight="1" x14ac:dyDescent="0.2"/>
    <row r="18904" ht="12.75" customHeight="1" x14ac:dyDescent="0.2"/>
    <row r="18905" ht="12.75" customHeight="1" x14ac:dyDescent="0.2"/>
    <row r="18906" ht="12.75" customHeight="1" x14ac:dyDescent="0.2"/>
    <row r="18907" ht="12.75" customHeight="1" x14ac:dyDescent="0.2"/>
    <row r="18908" ht="12.75" customHeight="1" x14ac:dyDescent="0.2"/>
    <row r="18909" ht="12.75" customHeight="1" x14ac:dyDescent="0.2"/>
    <row r="18910" ht="12.75" customHeight="1" x14ac:dyDescent="0.2"/>
    <row r="18911" ht="12.75" customHeight="1" x14ac:dyDescent="0.2"/>
    <row r="18912" ht="12.75" customHeight="1" x14ac:dyDescent="0.2"/>
    <row r="18913" ht="12.75" customHeight="1" x14ac:dyDescent="0.2"/>
    <row r="18914" ht="12.75" customHeight="1" x14ac:dyDescent="0.2"/>
    <row r="18915" ht="12.75" customHeight="1" x14ac:dyDescent="0.2"/>
    <row r="18916" ht="12.75" customHeight="1" x14ac:dyDescent="0.2"/>
    <row r="18917" ht="12.75" customHeight="1" x14ac:dyDescent="0.2"/>
    <row r="18918" ht="12.75" customHeight="1" x14ac:dyDescent="0.2"/>
    <row r="18919" ht="12.75" customHeight="1" x14ac:dyDescent="0.2"/>
    <row r="18920" ht="12.75" customHeight="1" x14ac:dyDescent="0.2"/>
    <row r="18921" ht="12.75" customHeight="1" x14ac:dyDescent="0.2"/>
    <row r="18922" ht="12.75" customHeight="1" x14ac:dyDescent="0.2"/>
    <row r="18923" ht="12.75" customHeight="1" x14ac:dyDescent="0.2"/>
    <row r="18924" ht="12.75" customHeight="1" x14ac:dyDescent="0.2"/>
    <row r="18925" ht="12.75" customHeight="1" x14ac:dyDescent="0.2"/>
    <row r="18926" ht="12.75" customHeight="1" x14ac:dyDescent="0.2"/>
    <row r="18927" ht="12.75" customHeight="1" x14ac:dyDescent="0.2"/>
    <row r="18928" ht="12.75" customHeight="1" x14ac:dyDescent="0.2"/>
    <row r="18929" ht="12.75" customHeight="1" x14ac:dyDescent="0.2"/>
    <row r="18930" ht="12.75" customHeight="1" x14ac:dyDescent="0.2"/>
    <row r="18931" ht="12.75" customHeight="1" x14ac:dyDescent="0.2"/>
    <row r="18932" ht="12.75" customHeight="1" x14ac:dyDescent="0.2"/>
    <row r="18933" ht="12.75" customHeight="1" x14ac:dyDescent="0.2"/>
    <row r="18934" ht="12.75" customHeight="1" x14ac:dyDescent="0.2"/>
    <row r="18935" ht="12.75" customHeight="1" x14ac:dyDescent="0.2"/>
    <row r="18936" ht="12.75" customHeight="1" x14ac:dyDescent="0.2"/>
    <row r="18937" ht="12.75" customHeight="1" x14ac:dyDescent="0.2"/>
    <row r="18938" ht="12.75" customHeight="1" x14ac:dyDescent="0.2"/>
    <row r="18939" ht="12.75" customHeight="1" x14ac:dyDescent="0.2"/>
    <row r="18940" ht="12.75" customHeight="1" x14ac:dyDescent="0.2"/>
    <row r="18941" ht="12.75" customHeight="1" x14ac:dyDescent="0.2"/>
    <row r="18942" ht="12.75" customHeight="1" x14ac:dyDescent="0.2"/>
    <row r="18943" ht="12.75" customHeight="1" x14ac:dyDescent="0.2"/>
    <row r="18944" ht="12.75" customHeight="1" x14ac:dyDescent="0.2"/>
    <row r="18945" ht="12.75" customHeight="1" x14ac:dyDescent="0.2"/>
    <row r="18946" ht="12.75" customHeight="1" x14ac:dyDescent="0.2"/>
    <row r="18947" ht="12.75" customHeight="1" x14ac:dyDescent="0.2"/>
    <row r="18948" ht="12.75" customHeight="1" x14ac:dyDescent="0.2"/>
    <row r="18949" ht="12.75" customHeight="1" x14ac:dyDescent="0.2"/>
    <row r="18950" ht="12.75" customHeight="1" x14ac:dyDescent="0.2"/>
    <row r="18951" ht="12.75" customHeight="1" x14ac:dyDescent="0.2"/>
    <row r="18952" ht="12.75" customHeight="1" x14ac:dyDescent="0.2"/>
    <row r="18953" ht="12.75" customHeight="1" x14ac:dyDescent="0.2"/>
    <row r="18954" ht="12.75" customHeight="1" x14ac:dyDescent="0.2"/>
    <row r="18955" ht="12.75" customHeight="1" x14ac:dyDescent="0.2"/>
    <row r="18956" ht="12.75" customHeight="1" x14ac:dyDescent="0.2"/>
    <row r="18957" ht="12.75" customHeight="1" x14ac:dyDescent="0.2"/>
    <row r="18958" ht="12.75" customHeight="1" x14ac:dyDescent="0.2"/>
    <row r="18959" ht="12.75" customHeight="1" x14ac:dyDescent="0.2"/>
    <row r="18960" ht="12.75" customHeight="1" x14ac:dyDescent="0.2"/>
    <row r="18961" ht="12.75" customHeight="1" x14ac:dyDescent="0.2"/>
    <row r="18962" ht="12.75" customHeight="1" x14ac:dyDescent="0.2"/>
    <row r="18963" ht="12.75" customHeight="1" x14ac:dyDescent="0.2"/>
    <row r="18964" ht="12.75" customHeight="1" x14ac:dyDescent="0.2"/>
    <row r="18965" ht="12.75" customHeight="1" x14ac:dyDescent="0.2"/>
    <row r="18966" ht="12.75" customHeight="1" x14ac:dyDescent="0.2"/>
    <row r="18967" ht="12.75" customHeight="1" x14ac:dyDescent="0.2"/>
    <row r="18968" ht="12.75" customHeight="1" x14ac:dyDescent="0.2"/>
    <row r="18969" ht="12.75" customHeight="1" x14ac:dyDescent="0.2"/>
    <row r="18970" ht="12.75" customHeight="1" x14ac:dyDescent="0.2"/>
    <row r="18971" ht="12.75" customHeight="1" x14ac:dyDescent="0.2"/>
    <row r="18972" ht="12.75" customHeight="1" x14ac:dyDescent="0.2"/>
    <row r="18973" ht="12.75" customHeight="1" x14ac:dyDescent="0.2"/>
    <row r="18974" ht="12.75" customHeight="1" x14ac:dyDescent="0.2"/>
    <row r="18975" ht="12.75" customHeight="1" x14ac:dyDescent="0.2"/>
    <row r="18976" ht="12.75" customHeight="1" x14ac:dyDescent="0.2"/>
    <row r="18977" ht="12.75" customHeight="1" x14ac:dyDescent="0.2"/>
    <row r="18978" ht="12.75" customHeight="1" x14ac:dyDescent="0.2"/>
    <row r="18979" ht="12.75" customHeight="1" x14ac:dyDescent="0.2"/>
    <row r="18980" ht="12.75" customHeight="1" x14ac:dyDescent="0.2"/>
    <row r="18981" ht="12.75" customHeight="1" x14ac:dyDescent="0.2"/>
    <row r="18982" ht="12.75" customHeight="1" x14ac:dyDescent="0.2"/>
    <row r="18983" ht="12.75" customHeight="1" x14ac:dyDescent="0.2"/>
    <row r="18984" ht="12.75" customHeight="1" x14ac:dyDescent="0.2"/>
    <row r="18985" ht="12.75" customHeight="1" x14ac:dyDescent="0.2"/>
    <row r="18986" ht="12.75" customHeight="1" x14ac:dyDescent="0.2"/>
    <row r="18987" ht="12.75" customHeight="1" x14ac:dyDescent="0.2"/>
    <row r="18988" ht="12.75" customHeight="1" x14ac:dyDescent="0.2"/>
    <row r="18989" ht="12.75" customHeight="1" x14ac:dyDescent="0.2"/>
    <row r="18990" ht="12.75" customHeight="1" x14ac:dyDescent="0.2"/>
    <row r="18991" ht="12.75" customHeight="1" x14ac:dyDescent="0.2"/>
    <row r="18992" ht="12.75" customHeight="1" x14ac:dyDescent="0.2"/>
    <row r="18993" ht="12.75" customHeight="1" x14ac:dyDescent="0.2"/>
    <row r="18994" ht="12.75" customHeight="1" x14ac:dyDescent="0.2"/>
    <row r="18995" ht="12.75" customHeight="1" x14ac:dyDescent="0.2"/>
    <row r="18996" ht="12.75" customHeight="1" x14ac:dyDescent="0.2"/>
    <row r="18997" ht="12.75" customHeight="1" x14ac:dyDescent="0.2"/>
    <row r="18998" ht="12.75" customHeight="1" x14ac:dyDescent="0.2"/>
    <row r="18999" ht="12.75" customHeight="1" x14ac:dyDescent="0.2"/>
    <row r="19000" ht="12.75" customHeight="1" x14ac:dyDescent="0.2"/>
    <row r="19001" ht="12.75" customHeight="1" x14ac:dyDescent="0.2"/>
    <row r="19002" ht="12.75" customHeight="1" x14ac:dyDescent="0.2"/>
    <row r="19003" ht="12.75" customHeight="1" x14ac:dyDescent="0.2"/>
    <row r="19004" ht="12.75" customHeight="1" x14ac:dyDescent="0.2"/>
    <row r="19005" ht="12.75" customHeight="1" x14ac:dyDescent="0.2"/>
    <row r="19006" ht="12.75" customHeight="1" x14ac:dyDescent="0.2"/>
    <row r="19007" ht="12.75" customHeight="1" x14ac:dyDescent="0.2"/>
    <row r="19008" ht="12.75" customHeight="1" x14ac:dyDescent="0.2"/>
    <row r="19009" ht="12.75" customHeight="1" x14ac:dyDescent="0.2"/>
    <row r="19010" ht="12.75" customHeight="1" x14ac:dyDescent="0.2"/>
    <row r="19011" ht="12.75" customHeight="1" x14ac:dyDescent="0.2"/>
    <row r="19012" ht="12.75" customHeight="1" x14ac:dyDescent="0.2"/>
    <row r="19013" ht="12.75" customHeight="1" x14ac:dyDescent="0.2"/>
    <row r="19014" ht="12.75" customHeight="1" x14ac:dyDescent="0.2"/>
    <row r="19015" ht="12.75" customHeight="1" x14ac:dyDescent="0.2"/>
    <row r="19016" ht="12.75" customHeight="1" x14ac:dyDescent="0.2"/>
    <row r="19017" ht="12.75" customHeight="1" x14ac:dyDescent="0.2"/>
    <row r="19018" ht="12.75" customHeight="1" x14ac:dyDescent="0.2"/>
    <row r="19019" ht="12.75" customHeight="1" x14ac:dyDescent="0.2"/>
    <row r="19020" ht="12.75" customHeight="1" x14ac:dyDescent="0.2"/>
    <row r="19021" ht="12.75" customHeight="1" x14ac:dyDescent="0.2"/>
    <row r="19022" ht="12.75" customHeight="1" x14ac:dyDescent="0.2"/>
    <row r="19023" ht="12.75" customHeight="1" x14ac:dyDescent="0.2"/>
    <row r="19024" ht="12.75" customHeight="1" x14ac:dyDescent="0.2"/>
    <row r="19025" ht="12.75" customHeight="1" x14ac:dyDescent="0.2"/>
    <row r="19026" ht="12.75" customHeight="1" x14ac:dyDescent="0.2"/>
    <row r="19027" ht="12.75" customHeight="1" x14ac:dyDescent="0.2"/>
    <row r="19028" ht="12.75" customHeight="1" x14ac:dyDescent="0.2"/>
    <row r="19029" ht="12.75" customHeight="1" x14ac:dyDescent="0.2"/>
    <row r="19030" ht="12.75" customHeight="1" x14ac:dyDescent="0.2"/>
    <row r="19031" ht="12.75" customHeight="1" x14ac:dyDescent="0.2"/>
    <row r="19032" ht="12.75" customHeight="1" x14ac:dyDescent="0.2"/>
    <row r="19033" ht="12.75" customHeight="1" x14ac:dyDescent="0.2"/>
    <row r="19034" ht="12.75" customHeight="1" x14ac:dyDescent="0.2"/>
    <row r="19035" ht="12.75" customHeight="1" x14ac:dyDescent="0.2"/>
    <row r="19036" ht="12.75" customHeight="1" x14ac:dyDescent="0.2"/>
    <row r="19037" ht="12.75" customHeight="1" x14ac:dyDescent="0.2"/>
    <row r="19038" ht="12.75" customHeight="1" x14ac:dyDescent="0.2"/>
    <row r="19039" ht="12.75" customHeight="1" x14ac:dyDescent="0.2"/>
    <row r="19040" ht="12.75" customHeight="1" x14ac:dyDescent="0.2"/>
    <row r="19041" ht="12.75" customHeight="1" x14ac:dyDescent="0.2"/>
    <row r="19042" ht="12.75" customHeight="1" x14ac:dyDescent="0.2"/>
    <row r="19043" ht="12.75" customHeight="1" x14ac:dyDescent="0.2"/>
    <row r="19044" ht="12.75" customHeight="1" x14ac:dyDescent="0.2"/>
    <row r="19045" ht="12.75" customHeight="1" x14ac:dyDescent="0.2"/>
    <row r="19046" ht="12.75" customHeight="1" x14ac:dyDescent="0.2"/>
    <row r="19047" ht="12.75" customHeight="1" x14ac:dyDescent="0.2"/>
    <row r="19048" ht="12.75" customHeight="1" x14ac:dyDescent="0.2"/>
    <row r="19049" ht="12.75" customHeight="1" x14ac:dyDescent="0.2"/>
    <row r="19050" ht="12.75" customHeight="1" x14ac:dyDescent="0.2"/>
    <row r="19051" ht="12.75" customHeight="1" x14ac:dyDescent="0.2"/>
    <row r="19052" ht="12.75" customHeight="1" x14ac:dyDescent="0.2"/>
    <row r="19053" ht="12.75" customHeight="1" x14ac:dyDescent="0.2"/>
    <row r="19054" ht="12.75" customHeight="1" x14ac:dyDescent="0.2"/>
    <row r="19055" ht="12.75" customHeight="1" x14ac:dyDescent="0.2"/>
    <row r="19056" ht="12.75" customHeight="1" x14ac:dyDescent="0.2"/>
    <row r="19057" ht="12.75" customHeight="1" x14ac:dyDescent="0.2"/>
    <row r="19058" ht="12.75" customHeight="1" x14ac:dyDescent="0.2"/>
    <row r="19059" ht="12.75" customHeight="1" x14ac:dyDescent="0.2"/>
    <row r="19060" ht="12.75" customHeight="1" x14ac:dyDescent="0.2"/>
    <row r="19061" ht="12.75" customHeight="1" x14ac:dyDescent="0.2"/>
    <row r="19062" ht="12.75" customHeight="1" x14ac:dyDescent="0.2"/>
    <row r="19063" ht="12.75" customHeight="1" x14ac:dyDescent="0.2"/>
    <row r="19064" ht="12.75" customHeight="1" x14ac:dyDescent="0.2"/>
    <row r="19065" ht="12.75" customHeight="1" x14ac:dyDescent="0.2"/>
    <row r="19066" ht="12.75" customHeight="1" x14ac:dyDescent="0.2"/>
    <row r="19067" ht="12.75" customHeight="1" x14ac:dyDescent="0.2"/>
    <row r="19068" ht="12.75" customHeight="1" x14ac:dyDescent="0.2"/>
    <row r="19069" ht="12.75" customHeight="1" x14ac:dyDescent="0.2"/>
    <row r="19070" ht="12.75" customHeight="1" x14ac:dyDescent="0.2"/>
    <row r="19071" ht="12.75" customHeight="1" x14ac:dyDescent="0.2"/>
    <row r="19072" ht="12.75" customHeight="1" x14ac:dyDescent="0.2"/>
    <row r="19073" ht="12.75" customHeight="1" x14ac:dyDescent="0.2"/>
    <row r="19074" ht="12.75" customHeight="1" x14ac:dyDescent="0.2"/>
    <row r="19075" ht="12.75" customHeight="1" x14ac:dyDescent="0.2"/>
    <row r="19076" ht="12.75" customHeight="1" x14ac:dyDescent="0.2"/>
    <row r="19077" ht="12.75" customHeight="1" x14ac:dyDescent="0.2"/>
    <row r="19078" ht="12.75" customHeight="1" x14ac:dyDescent="0.2"/>
    <row r="19079" ht="12.75" customHeight="1" x14ac:dyDescent="0.2"/>
    <row r="19080" ht="12.75" customHeight="1" x14ac:dyDescent="0.2"/>
    <row r="19081" ht="12.75" customHeight="1" x14ac:dyDescent="0.2"/>
    <row r="19082" ht="12.75" customHeight="1" x14ac:dyDescent="0.2"/>
    <row r="19083" ht="12.75" customHeight="1" x14ac:dyDescent="0.2"/>
    <row r="19084" ht="12.75" customHeight="1" x14ac:dyDescent="0.2"/>
    <row r="19085" ht="12.75" customHeight="1" x14ac:dyDescent="0.2"/>
    <row r="19086" ht="12.75" customHeight="1" x14ac:dyDescent="0.2"/>
    <row r="19087" ht="12.75" customHeight="1" x14ac:dyDescent="0.2"/>
    <row r="19088" ht="12.75" customHeight="1" x14ac:dyDescent="0.2"/>
    <row r="19089" ht="12.75" customHeight="1" x14ac:dyDescent="0.2"/>
    <row r="19090" ht="12.75" customHeight="1" x14ac:dyDescent="0.2"/>
    <row r="19091" ht="12.75" customHeight="1" x14ac:dyDescent="0.2"/>
    <row r="19092" ht="12.75" customHeight="1" x14ac:dyDescent="0.2"/>
    <row r="19093" ht="12.75" customHeight="1" x14ac:dyDescent="0.2"/>
    <row r="19094" ht="12.75" customHeight="1" x14ac:dyDescent="0.2"/>
    <row r="19095" ht="12.75" customHeight="1" x14ac:dyDescent="0.2"/>
    <row r="19096" ht="12.75" customHeight="1" x14ac:dyDescent="0.2"/>
    <row r="19097" ht="12.75" customHeight="1" x14ac:dyDescent="0.2"/>
    <row r="19098" ht="12.75" customHeight="1" x14ac:dyDescent="0.2"/>
    <row r="19099" ht="12.75" customHeight="1" x14ac:dyDescent="0.2"/>
    <row r="19100" ht="12.75" customHeight="1" x14ac:dyDescent="0.2"/>
    <row r="19101" ht="12.75" customHeight="1" x14ac:dyDescent="0.2"/>
    <row r="19102" ht="12.75" customHeight="1" x14ac:dyDescent="0.2"/>
    <row r="19103" ht="12.75" customHeight="1" x14ac:dyDescent="0.2"/>
    <row r="19104" ht="12.75" customHeight="1" x14ac:dyDescent="0.2"/>
    <row r="19105" ht="12.75" customHeight="1" x14ac:dyDescent="0.2"/>
    <row r="19106" ht="12.75" customHeight="1" x14ac:dyDescent="0.2"/>
    <row r="19107" ht="12.75" customHeight="1" x14ac:dyDescent="0.2"/>
    <row r="19108" ht="12.75" customHeight="1" x14ac:dyDescent="0.2"/>
    <row r="19109" ht="12.75" customHeight="1" x14ac:dyDescent="0.2"/>
    <row r="19110" ht="12.75" customHeight="1" x14ac:dyDescent="0.2"/>
    <row r="19111" ht="12.75" customHeight="1" x14ac:dyDescent="0.2"/>
    <row r="19112" ht="12.75" customHeight="1" x14ac:dyDescent="0.2"/>
    <row r="19113" ht="12.75" customHeight="1" x14ac:dyDescent="0.2"/>
    <row r="19114" ht="12.75" customHeight="1" x14ac:dyDescent="0.2"/>
    <row r="19115" ht="12.75" customHeight="1" x14ac:dyDescent="0.2"/>
    <row r="19116" ht="12.75" customHeight="1" x14ac:dyDescent="0.2"/>
    <row r="19117" ht="12.75" customHeight="1" x14ac:dyDescent="0.2"/>
    <row r="19118" ht="12.75" customHeight="1" x14ac:dyDescent="0.2"/>
    <row r="19119" ht="12.75" customHeight="1" x14ac:dyDescent="0.2"/>
    <row r="19120" ht="12.75" customHeight="1" x14ac:dyDescent="0.2"/>
    <row r="19121" ht="12.75" customHeight="1" x14ac:dyDescent="0.2"/>
    <row r="19122" ht="12.75" customHeight="1" x14ac:dyDescent="0.2"/>
    <row r="19123" ht="12.75" customHeight="1" x14ac:dyDescent="0.2"/>
    <row r="19124" ht="12.75" customHeight="1" x14ac:dyDescent="0.2"/>
    <row r="19125" ht="12.75" customHeight="1" x14ac:dyDescent="0.2"/>
    <row r="19126" ht="12.75" customHeight="1" x14ac:dyDescent="0.2"/>
    <row r="19127" ht="12.75" customHeight="1" x14ac:dyDescent="0.2"/>
    <row r="19128" ht="12.75" customHeight="1" x14ac:dyDescent="0.2"/>
    <row r="19129" ht="12.75" customHeight="1" x14ac:dyDescent="0.2"/>
    <row r="19130" ht="12.75" customHeight="1" x14ac:dyDescent="0.2"/>
    <row r="19131" ht="12.75" customHeight="1" x14ac:dyDescent="0.2"/>
    <row r="19132" ht="12.75" customHeight="1" x14ac:dyDescent="0.2"/>
    <row r="19133" ht="12.75" customHeight="1" x14ac:dyDescent="0.2"/>
    <row r="19134" ht="12.75" customHeight="1" x14ac:dyDescent="0.2"/>
    <row r="19135" ht="12.75" customHeight="1" x14ac:dyDescent="0.2"/>
    <row r="19136" ht="12.75" customHeight="1" x14ac:dyDescent="0.2"/>
    <row r="19137" ht="12.75" customHeight="1" x14ac:dyDescent="0.2"/>
    <row r="19138" ht="12.75" customHeight="1" x14ac:dyDescent="0.2"/>
    <row r="19139" ht="12.75" customHeight="1" x14ac:dyDescent="0.2"/>
    <row r="19140" ht="12.75" customHeight="1" x14ac:dyDescent="0.2"/>
    <row r="19141" ht="12.75" customHeight="1" x14ac:dyDescent="0.2"/>
    <row r="19142" ht="12.75" customHeight="1" x14ac:dyDescent="0.2"/>
    <row r="19143" ht="12.75" customHeight="1" x14ac:dyDescent="0.2"/>
    <row r="19144" ht="12.75" customHeight="1" x14ac:dyDescent="0.2"/>
    <row r="19145" ht="12.75" customHeight="1" x14ac:dyDescent="0.2"/>
    <row r="19146" ht="12.75" customHeight="1" x14ac:dyDescent="0.2"/>
    <row r="19147" ht="12.75" customHeight="1" x14ac:dyDescent="0.2"/>
    <row r="19148" ht="12.75" customHeight="1" x14ac:dyDescent="0.2"/>
    <row r="19149" ht="12.75" customHeight="1" x14ac:dyDescent="0.2"/>
    <row r="19150" ht="12.75" customHeight="1" x14ac:dyDescent="0.2"/>
    <row r="19151" ht="12.75" customHeight="1" x14ac:dyDescent="0.2"/>
    <row r="19152" ht="12.75" customHeight="1" x14ac:dyDescent="0.2"/>
    <row r="19153" ht="12.75" customHeight="1" x14ac:dyDescent="0.2"/>
    <row r="19154" ht="12.75" customHeight="1" x14ac:dyDescent="0.2"/>
    <row r="19155" ht="12.75" customHeight="1" x14ac:dyDescent="0.2"/>
    <row r="19156" ht="12.75" customHeight="1" x14ac:dyDescent="0.2"/>
    <row r="19157" ht="12.75" customHeight="1" x14ac:dyDescent="0.2"/>
    <row r="19158" ht="12.75" customHeight="1" x14ac:dyDescent="0.2"/>
    <row r="19159" ht="12.75" customHeight="1" x14ac:dyDescent="0.2"/>
    <row r="19160" ht="12.75" customHeight="1" x14ac:dyDescent="0.2"/>
    <row r="19161" ht="12.75" customHeight="1" x14ac:dyDescent="0.2"/>
    <row r="19162" ht="12.75" customHeight="1" x14ac:dyDescent="0.2"/>
    <row r="19163" ht="12.75" customHeight="1" x14ac:dyDescent="0.2"/>
    <row r="19164" ht="12.75" customHeight="1" x14ac:dyDescent="0.2"/>
    <row r="19165" ht="12.75" customHeight="1" x14ac:dyDescent="0.2"/>
    <row r="19166" ht="12.75" customHeight="1" x14ac:dyDescent="0.2"/>
    <row r="19167" ht="12.75" customHeight="1" x14ac:dyDescent="0.2"/>
    <row r="19168" ht="12.75" customHeight="1" x14ac:dyDescent="0.2"/>
    <row r="19169" ht="12.75" customHeight="1" x14ac:dyDescent="0.2"/>
    <row r="19170" ht="12.75" customHeight="1" x14ac:dyDescent="0.2"/>
    <row r="19171" ht="12.75" customHeight="1" x14ac:dyDescent="0.2"/>
    <row r="19172" ht="12.75" customHeight="1" x14ac:dyDescent="0.2"/>
    <row r="19173" ht="12.75" customHeight="1" x14ac:dyDescent="0.2"/>
    <row r="19174" ht="12.75" customHeight="1" x14ac:dyDescent="0.2"/>
    <row r="19175" ht="12.75" customHeight="1" x14ac:dyDescent="0.2"/>
    <row r="19176" ht="12.75" customHeight="1" x14ac:dyDescent="0.2"/>
    <row r="19177" ht="12.75" customHeight="1" x14ac:dyDescent="0.2"/>
    <row r="19178" ht="12.75" customHeight="1" x14ac:dyDescent="0.2"/>
    <row r="19179" ht="12.75" customHeight="1" x14ac:dyDescent="0.2"/>
    <row r="19180" ht="12.75" customHeight="1" x14ac:dyDescent="0.2"/>
    <row r="19181" ht="12.75" customHeight="1" x14ac:dyDescent="0.2"/>
    <row r="19182" ht="12.75" customHeight="1" x14ac:dyDescent="0.2"/>
    <row r="19183" ht="12.75" customHeight="1" x14ac:dyDescent="0.2"/>
    <row r="19184" ht="12.75" customHeight="1" x14ac:dyDescent="0.2"/>
    <row r="19185" ht="12.75" customHeight="1" x14ac:dyDescent="0.2"/>
    <row r="19186" ht="12.75" customHeight="1" x14ac:dyDescent="0.2"/>
    <row r="19187" ht="12.75" customHeight="1" x14ac:dyDescent="0.2"/>
    <row r="19188" ht="12.75" customHeight="1" x14ac:dyDescent="0.2"/>
    <row r="19189" ht="12.75" customHeight="1" x14ac:dyDescent="0.2"/>
    <row r="19190" ht="12.75" customHeight="1" x14ac:dyDescent="0.2"/>
    <row r="19191" ht="12.75" customHeight="1" x14ac:dyDescent="0.2"/>
    <row r="19192" ht="12.75" customHeight="1" x14ac:dyDescent="0.2"/>
    <row r="19193" ht="12.75" customHeight="1" x14ac:dyDescent="0.2"/>
    <row r="19194" ht="12.75" customHeight="1" x14ac:dyDescent="0.2"/>
    <row r="19195" ht="12.75" customHeight="1" x14ac:dyDescent="0.2"/>
    <row r="19196" ht="12.75" customHeight="1" x14ac:dyDescent="0.2"/>
    <row r="19197" ht="12.75" customHeight="1" x14ac:dyDescent="0.2"/>
    <row r="19198" ht="12.75" customHeight="1" x14ac:dyDescent="0.2"/>
    <row r="19199" ht="12.75" customHeight="1" x14ac:dyDescent="0.2"/>
    <row r="19200" ht="12.75" customHeight="1" x14ac:dyDescent="0.2"/>
    <row r="19201" ht="12.75" customHeight="1" x14ac:dyDescent="0.2"/>
    <row r="19202" ht="12.75" customHeight="1" x14ac:dyDescent="0.2"/>
    <row r="19203" ht="12.75" customHeight="1" x14ac:dyDescent="0.2"/>
    <row r="19204" ht="12.75" customHeight="1" x14ac:dyDescent="0.2"/>
    <row r="19205" ht="12.75" customHeight="1" x14ac:dyDescent="0.2"/>
    <row r="19206" ht="12.75" customHeight="1" x14ac:dyDescent="0.2"/>
    <row r="19207" ht="12.75" customHeight="1" x14ac:dyDescent="0.2"/>
    <row r="19208" ht="12.75" customHeight="1" x14ac:dyDescent="0.2"/>
    <row r="19209" ht="12.75" customHeight="1" x14ac:dyDescent="0.2"/>
    <row r="19210" ht="12.75" customHeight="1" x14ac:dyDescent="0.2"/>
    <row r="19211" ht="12.75" customHeight="1" x14ac:dyDescent="0.2"/>
    <row r="19212" ht="12.75" customHeight="1" x14ac:dyDescent="0.2"/>
    <row r="19213" ht="12.75" customHeight="1" x14ac:dyDescent="0.2"/>
    <row r="19214" ht="12.75" customHeight="1" x14ac:dyDescent="0.2"/>
    <row r="19215" ht="12.75" customHeight="1" x14ac:dyDescent="0.2"/>
    <row r="19216" ht="12.75" customHeight="1" x14ac:dyDescent="0.2"/>
    <row r="19217" ht="12.75" customHeight="1" x14ac:dyDescent="0.2"/>
    <row r="19218" ht="12.75" customHeight="1" x14ac:dyDescent="0.2"/>
    <row r="19219" ht="12.75" customHeight="1" x14ac:dyDescent="0.2"/>
    <row r="19220" ht="12.75" customHeight="1" x14ac:dyDescent="0.2"/>
    <row r="19221" ht="12.75" customHeight="1" x14ac:dyDescent="0.2"/>
    <row r="19222" ht="12.75" customHeight="1" x14ac:dyDescent="0.2"/>
    <row r="19223" ht="12.75" customHeight="1" x14ac:dyDescent="0.2"/>
    <row r="19224" ht="12.75" customHeight="1" x14ac:dyDescent="0.2"/>
    <row r="19225" ht="12.75" customHeight="1" x14ac:dyDescent="0.2"/>
    <row r="19226" ht="12.75" customHeight="1" x14ac:dyDescent="0.2"/>
    <row r="19227" ht="12.75" customHeight="1" x14ac:dyDescent="0.2"/>
    <row r="19228" ht="12.75" customHeight="1" x14ac:dyDescent="0.2"/>
    <row r="19229" ht="12.75" customHeight="1" x14ac:dyDescent="0.2"/>
    <row r="19230" ht="12.75" customHeight="1" x14ac:dyDescent="0.2"/>
    <row r="19231" ht="12.75" customHeight="1" x14ac:dyDescent="0.2"/>
    <row r="19232" ht="12.75" customHeight="1" x14ac:dyDescent="0.2"/>
    <row r="19233" ht="12.75" customHeight="1" x14ac:dyDescent="0.2"/>
    <row r="19234" ht="12.75" customHeight="1" x14ac:dyDescent="0.2"/>
    <row r="19235" ht="12.75" customHeight="1" x14ac:dyDescent="0.2"/>
    <row r="19236" ht="12.75" customHeight="1" x14ac:dyDescent="0.2"/>
    <row r="19237" ht="12.75" customHeight="1" x14ac:dyDescent="0.2"/>
    <row r="19238" ht="12.75" customHeight="1" x14ac:dyDescent="0.2"/>
    <row r="19239" ht="12.75" customHeight="1" x14ac:dyDescent="0.2"/>
    <row r="19240" ht="12.75" customHeight="1" x14ac:dyDescent="0.2"/>
    <row r="19241" ht="12.75" customHeight="1" x14ac:dyDescent="0.2"/>
    <row r="19242" ht="12.75" customHeight="1" x14ac:dyDescent="0.2"/>
    <row r="19243" ht="12.75" customHeight="1" x14ac:dyDescent="0.2"/>
    <row r="19244" ht="12.75" customHeight="1" x14ac:dyDescent="0.2"/>
    <row r="19245" ht="12.75" customHeight="1" x14ac:dyDescent="0.2"/>
    <row r="19246" ht="12.75" customHeight="1" x14ac:dyDescent="0.2"/>
    <row r="19247" ht="12.75" customHeight="1" x14ac:dyDescent="0.2"/>
    <row r="19248" ht="12.75" customHeight="1" x14ac:dyDescent="0.2"/>
    <row r="19249" ht="12.75" customHeight="1" x14ac:dyDescent="0.2"/>
    <row r="19250" ht="12.75" customHeight="1" x14ac:dyDescent="0.2"/>
    <row r="19251" ht="12.75" customHeight="1" x14ac:dyDescent="0.2"/>
    <row r="19252" ht="12.75" customHeight="1" x14ac:dyDescent="0.2"/>
    <row r="19253" ht="12.75" customHeight="1" x14ac:dyDescent="0.2"/>
    <row r="19254" ht="12.75" customHeight="1" x14ac:dyDescent="0.2"/>
    <row r="19255" ht="12.75" customHeight="1" x14ac:dyDescent="0.2"/>
    <row r="19256" ht="12.75" customHeight="1" x14ac:dyDescent="0.2"/>
    <row r="19257" ht="12.75" customHeight="1" x14ac:dyDescent="0.2"/>
    <row r="19258" ht="12.75" customHeight="1" x14ac:dyDescent="0.2"/>
    <row r="19259" ht="12.75" customHeight="1" x14ac:dyDescent="0.2"/>
    <row r="19260" ht="12.75" customHeight="1" x14ac:dyDescent="0.2"/>
    <row r="19261" ht="12.75" customHeight="1" x14ac:dyDescent="0.2"/>
    <row r="19262" ht="12.75" customHeight="1" x14ac:dyDescent="0.2"/>
    <row r="19263" ht="12.75" customHeight="1" x14ac:dyDescent="0.2"/>
    <row r="19264" ht="12.75" customHeight="1" x14ac:dyDescent="0.2"/>
    <row r="19265" ht="12.75" customHeight="1" x14ac:dyDescent="0.2"/>
    <row r="19266" ht="12.75" customHeight="1" x14ac:dyDescent="0.2"/>
    <row r="19267" ht="12.75" customHeight="1" x14ac:dyDescent="0.2"/>
    <row r="19268" ht="12.75" customHeight="1" x14ac:dyDescent="0.2"/>
    <row r="19269" ht="12.75" customHeight="1" x14ac:dyDescent="0.2"/>
    <row r="19270" ht="12.75" customHeight="1" x14ac:dyDescent="0.2"/>
    <row r="19271" ht="12.75" customHeight="1" x14ac:dyDescent="0.2"/>
    <row r="19272" ht="12.75" customHeight="1" x14ac:dyDescent="0.2"/>
    <row r="19273" ht="12.75" customHeight="1" x14ac:dyDescent="0.2"/>
    <row r="19274" ht="12.75" customHeight="1" x14ac:dyDescent="0.2"/>
    <row r="19275" ht="12.75" customHeight="1" x14ac:dyDescent="0.2"/>
    <row r="19276" ht="12.75" customHeight="1" x14ac:dyDescent="0.2"/>
    <row r="19277" ht="12.75" customHeight="1" x14ac:dyDescent="0.2"/>
    <row r="19278" ht="12.75" customHeight="1" x14ac:dyDescent="0.2"/>
    <row r="19279" ht="12.75" customHeight="1" x14ac:dyDescent="0.2"/>
    <row r="19280" ht="12.75" customHeight="1" x14ac:dyDescent="0.2"/>
    <row r="19281" ht="12.75" customHeight="1" x14ac:dyDescent="0.2"/>
    <row r="19282" ht="12.75" customHeight="1" x14ac:dyDescent="0.2"/>
    <row r="19283" ht="12.75" customHeight="1" x14ac:dyDescent="0.2"/>
    <row r="19284" ht="12.75" customHeight="1" x14ac:dyDescent="0.2"/>
    <row r="19285" ht="12.75" customHeight="1" x14ac:dyDescent="0.2"/>
    <row r="19286" ht="12.75" customHeight="1" x14ac:dyDescent="0.2"/>
    <row r="19287" ht="12.75" customHeight="1" x14ac:dyDescent="0.2"/>
    <row r="19288" ht="12.75" customHeight="1" x14ac:dyDescent="0.2"/>
    <row r="19289" ht="12.75" customHeight="1" x14ac:dyDescent="0.2"/>
    <row r="19290" ht="12.75" customHeight="1" x14ac:dyDescent="0.2"/>
    <row r="19291" ht="12.75" customHeight="1" x14ac:dyDescent="0.2"/>
    <row r="19292" ht="12.75" customHeight="1" x14ac:dyDescent="0.2"/>
    <row r="19293" ht="12.75" customHeight="1" x14ac:dyDescent="0.2"/>
    <row r="19294" ht="12.75" customHeight="1" x14ac:dyDescent="0.2"/>
    <row r="19295" ht="12.75" customHeight="1" x14ac:dyDescent="0.2"/>
    <row r="19296" ht="12.75" customHeight="1" x14ac:dyDescent="0.2"/>
    <row r="19297" ht="12.75" customHeight="1" x14ac:dyDescent="0.2"/>
    <row r="19298" ht="12.75" customHeight="1" x14ac:dyDescent="0.2"/>
    <row r="19299" ht="12.75" customHeight="1" x14ac:dyDescent="0.2"/>
    <row r="19300" ht="12.75" customHeight="1" x14ac:dyDescent="0.2"/>
    <row r="19301" ht="12.75" customHeight="1" x14ac:dyDescent="0.2"/>
    <row r="19302" ht="12.75" customHeight="1" x14ac:dyDescent="0.2"/>
    <row r="19303" ht="12.75" customHeight="1" x14ac:dyDescent="0.2"/>
    <row r="19304" ht="12.75" customHeight="1" x14ac:dyDescent="0.2"/>
    <row r="19305" ht="12.75" customHeight="1" x14ac:dyDescent="0.2"/>
    <row r="19306" ht="12.75" customHeight="1" x14ac:dyDescent="0.2"/>
    <row r="19307" ht="12.75" customHeight="1" x14ac:dyDescent="0.2"/>
    <row r="19308" ht="12.75" customHeight="1" x14ac:dyDescent="0.2"/>
    <row r="19309" ht="12.75" customHeight="1" x14ac:dyDescent="0.2"/>
    <row r="19310" ht="12.75" customHeight="1" x14ac:dyDescent="0.2"/>
    <row r="19311" ht="12.75" customHeight="1" x14ac:dyDescent="0.2"/>
    <row r="19312" ht="12.75" customHeight="1" x14ac:dyDescent="0.2"/>
    <row r="19313" ht="12.75" customHeight="1" x14ac:dyDescent="0.2"/>
    <row r="19314" ht="12.75" customHeight="1" x14ac:dyDescent="0.2"/>
    <row r="19315" ht="12.75" customHeight="1" x14ac:dyDescent="0.2"/>
    <row r="19316" ht="12.75" customHeight="1" x14ac:dyDescent="0.2"/>
    <row r="19317" ht="12.75" customHeight="1" x14ac:dyDescent="0.2"/>
    <row r="19318" ht="12.75" customHeight="1" x14ac:dyDescent="0.2"/>
    <row r="19319" ht="12.75" customHeight="1" x14ac:dyDescent="0.2"/>
    <row r="19320" ht="12.75" customHeight="1" x14ac:dyDescent="0.2"/>
    <row r="19321" ht="12.75" customHeight="1" x14ac:dyDescent="0.2"/>
    <row r="19322" ht="12.75" customHeight="1" x14ac:dyDescent="0.2"/>
    <row r="19323" ht="12.75" customHeight="1" x14ac:dyDescent="0.2"/>
    <row r="19324" ht="12.75" customHeight="1" x14ac:dyDescent="0.2"/>
    <row r="19325" ht="12.75" customHeight="1" x14ac:dyDescent="0.2"/>
    <row r="19326" ht="12.75" customHeight="1" x14ac:dyDescent="0.2"/>
    <row r="19327" ht="12.75" customHeight="1" x14ac:dyDescent="0.2"/>
    <row r="19328" ht="12.75" customHeight="1" x14ac:dyDescent="0.2"/>
    <row r="19329" ht="12.75" customHeight="1" x14ac:dyDescent="0.2"/>
    <row r="19330" ht="12.75" customHeight="1" x14ac:dyDescent="0.2"/>
    <row r="19331" ht="12.75" customHeight="1" x14ac:dyDescent="0.2"/>
    <row r="19332" ht="12.75" customHeight="1" x14ac:dyDescent="0.2"/>
    <row r="19333" ht="12.75" customHeight="1" x14ac:dyDescent="0.2"/>
    <row r="19334" ht="12.75" customHeight="1" x14ac:dyDescent="0.2"/>
    <row r="19335" ht="12.75" customHeight="1" x14ac:dyDescent="0.2"/>
    <row r="19336" ht="12.75" customHeight="1" x14ac:dyDescent="0.2"/>
    <row r="19337" ht="12.75" customHeight="1" x14ac:dyDescent="0.2"/>
    <row r="19338" ht="12.75" customHeight="1" x14ac:dyDescent="0.2"/>
    <row r="19339" ht="12.75" customHeight="1" x14ac:dyDescent="0.2"/>
    <row r="19340" ht="12.75" customHeight="1" x14ac:dyDescent="0.2"/>
    <row r="19341" ht="12.75" customHeight="1" x14ac:dyDescent="0.2"/>
    <row r="19342" ht="12.75" customHeight="1" x14ac:dyDescent="0.2"/>
    <row r="19343" ht="12.75" customHeight="1" x14ac:dyDescent="0.2"/>
    <row r="19344" ht="12.75" customHeight="1" x14ac:dyDescent="0.2"/>
    <row r="19345" ht="12.75" customHeight="1" x14ac:dyDescent="0.2"/>
    <row r="19346" ht="12.75" customHeight="1" x14ac:dyDescent="0.2"/>
    <row r="19347" ht="12.75" customHeight="1" x14ac:dyDescent="0.2"/>
    <row r="19348" ht="12.75" customHeight="1" x14ac:dyDescent="0.2"/>
    <row r="19349" ht="12.75" customHeight="1" x14ac:dyDescent="0.2"/>
    <row r="19350" ht="12.75" customHeight="1" x14ac:dyDescent="0.2"/>
    <row r="19351" ht="12.75" customHeight="1" x14ac:dyDescent="0.2"/>
    <row r="19352" ht="12.75" customHeight="1" x14ac:dyDescent="0.2"/>
    <row r="19353" ht="12.75" customHeight="1" x14ac:dyDescent="0.2"/>
    <row r="19354" ht="12.75" customHeight="1" x14ac:dyDescent="0.2"/>
    <row r="19355" ht="12.75" customHeight="1" x14ac:dyDescent="0.2"/>
    <row r="19356" ht="12.75" customHeight="1" x14ac:dyDescent="0.2"/>
    <row r="19357" ht="12.75" customHeight="1" x14ac:dyDescent="0.2"/>
    <row r="19358" ht="12.75" customHeight="1" x14ac:dyDescent="0.2"/>
    <row r="19359" ht="12.75" customHeight="1" x14ac:dyDescent="0.2"/>
    <row r="19360" ht="12.75" customHeight="1" x14ac:dyDescent="0.2"/>
    <row r="19361" ht="12.75" customHeight="1" x14ac:dyDescent="0.2"/>
    <row r="19362" ht="12.75" customHeight="1" x14ac:dyDescent="0.2"/>
    <row r="19363" ht="12.75" customHeight="1" x14ac:dyDescent="0.2"/>
    <row r="19364" ht="12.75" customHeight="1" x14ac:dyDescent="0.2"/>
    <row r="19365" ht="12.75" customHeight="1" x14ac:dyDescent="0.2"/>
    <row r="19366" ht="12.75" customHeight="1" x14ac:dyDescent="0.2"/>
    <row r="19367" ht="12.75" customHeight="1" x14ac:dyDescent="0.2"/>
    <row r="19368" ht="12.75" customHeight="1" x14ac:dyDescent="0.2"/>
    <row r="19369" ht="12.75" customHeight="1" x14ac:dyDescent="0.2"/>
    <row r="19370" ht="12.75" customHeight="1" x14ac:dyDescent="0.2"/>
    <row r="19371" ht="12.75" customHeight="1" x14ac:dyDescent="0.2"/>
    <row r="19372" ht="12.75" customHeight="1" x14ac:dyDescent="0.2"/>
    <row r="19373" ht="12.75" customHeight="1" x14ac:dyDescent="0.2"/>
    <row r="19374" ht="12.75" customHeight="1" x14ac:dyDescent="0.2"/>
    <row r="19375" ht="12.75" customHeight="1" x14ac:dyDescent="0.2"/>
    <row r="19376" ht="12.75" customHeight="1" x14ac:dyDescent="0.2"/>
    <row r="19377" ht="12.75" customHeight="1" x14ac:dyDescent="0.2"/>
    <row r="19378" ht="12.75" customHeight="1" x14ac:dyDescent="0.2"/>
    <row r="19379" ht="12.75" customHeight="1" x14ac:dyDescent="0.2"/>
    <row r="19380" ht="12.75" customHeight="1" x14ac:dyDescent="0.2"/>
    <row r="19381" ht="12.75" customHeight="1" x14ac:dyDescent="0.2"/>
    <row r="19382" ht="12.75" customHeight="1" x14ac:dyDescent="0.2"/>
    <row r="19383" ht="12.75" customHeight="1" x14ac:dyDescent="0.2"/>
    <row r="19384" ht="12.75" customHeight="1" x14ac:dyDescent="0.2"/>
    <row r="19385" ht="12.75" customHeight="1" x14ac:dyDescent="0.2"/>
    <row r="19386" ht="12.75" customHeight="1" x14ac:dyDescent="0.2"/>
    <row r="19387" ht="12.75" customHeight="1" x14ac:dyDescent="0.2"/>
    <row r="19388" ht="12.75" customHeight="1" x14ac:dyDescent="0.2"/>
    <row r="19389" ht="12.75" customHeight="1" x14ac:dyDescent="0.2"/>
    <row r="19390" ht="12.75" customHeight="1" x14ac:dyDescent="0.2"/>
    <row r="19391" ht="12.75" customHeight="1" x14ac:dyDescent="0.2"/>
    <row r="19392" ht="12.75" customHeight="1" x14ac:dyDescent="0.2"/>
    <row r="19393" ht="12.75" customHeight="1" x14ac:dyDescent="0.2"/>
    <row r="19394" ht="12.75" customHeight="1" x14ac:dyDescent="0.2"/>
    <row r="19395" ht="12.75" customHeight="1" x14ac:dyDescent="0.2"/>
    <row r="19396" ht="12.75" customHeight="1" x14ac:dyDescent="0.2"/>
    <row r="19397" ht="12.75" customHeight="1" x14ac:dyDescent="0.2"/>
    <row r="19398" ht="12.75" customHeight="1" x14ac:dyDescent="0.2"/>
    <row r="19399" ht="12.75" customHeight="1" x14ac:dyDescent="0.2"/>
    <row r="19400" ht="12.75" customHeight="1" x14ac:dyDescent="0.2"/>
    <row r="19401" ht="12.75" customHeight="1" x14ac:dyDescent="0.2"/>
    <row r="19402" ht="12.75" customHeight="1" x14ac:dyDescent="0.2"/>
    <row r="19403" ht="12.75" customHeight="1" x14ac:dyDescent="0.2"/>
    <row r="19404" ht="12.75" customHeight="1" x14ac:dyDescent="0.2"/>
    <row r="19405" ht="12.75" customHeight="1" x14ac:dyDescent="0.2"/>
    <row r="19406" ht="12.75" customHeight="1" x14ac:dyDescent="0.2"/>
    <row r="19407" ht="12.75" customHeight="1" x14ac:dyDescent="0.2"/>
    <row r="19408" ht="12.75" customHeight="1" x14ac:dyDescent="0.2"/>
    <row r="19409" ht="12.75" customHeight="1" x14ac:dyDescent="0.2"/>
    <row r="19410" ht="12.75" customHeight="1" x14ac:dyDescent="0.2"/>
    <row r="19411" ht="12.75" customHeight="1" x14ac:dyDescent="0.2"/>
    <row r="19412" ht="12.75" customHeight="1" x14ac:dyDescent="0.2"/>
    <row r="19413" ht="12.75" customHeight="1" x14ac:dyDescent="0.2"/>
    <row r="19414" ht="12.75" customHeight="1" x14ac:dyDescent="0.2"/>
    <row r="19415" ht="12.75" customHeight="1" x14ac:dyDescent="0.2"/>
    <row r="19416" ht="12.75" customHeight="1" x14ac:dyDescent="0.2"/>
    <row r="19417" ht="12.75" customHeight="1" x14ac:dyDescent="0.2"/>
    <row r="19418" ht="12.75" customHeight="1" x14ac:dyDescent="0.2"/>
    <row r="19419" ht="12.75" customHeight="1" x14ac:dyDescent="0.2"/>
    <row r="19420" ht="12.75" customHeight="1" x14ac:dyDescent="0.2"/>
    <row r="19421" ht="12.75" customHeight="1" x14ac:dyDescent="0.2"/>
    <row r="19422" ht="12.75" customHeight="1" x14ac:dyDescent="0.2"/>
    <row r="19423" ht="12.75" customHeight="1" x14ac:dyDescent="0.2"/>
    <row r="19424" ht="12.75" customHeight="1" x14ac:dyDescent="0.2"/>
    <row r="19425" ht="12.75" customHeight="1" x14ac:dyDescent="0.2"/>
    <row r="19426" ht="12.75" customHeight="1" x14ac:dyDescent="0.2"/>
    <row r="19427" ht="12.75" customHeight="1" x14ac:dyDescent="0.2"/>
    <row r="19428" ht="12.75" customHeight="1" x14ac:dyDescent="0.2"/>
    <row r="19429" ht="12.75" customHeight="1" x14ac:dyDescent="0.2"/>
    <row r="19430" ht="12.75" customHeight="1" x14ac:dyDescent="0.2"/>
    <row r="19431" ht="12.75" customHeight="1" x14ac:dyDescent="0.2"/>
    <row r="19432" ht="12.75" customHeight="1" x14ac:dyDescent="0.2"/>
    <row r="19433" ht="12.75" customHeight="1" x14ac:dyDescent="0.2"/>
    <row r="19434" ht="12.75" customHeight="1" x14ac:dyDescent="0.2"/>
    <row r="19435" ht="12.75" customHeight="1" x14ac:dyDescent="0.2"/>
    <row r="19436" ht="12.75" customHeight="1" x14ac:dyDescent="0.2"/>
    <row r="19437" ht="12.75" customHeight="1" x14ac:dyDescent="0.2"/>
    <row r="19438" ht="12.75" customHeight="1" x14ac:dyDescent="0.2"/>
    <row r="19439" ht="12.75" customHeight="1" x14ac:dyDescent="0.2"/>
    <row r="19440" ht="12.75" customHeight="1" x14ac:dyDescent="0.2"/>
    <row r="19441" ht="12.75" customHeight="1" x14ac:dyDescent="0.2"/>
    <row r="19442" ht="12.75" customHeight="1" x14ac:dyDescent="0.2"/>
    <row r="19443" ht="12.75" customHeight="1" x14ac:dyDescent="0.2"/>
    <row r="19444" ht="12.75" customHeight="1" x14ac:dyDescent="0.2"/>
    <row r="19445" ht="12.75" customHeight="1" x14ac:dyDescent="0.2"/>
    <row r="19446" ht="12.75" customHeight="1" x14ac:dyDescent="0.2"/>
    <row r="19447" ht="12.75" customHeight="1" x14ac:dyDescent="0.2"/>
    <row r="19448" ht="12.75" customHeight="1" x14ac:dyDescent="0.2"/>
    <row r="19449" ht="12.75" customHeight="1" x14ac:dyDescent="0.2"/>
    <row r="19450" ht="12.75" customHeight="1" x14ac:dyDescent="0.2"/>
    <row r="19451" ht="12.75" customHeight="1" x14ac:dyDescent="0.2"/>
    <row r="19452" ht="12.75" customHeight="1" x14ac:dyDescent="0.2"/>
    <row r="19453" ht="12.75" customHeight="1" x14ac:dyDescent="0.2"/>
    <row r="19454" ht="12.75" customHeight="1" x14ac:dyDescent="0.2"/>
    <row r="19455" ht="12.75" customHeight="1" x14ac:dyDescent="0.2"/>
    <row r="19456" ht="12.75" customHeight="1" x14ac:dyDescent="0.2"/>
    <row r="19457" ht="12.75" customHeight="1" x14ac:dyDescent="0.2"/>
    <row r="19458" ht="12.75" customHeight="1" x14ac:dyDescent="0.2"/>
    <row r="19459" ht="12.75" customHeight="1" x14ac:dyDescent="0.2"/>
    <row r="19460" ht="12.75" customHeight="1" x14ac:dyDescent="0.2"/>
    <row r="19461" ht="12.75" customHeight="1" x14ac:dyDescent="0.2"/>
    <row r="19462" ht="12.75" customHeight="1" x14ac:dyDescent="0.2"/>
    <row r="19463" ht="12.75" customHeight="1" x14ac:dyDescent="0.2"/>
    <row r="19464" ht="12.75" customHeight="1" x14ac:dyDescent="0.2"/>
    <row r="19465" ht="12.75" customHeight="1" x14ac:dyDescent="0.2"/>
    <row r="19466" ht="12.75" customHeight="1" x14ac:dyDescent="0.2"/>
    <row r="19467" ht="12.75" customHeight="1" x14ac:dyDescent="0.2"/>
    <row r="19468" ht="12.75" customHeight="1" x14ac:dyDescent="0.2"/>
    <row r="19469" ht="12.75" customHeight="1" x14ac:dyDescent="0.2"/>
    <row r="19470" ht="12.75" customHeight="1" x14ac:dyDescent="0.2"/>
    <row r="19471" ht="12.75" customHeight="1" x14ac:dyDescent="0.2"/>
    <row r="19472" ht="12.75" customHeight="1" x14ac:dyDescent="0.2"/>
    <row r="19473" ht="12.75" customHeight="1" x14ac:dyDescent="0.2"/>
    <row r="19474" ht="12.75" customHeight="1" x14ac:dyDescent="0.2"/>
    <row r="19475" ht="12.75" customHeight="1" x14ac:dyDescent="0.2"/>
    <row r="19476" ht="12.75" customHeight="1" x14ac:dyDescent="0.2"/>
    <row r="19477" ht="12.75" customHeight="1" x14ac:dyDescent="0.2"/>
    <row r="19478" ht="12.75" customHeight="1" x14ac:dyDescent="0.2"/>
    <row r="19479" ht="12.75" customHeight="1" x14ac:dyDescent="0.2"/>
    <row r="19480" ht="12.75" customHeight="1" x14ac:dyDescent="0.2"/>
    <row r="19481" ht="12.75" customHeight="1" x14ac:dyDescent="0.2"/>
    <row r="19482" ht="12.75" customHeight="1" x14ac:dyDescent="0.2"/>
    <row r="19483" ht="12.75" customHeight="1" x14ac:dyDescent="0.2"/>
    <row r="19484" ht="12.75" customHeight="1" x14ac:dyDescent="0.2"/>
    <row r="19485" ht="12.75" customHeight="1" x14ac:dyDescent="0.2"/>
    <row r="19486" ht="12.75" customHeight="1" x14ac:dyDescent="0.2"/>
    <row r="19487" ht="12.75" customHeight="1" x14ac:dyDescent="0.2"/>
    <row r="19488" ht="12.75" customHeight="1" x14ac:dyDescent="0.2"/>
    <row r="19489" ht="12.75" customHeight="1" x14ac:dyDescent="0.2"/>
    <row r="19490" ht="12.75" customHeight="1" x14ac:dyDescent="0.2"/>
    <row r="19491" ht="12.75" customHeight="1" x14ac:dyDescent="0.2"/>
    <row r="19492" ht="12.75" customHeight="1" x14ac:dyDescent="0.2"/>
    <row r="19493" ht="12.75" customHeight="1" x14ac:dyDescent="0.2"/>
    <row r="19494" ht="12.75" customHeight="1" x14ac:dyDescent="0.2"/>
    <row r="19495" ht="12.75" customHeight="1" x14ac:dyDescent="0.2"/>
    <row r="19496" ht="12.75" customHeight="1" x14ac:dyDescent="0.2"/>
    <row r="19497" ht="12.75" customHeight="1" x14ac:dyDescent="0.2"/>
    <row r="19498" ht="12.75" customHeight="1" x14ac:dyDescent="0.2"/>
    <row r="19499" ht="12.75" customHeight="1" x14ac:dyDescent="0.2"/>
    <row r="19500" ht="12.75" customHeight="1" x14ac:dyDescent="0.2"/>
    <row r="19501" ht="12.75" customHeight="1" x14ac:dyDescent="0.2"/>
    <row r="19502" ht="12.75" customHeight="1" x14ac:dyDescent="0.2"/>
    <row r="19503" ht="12.75" customHeight="1" x14ac:dyDescent="0.2"/>
    <row r="19504" ht="12.75" customHeight="1" x14ac:dyDescent="0.2"/>
    <row r="19505" ht="12.75" customHeight="1" x14ac:dyDescent="0.2"/>
    <row r="19506" ht="12.75" customHeight="1" x14ac:dyDescent="0.2"/>
    <row r="19507" ht="12.75" customHeight="1" x14ac:dyDescent="0.2"/>
    <row r="19508" ht="12.75" customHeight="1" x14ac:dyDescent="0.2"/>
    <row r="19509" ht="12.75" customHeight="1" x14ac:dyDescent="0.2"/>
    <row r="19510" ht="12.75" customHeight="1" x14ac:dyDescent="0.2"/>
    <row r="19511" ht="12.75" customHeight="1" x14ac:dyDescent="0.2"/>
    <row r="19512" ht="12.75" customHeight="1" x14ac:dyDescent="0.2"/>
    <row r="19513" ht="12.75" customHeight="1" x14ac:dyDescent="0.2"/>
    <row r="19514" ht="12.75" customHeight="1" x14ac:dyDescent="0.2"/>
    <row r="19515" ht="12.75" customHeight="1" x14ac:dyDescent="0.2"/>
    <row r="19516" ht="12.75" customHeight="1" x14ac:dyDescent="0.2"/>
    <row r="19517" ht="12.75" customHeight="1" x14ac:dyDescent="0.2"/>
    <row r="19518" ht="12.75" customHeight="1" x14ac:dyDescent="0.2"/>
    <row r="19519" ht="12.75" customHeight="1" x14ac:dyDescent="0.2"/>
    <row r="19520" ht="12.75" customHeight="1" x14ac:dyDescent="0.2"/>
    <row r="19521" ht="12.75" customHeight="1" x14ac:dyDescent="0.2"/>
    <row r="19522" ht="12.75" customHeight="1" x14ac:dyDescent="0.2"/>
    <row r="19523" ht="12.75" customHeight="1" x14ac:dyDescent="0.2"/>
    <row r="19524" ht="12.75" customHeight="1" x14ac:dyDescent="0.2"/>
    <row r="19525" ht="12.75" customHeight="1" x14ac:dyDescent="0.2"/>
    <row r="19526" ht="12.75" customHeight="1" x14ac:dyDescent="0.2"/>
    <row r="19527" ht="12.75" customHeight="1" x14ac:dyDescent="0.2"/>
    <row r="19528" ht="12.75" customHeight="1" x14ac:dyDescent="0.2"/>
    <row r="19529" ht="12.75" customHeight="1" x14ac:dyDescent="0.2"/>
    <row r="19530" ht="12.75" customHeight="1" x14ac:dyDescent="0.2"/>
    <row r="19531" ht="12.75" customHeight="1" x14ac:dyDescent="0.2"/>
    <row r="19532" ht="12.75" customHeight="1" x14ac:dyDescent="0.2"/>
    <row r="19533" ht="12.75" customHeight="1" x14ac:dyDescent="0.2"/>
    <row r="19534" ht="12.75" customHeight="1" x14ac:dyDescent="0.2"/>
    <row r="19535" ht="12.75" customHeight="1" x14ac:dyDescent="0.2"/>
    <row r="19536" ht="12.75" customHeight="1" x14ac:dyDescent="0.2"/>
    <row r="19537" ht="12.75" customHeight="1" x14ac:dyDescent="0.2"/>
    <row r="19538" ht="12.75" customHeight="1" x14ac:dyDescent="0.2"/>
    <row r="19539" ht="12.75" customHeight="1" x14ac:dyDescent="0.2"/>
    <row r="19540" ht="12.75" customHeight="1" x14ac:dyDescent="0.2"/>
    <row r="19541" ht="12.75" customHeight="1" x14ac:dyDescent="0.2"/>
    <row r="19542" ht="12.75" customHeight="1" x14ac:dyDescent="0.2"/>
    <row r="19543" ht="12.75" customHeight="1" x14ac:dyDescent="0.2"/>
    <row r="19544" ht="12.75" customHeight="1" x14ac:dyDescent="0.2"/>
    <row r="19545" ht="12.75" customHeight="1" x14ac:dyDescent="0.2"/>
    <row r="19546" ht="12.75" customHeight="1" x14ac:dyDescent="0.2"/>
    <row r="19547" ht="12.75" customHeight="1" x14ac:dyDescent="0.2"/>
    <row r="19548" ht="12.75" customHeight="1" x14ac:dyDescent="0.2"/>
    <row r="19549" ht="12.75" customHeight="1" x14ac:dyDescent="0.2"/>
    <row r="19550" ht="12.75" customHeight="1" x14ac:dyDescent="0.2"/>
    <row r="19551" ht="12.75" customHeight="1" x14ac:dyDescent="0.2"/>
    <row r="19552" ht="12.75" customHeight="1" x14ac:dyDescent="0.2"/>
    <row r="19553" ht="12.75" customHeight="1" x14ac:dyDescent="0.2"/>
    <row r="19554" ht="12.75" customHeight="1" x14ac:dyDescent="0.2"/>
    <row r="19555" ht="12.75" customHeight="1" x14ac:dyDescent="0.2"/>
    <row r="19556" ht="12.75" customHeight="1" x14ac:dyDescent="0.2"/>
    <row r="19557" ht="12.75" customHeight="1" x14ac:dyDescent="0.2"/>
    <row r="19558" ht="12.75" customHeight="1" x14ac:dyDescent="0.2"/>
    <row r="19559" ht="12.75" customHeight="1" x14ac:dyDescent="0.2"/>
    <row r="19560" ht="12.75" customHeight="1" x14ac:dyDescent="0.2"/>
    <row r="19561" ht="12.75" customHeight="1" x14ac:dyDescent="0.2"/>
    <row r="19562" ht="12.75" customHeight="1" x14ac:dyDescent="0.2"/>
    <row r="19563" ht="12.75" customHeight="1" x14ac:dyDescent="0.2"/>
    <row r="19564" ht="12.75" customHeight="1" x14ac:dyDescent="0.2"/>
    <row r="19565" ht="12.75" customHeight="1" x14ac:dyDescent="0.2"/>
    <row r="19566" ht="12.75" customHeight="1" x14ac:dyDescent="0.2"/>
    <row r="19567" ht="12.75" customHeight="1" x14ac:dyDescent="0.2"/>
    <row r="19568" ht="12.75" customHeight="1" x14ac:dyDescent="0.2"/>
    <row r="19569" ht="12.75" customHeight="1" x14ac:dyDescent="0.2"/>
    <row r="19570" ht="12.75" customHeight="1" x14ac:dyDescent="0.2"/>
    <row r="19571" ht="12.75" customHeight="1" x14ac:dyDescent="0.2"/>
    <row r="19572" ht="12.75" customHeight="1" x14ac:dyDescent="0.2"/>
    <row r="19573" ht="12.75" customHeight="1" x14ac:dyDescent="0.2"/>
    <row r="19574" ht="12.75" customHeight="1" x14ac:dyDescent="0.2"/>
    <row r="19575" ht="12.75" customHeight="1" x14ac:dyDescent="0.2"/>
    <row r="19576" ht="12.75" customHeight="1" x14ac:dyDescent="0.2"/>
    <row r="19577" ht="12.75" customHeight="1" x14ac:dyDescent="0.2"/>
    <row r="19578" ht="12.75" customHeight="1" x14ac:dyDescent="0.2"/>
    <row r="19579" ht="12.75" customHeight="1" x14ac:dyDescent="0.2"/>
    <row r="19580" ht="12.75" customHeight="1" x14ac:dyDescent="0.2"/>
    <row r="19581" ht="12.75" customHeight="1" x14ac:dyDescent="0.2"/>
    <row r="19582" ht="12.75" customHeight="1" x14ac:dyDescent="0.2"/>
    <row r="19583" ht="12.75" customHeight="1" x14ac:dyDescent="0.2"/>
    <row r="19584" ht="12.75" customHeight="1" x14ac:dyDescent="0.2"/>
    <row r="19585" ht="12.75" customHeight="1" x14ac:dyDescent="0.2"/>
    <row r="19586" ht="12.75" customHeight="1" x14ac:dyDescent="0.2"/>
    <row r="19587" ht="12.75" customHeight="1" x14ac:dyDescent="0.2"/>
    <row r="19588" ht="12.75" customHeight="1" x14ac:dyDescent="0.2"/>
    <row r="19589" ht="12.75" customHeight="1" x14ac:dyDescent="0.2"/>
    <row r="19590" ht="12.75" customHeight="1" x14ac:dyDescent="0.2"/>
    <row r="19591" ht="12.75" customHeight="1" x14ac:dyDescent="0.2"/>
    <row r="19592" ht="12.75" customHeight="1" x14ac:dyDescent="0.2"/>
    <row r="19593" ht="12.75" customHeight="1" x14ac:dyDescent="0.2"/>
    <row r="19594" ht="12.75" customHeight="1" x14ac:dyDescent="0.2"/>
    <row r="19595" ht="12.75" customHeight="1" x14ac:dyDescent="0.2"/>
    <row r="19596" ht="12.75" customHeight="1" x14ac:dyDescent="0.2"/>
    <row r="19597" ht="12.75" customHeight="1" x14ac:dyDescent="0.2"/>
    <row r="19598" ht="12.75" customHeight="1" x14ac:dyDescent="0.2"/>
    <row r="19599" ht="12.75" customHeight="1" x14ac:dyDescent="0.2"/>
    <row r="19600" ht="12.75" customHeight="1" x14ac:dyDescent="0.2"/>
    <row r="19601" ht="12.75" customHeight="1" x14ac:dyDescent="0.2"/>
    <row r="19602" ht="12.75" customHeight="1" x14ac:dyDescent="0.2"/>
    <row r="19603" ht="12.75" customHeight="1" x14ac:dyDescent="0.2"/>
    <row r="19604" ht="12.75" customHeight="1" x14ac:dyDescent="0.2"/>
    <row r="19605" ht="12.75" customHeight="1" x14ac:dyDescent="0.2"/>
    <row r="19606" ht="12.75" customHeight="1" x14ac:dyDescent="0.2"/>
    <row r="19607" ht="12.75" customHeight="1" x14ac:dyDescent="0.2"/>
    <row r="19608" ht="12.75" customHeight="1" x14ac:dyDescent="0.2"/>
    <row r="19609" ht="12.75" customHeight="1" x14ac:dyDescent="0.2"/>
    <row r="19610" ht="12.75" customHeight="1" x14ac:dyDescent="0.2"/>
    <row r="19611" ht="12.75" customHeight="1" x14ac:dyDescent="0.2"/>
    <row r="19612" ht="12.75" customHeight="1" x14ac:dyDescent="0.2"/>
    <row r="19613" ht="12.75" customHeight="1" x14ac:dyDescent="0.2"/>
    <row r="19614" ht="12.75" customHeight="1" x14ac:dyDescent="0.2"/>
    <row r="19615" ht="12.75" customHeight="1" x14ac:dyDescent="0.2"/>
    <row r="19616" ht="12.75" customHeight="1" x14ac:dyDescent="0.2"/>
    <row r="19617" ht="12.75" customHeight="1" x14ac:dyDescent="0.2"/>
    <row r="19618" ht="12.75" customHeight="1" x14ac:dyDescent="0.2"/>
    <row r="19619" ht="12.75" customHeight="1" x14ac:dyDescent="0.2"/>
    <row r="19620" ht="12.75" customHeight="1" x14ac:dyDescent="0.2"/>
    <row r="19621" ht="12.75" customHeight="1" x14ac:dyDescent="0.2"/>
    <row r="19622" ht="12.75" customHeight="1" x14ac:dyDescent="0.2"/>
    <row r="19623" ht="12.75" customHeight="1" x14ac:dyDescent="0.2"/>
    <row r="19624" ht="12.75" customHeight="1" x14ac:dyDescent="0.2"/>
    <row r="19625" ht="12.75" customHeight="1" x14ac:dyDescent="0.2"/>
    <row r="19626" ht="12.75" customHeight="1" x14ac:dyDescent="0.2"/>
    <row r="19627" ht="12.75" customHeight="1" x14ac:dyDescent="0.2"/>
    <row r="19628" ht="12.75" customHeight="1" x14ac:dyDescent="0.2"/>
    <row r="19629" ht="12.75" customHeight="1" x14ac:dyDescent="0.2"/>
    <row r="19630" ht="12.75" customHeight="1" x14ac:dyDescent="0.2"/>
    <row r="19631" ht="12.75" customHeight="1" x14ac:dyDescent="0.2"/>
    <row r="19632" ht="12.75" customHeight="1" x14ac:dyDescent="0.2"/>
    <row r="19633" ht="12.75" customHeight="1" x14ac:dyDescent="0.2"/>
    <row r="19634" ht="12.75" customHeight="1" x14ac:dyDescent="0.2"/>
    <row r="19635" ht="12.75" customHeight="1" x14ac:dyDescent="0.2"/>
    <row r="19636" ht="12.75" customHeight="1" x14ac:dyDescent="0.2"/>
    <row r="19637" ht="12.75" customHeight="1" x14ac:dyDescent="0.2"/>
    <row r="19638" ht="12.75" customHeight="1" x14ac:dyDescent="0.2"/>
    <row r="19639" ht="12.75" customHeight="1" x14ac:dyDescent="0.2"/>
    <row r="19640" ht="12.75" customHeight="1" x14ac:dyDescent="0.2"/>
    <row r="19641" ht="12.75" customHeight="1" x14ac:dyDescent="0.2"/>
    <row r="19642" ht="12.75" customHeight="1" x14ac:dyDescent="0.2"/>
    <row r="19643" ht="12.75" customHeight="1" x14ac:dyDescent="0.2"/>
    <row r="19644" ht="12.75" customHeight="1" x14ac:dyDescent="0.2"/>
    <row r="19645" ht="12.75" customHeight="1" x14ac:dyDescent="0.2"/>
    <row r="19646" ht="12.75" customHeight="1" x14ac:dyDescent="0.2"/>
    <row r="19647" ht="12.75" customHeight="1" x14ac:dyDescent="0.2"/>
    <row r="19648" ht="12.75" customHeight="1" x14ac:dyDescent="0.2"/>
    <row r="19649" ht="12.75" customHeight="1" x14ac:dyDescent="0.2"/>
    <row r="19650" ht="12.75" customHeight="1" x14ac:dyDescent="0.2"/>
    <row r="19651" ht="12.75" customHeight="1" x14ac:dyDescent="0.2"/>
    <row r="19652" ht="12.75" customHeight="1" x14ac:dyDescent="0.2"/>
    <row r="19653" ht="12.75" customHeight="1" x14ac:dyDescent="0.2"/>
    <row r="19654" ht="12.75" customHeight="1" x14ac:dyDescent="0.2"/>
    <row r="19655" ht="12.75" customHeight="1" x14ac:dyDescent="0.2"/>
    <row r="19656" ht="12.75" customHeight="1" x14ac:dyDescent="0.2"/>
    <row r="19657" ht="12.75" customHeight="1" x14ac:dyDescent="0.2"/>
    <row r="19658" ht="12.75" customHeight="1" x14ac:dyDescent="0.2"/>
    <row r="19659" ht="12.75" customHeight="1" x14ac:dyDescent="0.2"/>
    <row r="19660" ht="12.75" customHeight="1" x14ac:dyDescent="0.2"/>
    <row r="19661" ht="12.75" customHeight="1" x14ac:dyDescent="0.2"/>
    <row r="19662" ht="12.75" customHeight="1" x14ac:dyDescent="0.2"/>
    <row r="19663" ht="12.75" customHeight="1" x14ac:dyDescent="0.2"/>
    <row r="19664" ht="12.75" customHeight="1" x14ac:dyDescent="0.2"/>
    <row r="19665" ht="12.75" customHeight="1" x14ac:dyDescent="0.2"/>
    <row r="19666" ht="12.75" customHeight="1" x14ac:dyDescent="0.2"/>
    <row r="19667" ht="12.75" customHeight="1" x14ac:dyDescent="0.2"/>
    <row r="19668" ht="12.75" customHeight="1" x14ac:dyDescent="0.2"/>
    <row r="19669" ht="12.75" customHeight="1" x14ac:dyDescent="0.2"/>
    <row r="19670" ht="12.75" customHeight="1" x14ac:dyDescent="0.2"/>
    <row r="19671" ht="12.75" customHeight="1" x14ac:dyDescent="0.2"/>
    <row r="19672" ht="12.75" customHeight="1" x14ac:dyDescent="0.2"/>
    <row r="19673" ht="12.75" customHeight="1" x14ac:dyDescent="0.2"/>
    <row r="19674" ht="12.75" customHeight="1" x14ac:dyDescent="0.2"/>
    <row r="19675" ht="12.75" customHeight="1" x14ac:dyDescent="0.2"/>
    <row r="19676" ht="12.75" customHeight="1" x14ac:dyDescent="0.2"/>
    <row r="19677" ht="12.75" customHeight="1" x14ac:dyDescent="0.2"/>
    <row r="19678" ht="12.75" customHeight="1" x14ac:dyDescent="0.2"/>
    <row r="19679" ht="12.75" customHeight="1" x14ac:dyDescent="0.2"/>
    <row r="19680" ht="12.75" customHeight="1" x14ac:dyDescent="0.2"/>
    <row r="19681" ht="12.75" customHeight="1" x14ac:dyDescent="0.2"/>
    <row r="19682" ht="12.75" customHeight="1" x14ac:dyDescent="0.2"/>
    <row r="19683" ht="12.75" customHeight="1" x14ac:dyDescent="0.2"/>
    <row r="19684" ht="12.75" customHeight="1" x14ac:dyDescent="0.2"/>
    <row r="19685" ht="12.75" customHeight="1" x14ac:dyDescent="0.2"/>
    <row r="19686" ht="12.75" customHeight="1" x14ac:dyDescent="0.2"/>
    <row r="19687" ht="12.75" customHeight="1" x14ac:dyDescent="0.2"/>
    <row r="19688" ht="12.75" customHeight="1" x14ac:dyDescent="0.2"/>
    <row r="19689" ht="12.75" customHeight="1" x14ac:dyDescent="0.2"/>
    <row r="19690" ht="12.75" customHeight="1" x14ac:dyDescent="0.2"/>
    <row r="19691" ht="12.75" customHeight="1" x14ac:dyDescent="0.2"/>
    <row r="19692" ht="12.75" customHeight="1" x14ac:dyDescent="0.2"/>
    <row r="19693" ht="12.75" customHeight="1" x14ac:dyDescent="0.2"/>
    <row r="19694" ht="12.75" customHeight="1" x14ac:dyDescent="0.2"/>
    <row r="19695" ht="12.75" customHeight="1" x14ac:dyDescent="0.2"/>
    <row r="19696" ht="12.75" customHeight="1" x14ac:dyDescent="0.2"/>
    <row r="19697" ht="12.75" customHeight="1" x14ac:dyDescent="0.2"/>
    <row r="19698" ht="12.75" customHeight="1" x14ac:dyDescent="0.2"/>
    <row r="19699" ht="12.75" customHeight="1" x14ac:dyDescent="0.2"/>
    <row r="19700" ht="12.75" customHeight="1" x14ac:dyDescent="0.2"/>
    <row r="19701" ht="12.75" customHeight="1" x14ac:dyDescent="0.2"/>
    <row r="19702" ht="12.75" customHeight="1" x14ac:dyDescent="0.2"/>
    <row r="19703" ht="12.75" customHeight="1" x14ac:dyDescent="0.2"/>
    <row r="19704" ht="12.75" customHeight="1" x14ac:dyDescent="0.2"/>
    <row r="19705" ht="12.75" customHeight="1" x14ac:dyDescent="0.2"/>
    <row r="19706" ht="12.75" customHeight="1" x14ac:dyDescent="0.2"/>
    <row r="19707" ht="12.75" customHeight="1" x14ac:dyDescent="0.2"/>
    <row r="19708" ht="12.75" customHeight="1" x14ac:dyDescent="0.2"/>
    <row r="19709" ht="12.75" customHeight="1" x14ac:dyDescent="0.2"/>
    <row r="19710" ht="12.75" customHeight="1" x14ac:dyDescent="0.2"/>
    <row r="19711" ht="12.75" customHeight="1" x14ac:dyDescent="0.2"/>
    <row r="19712" ht="12.75" customHeight="1" x14ac:dyDescent="0.2"/>
    <row r="19713" ht="12.75" customHeight="1" x14ac:dyDescent="0.2"/>
    <row r="19714" ht="12.75" customHeight="1" x14ac:dyDescent="0.2"/>
    <row r="19715" ht="12.75" customHeight="1" x14ac:dyDescent="0.2"/>
    <row r="19716" ht="12.75" customHeight="1" x14ac:dyDescent="0.2"/>
    <row r="19717" ht="12.75" customHeight="1" x14ac:dyDescent="0.2"/>
    <row r="19718" ht="12.75" customHeight="1" x14ac:dyDescent="0.2"/>
    <row r="19719" ht="12.75" customHeight="1" x14ac:dyDescent="0.2"/>
    <row r="19720" ht="12.75" customHeight="1" x14ac:dyDescent="0.2"/>
    <row r="19721" ht="12.75" customHeight="1" x14ac:dyDescent="0.2"/>
    <row r="19722" ht="12.75" customHeight="1" x14ac:dyDescent="0.2"/>
    <row r="19723" ht="12.75" customHeight="1" x14ac:dyDescent="0.2"/>
    <row r="19724" ht="12.75" customHeight="1" x14ac:dyDescent="0.2"/>
    <row r="19725" ht="12.75" customHeight="1" x14ac:dyDescent="0.2"/>
    <row r="19726" ht="12.75" customHeight="1" x14ac:dyDescent="0.2"/>
    <row r="19727" ht="12.75" customHeight="1" x14ac:dyDescent="0.2"/>
    <row r="19728" ht="12.75" customHeight="1" x14ac:dyDescent="0.2"/>
    <row r="19729" ht="12.75" customHeight="1" x14ac:dyDescent="0.2"/>
    <row r="19730" ht="12.75" customHeight="1" x14ac:dyDescent="0.2"/>
    <row r="19731" ht="12.75" customHeight="1" x14ac:dyDescent="0.2"/>
    <row r="19732" ht="12.75" customHeight="1" x14ac:dyDescent="0.2"/>
    <row r="19733" ht="12.75" customHeight="1" x14ac:dyDescent="0.2"/>
    <row r="19734" ht="12.75" customHeight="1" x14ac:dyDescent="0.2"/>
    <row r="19735" ht="12.75" customHeight="1" x14ac:dyDescent="0.2"/>
    <row r="19736" ht="12.75" customHeight="1" x14ac:dyDescent="0.2"/>
    <row r="19737" ht="12.75" customHeight="1" x14ac:dyDescent="0.2"/>
    <row r="19738" ht="12.75" customHeight="1" x14ac:dyDescent="0.2"/>
    <row r="19739" ht="12.75" customHeight="1" x14ac:dyDescent="0.2"/>
    <row r="19740" ht="12.75" customHeight="1" x14ac:dyDescent="0.2"/>
    <row r="19741" ht="12.75" customHeight="1" x14ac:dyDescent="0.2"/>
    <row r="19742" ht="12.75" customHeight="1" x14ac:dyDescent="0.2"/>
    <row r="19743" ht="12.75" customHeight="1" x14ac:dyDescent="0.2"/>
    <row r="19744" ht="12.75" customHeight="1" x14ac:dyDescent="0.2"/>
    <row r="19745" ht="12.75" customHeight="1" x14ac:dyDescent="0.2"/>
    <row r="19746" ht="12.75" customHeight="1" x14ac:dyDescent="0.2"/>
    <row r="19747" ht="12.75" customHeight="1" x14ac:dyDescent="0.2"/>
    <row r="19748" ht="12.75" customHeight="1" x14ac:dyDescent="0.2"/>
    <row r="19749" ht="12.75" customHeight="1" x14ac:dyDescent="0.2"/>
    <row r="19750" ht="12.75" customHeight="1" x14ac:dyDescent="0.2"/>
    <row r="19751" ht="12.75" customHeight="1" x14ac:dyDescent="0.2"/>
    <row r="19752" ht="12.75" customHeight="1" x14ac:dyDescent="0.2"/>
    <row r="19753" ht="12.75" customHeight="1" x14ac:dyDescent="0.2"/>
    <row r="19754" ht="12.75" customHeight="1" x14ac:dyDescent="0.2"/>
    <row r="19755" ht="12.75" customHeight="1" x14ac:dyDescent="0.2"/>
    <row r="19756" ht="12.75" customHeight="1" x14ac:dyDescent="0.2"/>
    <row r="19757" ht="12.75" customHeight="1" x14ac:dyDescent="0.2"/>
    <row r="19758" ht="12.75" customHeight="1" x14ac:dyDescent="0.2"/>
    <row r="19759" ht="12.75" customHeight="1" x14ac:dyDescent="0.2"/>
    <row r="19760" ht="12.75" customHeight="1" x14ac:dyDescent="0.2"/>
    <row r="19761" ht="12.75" customHeight="1" x14ac:dyDescent="0.2"/>
    <row r="19762" ht="12.75" customHeight="1" x14ac:dyDescent="0.2"/>
    <row r="19763" ht="12.75" customHeight="1" x14ac:dyDescent="0.2"/>
    <row r="19764" ht="12.75" customHeight="1" x14ac:dyDescent="0.2"/>
    <row r="19765" ht="12.75" customHeight="1" x14ac:dyDescent="0.2"/>
    <row r="19766" ht="12.75" customHeight="1" x14ac:dyDescent="0.2"/>
    <row r="19767" ht="12.75" customHeight="1" x14ac:dyDescent="0.2"/>
    <row r="19768" ht="12.75" customHeight="1" x14ac:dyDescent="0.2"/>
    <row r="19769" ht="12.75" customHeight="1" x14ac:dyDescent="0.2"/>
    <row r="19770" ht="12.75" customHeight="1" x14ac:dyDescent="0.2"/>
    <row r="19771" ht="12.75" customHeight="1" x14ac:dyDescent="0.2"/>
    <row r="19772" ht="12.75" customHeight="1" x14ac:dyDescent="0.2"/>
    <row r="19773" ht="12.75" customHeight="1" x14ac:dyDescent="0.2"/>
    <row r="19774" ht="12.75" customHeight="1" x14ac:dyDescent="0.2"/>
    <row r="19775" ht="12.75" customHeight="1" x14ac:dyDescent="0.2"/>
    <row r="19776" ht="12.75" customHeight="1" x14ac:dyDescent="0.2"/>
    <row r="19777" ht="12.75" customHeight="1" x14ac:dyDescent="0.2"/>
    <row r="19778" ht="12.75" customHeight="1" x14ac:dyDescent="0.2"/>
    <row r="19779" ht="12.75" customHeight="1" x14ac:dyDescent="0.2"/>
    <row r="19780" ht="12.75" customHeight="1" x14ac:dyDescent="0.2"/>
    <row r="19781" ht="12.75" customHeight="1" x14ac:dyDescent="0.2"/>
    <row r="19782" ht="12.75" customHeight="1" x14ac:dyDescent="0.2"/>
    <row r="19783" ht="12.75" customHeight="1" x14ac:dyDescent="0.2"/>
    <row r="19784" ht="12.75" customHeight="1" x14ac:dyDescent="0.2"/>
    <row r="19785" ht="12.75" customHeight="1" x14ac:dyDescent="0.2"/>
    <row r="19786" ht="12.75" customHeight="1" x14ac:dyDescent="0.2"/>
    <row r="19787" ht="12.75" customHeight="1" x14ac:dyDescent="0.2"/>
    <row r="19788" ht="12.75" customHeight="1" x14ac:dyDescent="0.2"/>
    <row r="19789" ht="12.75" customHeight="1" x14ac:dyDescent="0.2"/>
    <row r="19790" ht="12.75" customHeight="1" x14ac:dyDescent="0.2"/>
    <row r="19791" ht="12.75" customHeight="1" x14ac:dyDescent="0.2"/>
    <row r="19792" ht="12.75" customHeight="1" x14ac:dyDescent="0.2"/>
    <row r="19793" ht="12.75" customHeight="1" x14ac:dyDescent="0.2"/>
    <row r="19794" ht="12.75" customHeight="1" x14ac:dyDescent="0.2"/>
    <row r="19795" ht="12.75" customHeight="1" x14ac:dyDescent="0.2"/>
    <row r="19796" ht="12.75" customHeight="1" x14ac:dyDescent="0.2"/>
    <row r="19797" ht="12.75" customHeight="1" x14ac:dyDescent="0.2"/>
    <row r="19798" ht="12.75" customHeight="1" x14ac:dyDescent="0.2"/>
    <row r="19799" ht="12.75" customHeight="1" x14ac:dyDescent="0.2"/>
    <row r="19800" ht="12.75" customHeight="1" x14ac:dyDescent="0.2"/>
    <row r="19801" ht="12.75" customHeight="1" x14ac:dyDescent="0.2"/>
    <row r="19802" ht="12.75" customHeight="1" x14ac:dyDescent="0.2"/>
    <row r="19803" ht="12.75" customHeight="1" x14ac:dyDescent="0.2"/>
    <row r="19804" ht="12.75" customHeight="1" x14ac:dyDescent="0.2"/>
    <row r="19805" ht="12.75" customHeight="1" x14ac:dyDescent="0.2"/>
    <row r="19806" ht="12.75" customHeight="1" x14ac:dyDescent="0.2"/>
    <row r="19807" ht="12.75" customHeight="1" x14ac:dyDescent="0.2"/>
    <row r="19808" ht="12.75" customHeight="1" x14ac:dyDescent="0.2"/>
    <row r="19809" ht="12.75" customHeight="1" x14ac:dyDescent="0.2"/>
    <row r="19810" ht="12.75" customHeight="1" x14ac:dyDescent="0.2"/>
    <row r="19811" ht="12.75" customHeight="1" x14ac:dyDescent="0.2"/>
    <row r="19812" ht="12.75" customHeight="1" x14ac:dyDescent="0.2"/>
    <row r="19813" ht="12.75" customHeight="1" x14ac:dyDescent="0.2"/>
    <row r="19814" ht="12.75" customHeight="1" x14ac:dyDescent="0.2"/>
    <row r="19815" ht="12.75" customHeight="1" x14ac:dyDescent="0.2"/>
    <row r="19816" ht="12.75" customHeight="1" x14ac:dyDescent="0.2"/>
    <row r="19817" ht="12.75" customHeight="1" x14ac:dyDescent="0.2"/>
    <row r="19818" ht="12.75" customHeight="1" x14ac:dyDescent="0.2"/>
    <row r="19819" ht="12.75" customHeight="1" x14ac:dyDescent="0.2"/>
    <row r="19820" ht="12.75" customHeight="1" x14ac:dyDescent="0.2"/>
    <row r="19821" ht="12.75" customHeight="1" x14ac:dyDescent="0.2"/>
    <row r="19822" ht="12.75" customHeight="1" x14ac:dyDescent="0.2"/>
    <row r="19823" ht="12.75" customHeight="1" x14ac:dyDescent="0.2"/>
    <row r="19824" ht="12.75" customHeight="1" x14ac:dyDescent="0.2"/>
    <row r="19825" ht="12.75" customHeight="1" x14ac:dyDescent="0.2"/>
    <row r="19826" ht="12.75" customHeight="1" x14ac:dyDescent="0.2"/>
    <row r="19827" ht="12.75" customHeight="1" x14ac:dyDescent="0.2"/>
    <row r="19828" ht="12.75" customHeight="1" x14ac:dyDescent="0.2"/>
    <row r="19829" ht="12.75" customHeight="1" x14ac:dyDescent="0.2"/>
    <row r="19830" ht="12.75" customHeight="1" x14ac:dyDescent="0.2"/>
    <row r="19831" ht="12.75" customHeight="1" x14ac:dyDescent="0.2"/>
    <row r="19832" ht="12.75" customHeight="1" x14ac:dyDescent="0.2"/>
    <row r="19833" ht="12.75" customHeight="1" x14ac:dyDescent="0.2"/>
    <row r="19834" ht="12.75" customHeight="1" x14ac:dyDescent="0.2"/>
    <row r="19835" ht="12.75" customHeight="1" x14ac:dyDescent="0.2"/>
    <row r="19836" ht="12.75" customHeight="1" x14ac:dyDescent="0.2"/>
    <row r="19837" ht="12.75" customHeight="1" x14ac:dyDescent="0.2"/>
    <row r="19838" ht="12.75" customHeight="1" x14ac:dyDescent="0.2"/>
    <row r="19839" ht="12.75" customHeight="1" x14ac:dyDescent="0.2"/>
    <row r="19840" ht="12.75" customHeight="1" x14ac:dyDescent="0.2"/>
    <row r="19841" ht="12.75" customHeight="1" x14ac:dyDescent="0.2"/>
    <row r="19842" ht="12.75" customHeight="1" x14ac:dyDescent="0.2"/>
    <row r="19843" ht="12.75" customHeight="1" x14ac:dyDescent="0.2"/>
    <row r="19844" ht="12.75" customHeight="1" x14ac:dyDescent="0.2"/>
    <row r="19845" ht="12.75" customHeight="1" x14ac:dyDescent="0.2"/>
    <row r="19846" ht="12.75" customHeight="1" x14ac:dyDescent="0.2"/>
    <row r="19847" ht="12.75" customHeight="1" x14ac:dyDescent="0.2"/>
    <row r="19848" ht="12.75" customHeight="1" x14ac:dyDescent="0.2"/>
    <row r="19849" ht="12.75" customHeight="1" x14ac:dyDescent="0.2"/>
    <row r="19850" ht="12.75" customHeight="1" x14ac:dyDescent="0.2"/>
    <row r="19851" ht="12.75" customHeight="1" x14ac:dyDescent="0.2"/>
    <row r="19852" ht="12.75" customHeight="1" x14ac:dyDescent="0.2"/>
    <row r="19853" ht="12.75" customHeight="1" x14ac:dyDescent="0.2"/>
    <row r="19854" ht="12.75" customHeight="1" x14ac:dyDescent="0.2"/>
    <row r="19855" ht="12.75" customHeight="1" x14ac:dyDescent="0.2"/>
    <row r="19856" ht="12.75" customHeight="1" x14ac:dyDescent="0.2"/>
    <row r="19857" ht="12.75" customHeight="1" x14ac:dyDescent="0.2"/>
    <row r="19858" ht="12.75" customHeight="1" x14ac:dyDescent="0.2"/>
    <row r="19859" ht="12.75" customHeight="1" x14ac:dyDescent="0.2"/>
    <row r="19860" ht="12.75" customHeight="1" x14ac:dyDescent="0.2"/>
    <row r="19861" ht="12.75" customHeight="1" x14ac:dyDescent="0.2"/>
    <row r="19862" ht="12.75" customHeight="1" x14ac:dyDescent="0.2"/>
    <row r="19863" ht="12.75" customHeight="1" x14ac:dyDescent="0.2"/>
    <row r="19864" ht="12.75" customHeight="1" x14ac:dyDescent="0.2"/>
    <row r="19865" ht="12.75" customHeight="1" x14ac:dyDescent="0.2"/>
    <row r="19866" ht="12.75" customHeight="1" x14ac:dyDescent="0.2"/>
    <row r="19867" ht="12.75" customHeight="1" x14ac:dyDescent="0.2"/>
    <row r="19868" ht="12.75" customHeight="1" x14ac:dyDescent="0.2"/>
    <row r="19869" ht="12.75" customHeight="1" x14ac:dyDescent="0.2"/>
    <row r="19870" ht="12.75" customHeight="1" x14ac:dyDescent="0.2"/>
    <row r="19871" ht="12.75" customHeight="1" x14ac:dyDescent="0.2"/>
    <row r="19872" ht="12.75" customHeight="1" x14ac:dyDescent="0.2"/>
    <row r="19873" ht="12.75" customHeight="1" x14ac:dyDescent="0.2"/>
    <row r="19874" ht="12.75" customHeight="1" x14ac:dyDescent="0.2"/>
    <row r="19875" ht="12.75" customHeight="1" x14ac:dyDescent="0.2"/>
    <row r="19876" ht="12.75" customHeight="1" x14ac:dyDescent="0.2"/>
    <row r="19877" ht="12.75" customHeight="1" x14ac:dyDescent="0.2"/>
    <row r="19878" ht="12.75" customHeight="1" x14ac:dyDescent="0.2"/>
    <row r="19879" ht="12.75" customHeight="1" x14ac:dyDescent="0.2"/>
    <row r="19880" ht="12.75" customHeight="1" x14ac:dyDescent="0.2"/>
    <row r="19881" ht="12.75" customHeight="1" x14ac:dyDescent="0.2"/>
    <row r="19882" ht="12.75" customHeight="1" x14ac:dyDescent="0.2"/>
    <row r="19883" ht="12.75" customHeight="1" x14ac:dyDescent="0.2"/>
    <row r="19884" ht="12.75" customHeight="1" x14ac:dyDescent="0.2"/>
    <row r="19885" ht="12.75" customHeight="1" x14ac:dyDescent="0.2"/>
    <row r="19886" ht="12.75" customHeight="1" x14ac:dyDescent="0.2"/>
    <row r="19887" ht="12.75" customHeight="1" x14ac:dyDescent="0.2"/>
    <row r="19888" ht="12.75" customHeight="1" x14ac:dyDescent="0.2"/>
    <row r="19889" ht="12.75" customHeight="1" x14ac:dyDescent="0.2"/>
    <row r="19890" ht="12.75" customHeight="1" x14ac:dyDescent="0.2"/>
    <row r="19891" ht="12.75" customHeight="1" x14ac:dyDescent="0.2"/>
    <row r="19892" ht="12.75" customHeight="1" x14ac:dyDescent="0.2"/>
    <row r="19893" ht="12.75" customHeight="1" x14ac:dyDescent="0.2"/>
    <row r="19894" ht="12.75" customHeight="1" x14ac:dyDescent="0.2"/>
    <row r="19895" ht="12.75" customHeight="1" x14ac:dyDescent="0.2"/>
    <row r="19896" ht="12.75" customHeight="1" x14ac:dyDescent="0.2"/>
    <row r="19897" ht="12.75" customHeight="1" x14ac:dyDescent="0.2"/>
    <row r="19898" ht="12.75" customHeight="1" x14ac:dyDescent="0.2"/>
    <row r="19899" ht="12.75" customHeight="1" x14ac:dyDescent="0.2"/>
    <row r="19900" ht="12.75" customHeight="1" x14ac:dyDescent="0.2"/>
    <row r="19901" ht="12.75" customHeight="1" x14ac:dyDescent="0.2"/>
    <row r="19902" ht="12.75" customHeight="1" x14ac:dyDescent="0.2"/>
    <row r="19903" ht="12.75" customHeight="1" x14ac:dyDescent="0.2"/>
    <row r="19904" ht="12.75" customHeight="1" x14ac:dyDescent="0.2"/>
    <row r="19905" ht="12.75" customHeight="1" x14ac:dyDescent="0.2"/>
    <row r="19906" ht="12.75" customHeight="1" x14ac:dyDescent="0.2"/>
    <row r="19907" ht="12.75" customHeight="1" x14ac:dyDescent="0.2"/>
    <row r="19908" ht="12.75" customHeight="1" x14ac:dyDescent="0.2"/>
    <row r="19909" ht="12.75" customHeight="1" x14ac:dyDescent="0.2"/>
    <row r="19910" ht="12.75" customHeight="1" x14ac:dyDescent="0.2"/>
    <row r="19911" ht="12.75" customHeight="1" x14ac:dyDescent="0.2"/>
    <row r="19912" ht="12.75" customHeight="1" x14ac:dyDescent="0.2"/>
    <row r="19913" ht="12.75" customHeight="1" x14ac:dyDescent="0.2"/>
    <row r="19914" ht="12.75" customHeight="1" x14ac:dyDescent="0.2"/>
    <row r="19915" ht="12.75" customHeight="1" x14ac:dyDescent="0.2"/>
    <row r="19916" ht="12.75" customHeight="1" x14ac:dyDescent="0.2"/>
    <row r="19917" ht="12.75" customHeight="1" x14ac:dyDescent="0.2"/>
    <row r="19918" ht="12.75" customHeight="1" x14ac:dyDescent="0.2"/>
    <row r="19919" ht="12.75" customHeight="1" x14ac:dyDescent="0.2"/>
    <row r="19920" ht="12.75" customHeight="1" x14ac:dyDescent="0.2"/>
    <row r="19921" ht="12.75" customHeight="1" x14ac:dyDescent="0.2"/>
    <row r="19922" ht="12.75" customHeight="1" x14ac:dyDescent="0.2"/>
    <row r="19923" ht="12.75" customHeight="1" x14ac:dyDescent="0.2"/>
    <row r="19924" ht="12.75" customHeight="1" x14ac:dyDescent="0.2"/>
    <row r="19925" ht="12.75" customHeight="1" x14ac:dyDescent="0.2"/>
    <row r="19926" ht="12.75" customHeight="1" x14ac:dyDescent="0.2"/>
    <row r="19927" ht="12.75" customHeight="1" x14ac:dyDescent="0.2"/>
    <row r="19928" ht="12.75" customHeight="1" x14ac:dyDescent="0.2"/>
    <row r="19929" ht="12.75" customHeight="1" x14ac:dyDescent="0.2"/>
    <row r="19930" ht="12.75" customHeight="1" x14ac:dyDescent="0.2"/>
    <row r="19931" ht="12.75" customHeight="1" x14ac:dyDescent="0.2"/>
    <row r="19932" ht="12.75" customHeight="1" x14ac:dyDescent="0.2"/>
    <row r="19933" ht="12.75" customHeight="1" x14ac:dyDescent="0.2"/>
    <row r="19934" ht="12.75" customHeight="1" x14ac:dyDescent="0.2"/>
    <row r="19935" ht="12.75" customHeight="1" x14ac:dyDescent="0.2"/>
    <row r="19936" ht="12.75" customHeight="1" x14ac:dyDescent="0.2"/>
    <row r="19937" ht="12.75" customHeight="1" x14ac:dyDescent="0.2"/>
    <row r="19938" ht="12.75" customHeight="1" x14ac:dyDescent="0.2"/>
    <row r="19939" ht="12.75" customHeight="1" x14ac:dyDescent="0.2"/>
    <row r="19940" ht="12.75" customHeight="1" x14ac:dyDescent="0.2"/>
    <row r="19941" ht="12.75" customHeight="1" x14ac:dyDescent="0.2"/>
    <row r="19942" ht="12.75" customHeight="1" x14ac:dyDescent="0.2"/>
    <row r="19943" ht="12.75" customHeight="1" x14ac:dyDescent="0.2"/>
    <row r="19944" ht="12.75" customHeight="1" x14ac:dyDescent="0.2"/>
    <row r="19945" ht="12.75" customHeight="1" x14ac:dyDescent="0.2"/>
    <row r="19946" ht="12.75" customHeight="1" x14ac:dyDescent="0.2"/>
    <row r="19947" ht="12.75" customHeight="1" x14ac:dyDescent="0.2"/>
    <row r="19948" ht="12.75" customHeight="1" x14ac:dyDescent="0.2"/>
    <row r="19949" ht="12.75" customHeight="1" x14ac:dyDescent="0.2"/>
    <row r="19950" ht="12.75" customHeight="1" x14ac:dyDescent="0.2"/>
    <row r="19951" ht="12.75" customHeight="1" x14ac:dyDescent="0.2"/>
    <row r="19952" ht="12.75" customHeight="1" x14ac:dyDescent="0.2"/>
    <row r="19953" ht="12.75" customHeight="1" x14ac:dyDescent="0.2"/>
    <row r="19954" ht="12.75" customHeight="1" x14ac:dyDescent="0.2"/>
    <row r="19955" ht="12.75" customHeight="1" x14ac:dyDescent="0.2"/>
    <row r="19956" ht="12.75" customHeight="1" x14ac:dyDescent="0.2"/>
    <row r="19957" ht="12.75" customHeight="1" x14ac:dyDescent="0.2"/>
    <row r="19958" ht="12.75" customHeight="1" x14ac:dyDescent="0.2"/>
    <row r="19959" ht="12.75" customHeight="1" x14ac:dyDescent="0.2"/>
    <row r="19960" ht="12.75" customHeight="1" x14ac:dyDescent="0.2"/>
    <row r="19961" ht="12.75" customHeight="1" x14ac:dyDescent="0.2"/>
    <row r="19962" ht="12.75" customHeight="1" x14ac:dyDescent="0.2"/>
    <row r="19963" ht="12.75" customHeight="1" x14ac:dyDescent="0.2"/>
    <row r="19964" ht="12.75" customHeight="1" x14ac:dyDescent="0.2"/>
    <row r="19965" ht="12.75" customHeight="1" x14ac:dyDescent="0.2"/>
    <row r="19966" ht="12.75" customHeight="1" x14ac:dyDescent="0.2"/>
    <row r="19967" ht="12.75" customHeight="1" x14ac:dyDescent="0.2"/>
    <row r="19968" ht="12.75" customHeight="1" x14ac:dyDescent="0.2"/>
    <row r="19969" ht="12.75" customHeight="1" x14ac:dyDescent="0.2"/>
    <row r="19970" ht="12.75" customHeight="1" x14ac:dyDescent="0.2"/>
    <row r="19971" ht="12.75" customHeight="1" x14ac:dyDescent="0.2"/>
    <row r="19972" ht="12.75" customHeight="1" x14ac:dyDescent="0.2"/>
    <row r="19973" ht="12.75" customHeight="1" x14ac:dyDescent="0.2"/>
    <row r="19974" ht="12.75" customHeight="1" x14ac:dyDescent="0.2"/>
    <row r="19975" ht="12.75" customHeight="1" x14ac:dyDescent="0.2"/>
    <row r="19976" ht="12.75" customHeight="1" x14ac:dyDescent="0.2"/>
    <row r="19977" ht="12.75" customHeight="1" x14ac:dyDescent="0.2"/>
    <row r="19978" ht="12.75" customHeight="1" x14ac:dyDescent="0.2"/>
    <row r="19979" ht="12.75" customHeight="1" x14ac:dyDescent="0.2"/>
    <row r="19980" ht="12.75" customHeight="1" x14ac:dyDescent="0.2"/>
    <row r="19981" ht="12.75" customHeight="1" x14ac:dyDescent="0.2"/>
    <row r="19982" ht="12.75" customHeight="1" x14ac:dyDescent="0.2"/>
    <row r="19983" ht="12.75" customHeight="1" x14ac:dyDescent="0.2"/>
    <row r="19984" ht="12.75" customHeight="1" x14ac:dyDescent="0.2"/>
    <row r="19985" ht="12.75" customHeight="1" x14ac:dyDescent="0.2"/>
    <row r="19986" ht="12.75" customHeight="1" x14ac:dyDescent="0.2"/>
    <row r="19987" ht="12.75" customHeight="1" x14ac:dyDescent="0.2"/>
    <row r="19988" ht="12.75" customHeight="1" x14ac:dyDescent="0.2"/>
    <row r="19989" ht="12.75" customHeight="1" x14ac:dyDescent="0.2"/>
    <row r="19990" ht="12.75" customHeight="1" x14ac:dyDescent="0.2"/>
    <row r="19991" ht="12.75" customHeight="1" x14ac:dyDescent="0.2"/>
    <row r="19992" ht="12.75" customHeight="1" x14ac:dyDescent="0.2"/>
    <row r="19993" ht="12.75" customHeight="1" x14ac:dyDescent="0.2"/>
    <row r="19994" ht="12.75" customHeight="1" x14ac:dyDescent="0.2"/>
    <row r="19995" ht="12.75" customHeight="1" x14ac:dyDescent="0.2"/>
    <row r="19996" ht="12.75" customHeight="1" x14ac:dyDescent="0.2"/>
    <row r="19997" ht="12.75" customHeight="1" x14ac:dyDescent="0.2"/>
    <row r="19998" ht="12.75" customHeight="1" x14ac:dyDescent="0.2"/>
    <row r="19999" ht="12.75" customHeight="1" x14ac:dyDescent="0.2"/>
    <row r="20000" ht="12.75" customHeight="1" x14ac:dyDescent="0.2"/>
    <row r="20001" ht="12.75" customHeight="1" x14ac:dyDescent="0.2"/>
    <row r="20002" ht="12.75" customHeight="1" x14ac:dyDescent="0.2"/>
    <row r="20003" ht="12.75" customHeight="1" x14ac:dyDescent="0.2"/>
    <row r="20004" ht="12.75" customHeight="1" x14ac:dyDescent="0.2"/>
    <row r="20005" ht="12.75" customHeight="1" x14ac:dyDescent="0.2"/>
    <row r="20006" ht="12.75" customHeight="1" x14ac:dyDescent="0.2"/>
    <row r="20007" ht="12.75" customHeight="1" x14ac:dyDescent="0.2"/>
    <row r="20008" ht="12.75" customHeight="1" x14ac:dyDescent="0.2"/>
    <row r="20009" ht="12.75" customHeight="1" x14ac:dyDescent="0.2"/>
    <row r="20010" ht="12.75" customHeight="1" x14ac:dyDescent="0.2"/>
    <row r="20011" ht="12.75" customHeight="1" x14ac:dyDescent="0.2"/>
    <row r="20012" ht="12.75" customHeight="1" x14ac:dyDescent="0.2"/>
    <row r="20013" ht="12.75" customHeight="1" x14ac:dyDescent="0.2"/>
    <row r="20014" ht="12.75" customHeight="1" x14ac:dyDescent="0.2"/>
    <row r="20015" ht="12.75" customHeight="1" x14ac:dyDescent="0.2"/>
    <row r="20016" ht="12.75" customHeight="1" x14ac:dyDescent="0.2"/>
    <row r="20017" ht="12.75" customHeight="1" x14ac:dyDescent="0.2"/>
    <row r="20018" ht="12.75" customHeight="1" x14ac:dyDescent="0.2"/>
    <row r="20019" ht="12.75" customHeight="1" x14ac:dyDescent="0.2"/>
    <row r="20020" ht="12.75" customHeight="1" x14ac:dyDescent="0.2"/>
    <row r="20021" ht="12.75" customHeight="1" x14ac:dyDescent="0.2"/>
    <row r="20022" ht="12.75" customHeight="1" x14ac:dyDescent="0.2"/>
    <row r="20023" ht="12.75" customHeight="1" x14ac:dyDescent="0.2"/>
    <row r="20024" ht="12.75" customHeight="1" x14ac:dyDescent="0.2"/>
    <row r="20025" ht="12.75" customHeight="1" x14ac:dyDescent="0.2"/>
    <row r="20026" ht="12.75" customHeight="1" x14ac:dyDescent="0.2"/>
    <row r="20027" ht="12.75" customHeight="1" x14ac:dyDescent="0.2"/>
    <row r="20028" ht="12.75" customHeight="1" x14ac:dyDescent="0.2"/>
    <row r="20029" ht="12.75" customHeight="1" x14ac:dyDescent="0.2"/>
    <row r="20030" ht="12.75" customHeight="1" x14ac:dyDescent="0.2"/>
    <row r="20031" ht="12.75" customHeight="1" x14ac:dyDescent="0.2"/>
    <row r="20032" ht="12.75" customHeight="1" x14ac:dyDescent="0.2"/>
    <row r="20033" ht="12.75" customHeight="1" x14ac:dyDescent="0.2"/>
    <row r="20034" ht="12.75" customHeight="1" x14ac:dyDescent="0.2"/>
    <row r="20035" ht="12.75" customHeight="1" x14ac:dyDescent="0.2"/>
    <row r="20036" ht="12.75" customHeight="1" x14ac:dyDescent="0.2"/>
    <row r="20037" ht="12.75" customHeight="1" x14ac:dyDescent="0.2"/>
    <row r="20038" ht="12.75" customHeight="1" x14ac:dyDescent="0.2"/>
    <row r="20039" ht="12.75" customHeight="1" x14ac:dyDescent="0.2"/>
    <row r="20040" ht="12.75" customHeight="1" x14ac:dyDescent="0.2"/>
    <row r="20041" ht="12.75" customHeight="1" x14ac:dyDescent="0.2"/>
    <row r="20042" ht="12.75" customHeight="1" x14ac:dyDescent="0.2"/>
    <row r="20043" ht="12.75" customHeight="1" x14ac:dyDescent="0.2"/>
    <row r="20044" ht="12.75" customHeight="1" x14ac:dyDescent="0.2"/>
    <row r="20045" ht="12.75" customHeight="1" x14ac:dyDescent="0.2"/>
    <row r="20046" ht="12.75" customHeight="1" x14ac:dyDescent="0.2"/>
    <row r="20047" ht="12.75" customHeight="1" x14ac:dyDescent="0.2"/>
    <row r="20048" ht="12.75" customHeight="1" x14ac:dyDescent="0.2"/>
    <row r="20049" ht="12.75" customHeight="1" x14ac:dyDescent="0.2"/>
    <row r="20050" ht="12.75" customHeight="1" x14ac:dyDescent="0.2"/>
    <row r="20051" ht="12.75" customHeight="1" x14ac:dyDescent="0.2"/>
    <row r="20052" ht="12.75" customHeight="1" x14ac:dyDescent="0.2"/>
    <row r="20053" ht="12.75" customHeight="1" x14ac:dyDescent="0.2"/>
    <row r="20054" ht="12.75" customHeight="1" x14ac:dyDescent="0.2"/>
    <row r="20055" ht="12.75" customHeight="1" x14ac:dyDescent="0.2"/>
    <row r="20056" ht="12.75" customHeight="1" x14ac:dyDescent="0.2"/>
    <row r="20057" ht="12.75" customHeight="1" x14ac:dyDescent="0.2"/>
    <row r="20058" ht="12.75" customHeight="1" x14ac:dyDescent="0.2"/>
    <row r="20059" ht="12.75" customHeight="1" x14ac:dyDescent="0.2"/>
    <row r="20060" ht="12.75" customHeight="1" x14ac:dyDescent="0.2"/>
    <row r="20061" ht="12.75" customHeight="1" x14ac:dyDescent="0.2"/>
    <row r="20062" ht="12.75" customHeight="1" x14ac:dyDescent="0.2"/>
    <row r="20063" ht="12.75" customHeight="1" x14ac:dyDescent="0.2"/>
    <row r="20064" ht="12.75" customHeight="1" x14ac:dyDescent="0.2"/>
    <row r="20065" ht="12.75" customHeight="1" x14ac:dyDescent="0.2"/>
    <row r="20066" ht="12.75" customHeight="1" x14ac:dyDescent="0.2"/>
    <row r="20067" ht="12.75" customHeight="1" x14ac:dyDescent="0.2"/>
    <row r="20068" ht="12.75" customHeight="1" x14ac:dyDescent="0.2"/>
    <row r="20069" ht="12.75" customHeight="1" x14ac:dyDescent="0.2"/>
    <row r="20070" ht="12.75" customHeight="1" x14ac:dyDescent="0.2"/>
    <row r="20071" ht="12.75" customHeight="1" x14ac:dyDescent="0.2"/>
    <row r="20072" ht="12.75" customHeight="1" x14ac:dyDescent="0.2"/>
    <row r="20073" ht="12.75" customHeight="1" x14ac:dyDescent="0.2"/>
    <row r="20074" ht="12.75" customHeight="1" x14ac:dyDescent="0.2"/>
    <row r="20075" ht="12.75" customHeight="1" x14ac:dyDescent="0.2"/>
    <row r="20076" ht="12.75" customHeight="1" x14ac:dyDescent="0.2"/>
    <row r="20077" ht="12.75" customHeight="1" x14ac:dyDescent="0.2"/>
    <row r="20078" ht="12.75" customHeight="1" x14ac:dyDescent="0.2"/>
    <row r="20079" ht="12.75" customHeight="1" x14ac:dyDescent="0.2"/>
    <row r="20080" ht="12.75" customHeight="1" x14ac:dyDescent="0.2"/>
    <row r="20081" ht="12.75" customHeight="1" x14ac:dyDescent="0.2"/>
    <row r="20082" ht="12.75" customHeight="1" x14ac:dyDescent="0.2"/>
    <row r="20083" ht="12.75" customHeight="1" x14ac:dyDescent="0.2"/>
    <row r="20084" ht="12.75" customHeight="1" x14ac:dyDescent="0.2"/>
    <row r="20085" ht="12.75" customHeight="1" x14ac:dyDescent="0.2"/>
    <row r="20086" ht="12.75" customHeight="1" x14ac:dyDescent="0.2"/>
    <row r="20087" ht="12.75" customHeight="1" x14ac:dyDescent="0.2"/>
    <row r="20088" ht="12.75" customHeight="1" x14ac:dyDescent="0.2"/>
    <row r="20089" ht="12.75" customHeight="1" x14ac:dyDescent="0.2"/>
    <row r="20090" ht="12.75" customHeight="1" x14ac:dyDescent="0.2"/>
    <row r="20091" ht="12.75" customHeight="1" x14ac:dyDescent="0.2"/>
    <row r="20092" ht="12.75" customHeight="1" x14ac:dyDescent="0.2"/>
    <row r="20093" ht="12.75" customHeight="1" x14ac:dyDescent="0.2"/>
    <row r="20094" ht="12.75" customHeight="1" x14ac:dyDescent="0.2"/>
    <row r="20095" ht="12.75" customHeight="1" x14ac:dyDescent="0.2"/>
    <row r="20096" ht="12.75" customHeight="1" x14ac:dyDescent="0.2"/>
    <row r="20097" ht="12.75" customHeight="1" x14ac:dyDescent="0.2"/>
    <row r="20098" ht="12.75" customHeight="1" x14ac:dyDescent="0.2"/>
    <row r="20099" ht="12.75" customHeight="1" x14ac:dyDescent="0.2"/>
    <row r="20100" ht="12.75" customHeight="1" x14ac:dyDescent="0.2"/>
    <row r="20101" ht="12.75" customHeight="1" x14ac:dyDescent="0.2"/>
    <row r="20102" ht="12.75" customHeight="1" x14ac:dyDescent="0.2"/>
    <row r="20103" ht="12.75" customHeight="1" x14ac:dyDescent="0.2"/>
    <row r="20104" ht="12.75" customHeight="1" x14ac:dyDescent="0.2"/>
    <row r="20105" ht="12.75" customHeight="1" x14ac:dyDescent="0.2"/>
    <row r="20106" ht="12.75" customHeight="1" x14ac:dyDescent="0.2"/>
    <row r="20107" ht="12.75" customHeight="1" x14ac:dyDescent="0.2"/>
    <row r="20108" ht="12.75" customHeight="1" x14ac:dyDescent="0.2"/>
    <row r="20109" ht="12.75" customHeight="1" x14ac:dyDescent="0.2"/>
    <row r="20110" ht="12.75" customHeight="1" x14ac:dyDescent="0.2"/>
    <row r="20111" ht="12.75" customHeight="1" x14ac:dyDescent="0.2"/>
    <row r="20112" ht="12.75" customHeight="1" x14ac:dyDescent="0.2"/>
    <row r="20113" ht="12.75" customHeight="1" x14ac:dyDescent="0.2"/>
    <row r="20114" ht="12.75" customHeight="1" x14ac:dyDescent="0.2"/>
    <row r="20115" ht="12.75" customHeight="1" x14ac:dyDescent="0.2"/>
    <row r="20116" ht="12.75" customHeight="1" x14ac:dyDescent="0.2"/>
    <row r="20117" ht="12.75" customHeight="1" x14ac:dyDescent="0.2"/>
    <row r="20118" ht="12.75" customHeight="1" x14ac:dyDescent="0.2"/>
    <row r="20119" ht="12.75" customHeight="1" x14ac:dyDescent="0.2"/>
    <row r="20120" ht="12.75" customHeight="1" x14ac:dyDescent="0.2"/>
    <row r="20121" ht="12.75" customHeight="1" x14ac:dyDescent="0.2"/>
    <row r="20122" ht="12.75" customHeight="1" x14ac:dyDescent="0.2"/>
    <row r="20123" ht="12.75" customHeight="1" x14ac:dyDescent="0.2"/>
    <row r="20124" ht="12.75" customHeight="1" x14ac:dyDescent="0.2"/>
    <row r="20125" ht="12.75" customHeight="1" x14ac:dyDescent="0.2"/>
    <row r="20126" ht="12.75" customHeight="1" x14ac:dyDescent="0.2"/>
    <row r="20127" ht="12.75" customHeight="1" x14ac:dyDescent="0.2"/>
    <row r="20128" ht="12.75" customHeight="1" x14ac:dyDescent="0.2"/>
    <row r="20129" ht="12.75" customHeight="1" x14ac:dyDescent="0.2"/>
    <row r="20130" ht="12.75" customHeight="1" x14ac:dyDescent="0.2"/>
    <row r="20131" ht="12.75" customHeight="1" x14ac:dyDescent="0.2"/>
    <row r="20132" ht="12.75" customHeight="1" x14ac:dyDescent="0.2"/>
    <row r="20133" ht="12.75" customHeight="1" x14ac:dyDescent="0.2"/>
    <row r="20134" ht="12.75" customHeight="1" x14ac:dyDescent="0.2"/>
    <row r="20135" ht="12.75" customHeight="1" x14ac:dyDescent="0.2"/>
    <row r="20136" ht="12.75" customHeight="1" x14ac:dyDescent="0.2"/>
    <row r="20137" ht="12.75" customHeight="1" x14ac:dyDescent="0.2"/>
    <row r="20138" ht="12.75" customHeight="1" x14ac:dyDescent="0.2"/>
    <row r="20139" ht="12.75" customHeight="1" x14ac:dyDescent="0.2"/>
    <row r="20140" ht="12.75" customHeight="1" x14ac:dyDescent="0.2"/>
    <row r="20141" ht="12.75" customHeight="1" x14ac:dyDescent="0.2"/>
    <row r="20142" ht="12.75" customHeight="1" x14ac:dyDescent="0.2"/>
    <row r="20143" ht="12.75" customHeight="1" x14ac:dyDescent="0.2"/>
    <row r="20144" ht="12.75" customHeight="1" x14ac:dyDescent="0.2"/>
    <row r="20145" ht="12.75" customHeight="1" x14ac:dyDescent="0.2"/>
    <row r="20146" ht="12.75" customHeight="1" x14ac:dyDescent="0.2"/>
    <row r="20147" ht="12.75" customHeight="1" x14ac:dyDescent="0.2"/>
    <row r="20148" ht="12.75" customHeight="1" x14ac:dyDescent="0.2"/>
    <row r="20149" ht="12.75" customHeight="1" x14ac:dyDescent="0.2"/>
    <row r="20150" ht="12.75" customHeight="1" x14ac:dyDescent="0.2"/>
    <row r="20151" ht="12.75" customHeight="1" x14ac:dyDescent="0.2"/>
    <row r="20152" ht="12.75" customHeight="1" x14ac:dyDescent="0.2"/>
    <row r="20153" ht="12.75" customHeight="1" x14ac:dyDescent="0.2"/>
    <row r="20154" ht="12.75" customHeight="1" x14ac:dyDescent="0.2"/>
    <row r="20155" ht="12.75" customHeight="1" x14ac:dyDescent="0.2"/>
    <row r="20156" ht="12.75" customHeight="1" x14ac:dyDescent="0.2"/>
    <row r="20157" ht="12.75" customHeight="1" x14ac:dyDescent="0.2"/>
    <row r="20158" ht="12.75" customHeight="1" x14ac:dyDescent="0.2"/>
    <row r="20159" ht="12.75" customHeight="1" x14ac:dyDescent="0.2"/>
    <row r="20160" ht="12.75" customHeight="1" x14ac:dyDescent="0.2"/>
    <row r="20161" ht="12.75" customHeight="1" x14ac:dyDescent="0.2"/>
    <row r="20162" ht="12.75" customHeight="1" x14ac:dyDescent="0.2"/>
    <row r="20163" ht="12.75" customHeight="1" x14ac:dyDescent="0.2"/>
    <row r="20164" ht="12.75" customHeight="1" x14ac:dyDescent="0.2"/>
    <row r="20165" ht="12.75" customHeight="1" x14ac:dyDescent="0.2"/>
    <row r="20166" ht="12.75" customHeight="1" x14ac:dyDescent="0.2"/>
    <row r="20167" ht="12.75" customHeight="1" x14ac:dyDescent="0.2"/>
    <row r="20168" ht="12.75" customHeight="1" x14ac:dyDescent="0.2"/>
    <row r="20169" ht="12.75" customHeight="1" x14ac:dyDescent="0.2"/>
    <row r="20170" ht="12.75" customHeight="1" x14ac:dyDescent="0.2"/>
    <row r="20171" ht="12.75" customHeight="1" x14ac:dyDescent="0.2"/>
    <row r="20172" ht="12.75" customHeight="1" x14ac:dyDescent="0.2"/>
    <row r="20173" ht="12.75" customHeight="1" x14ac:dyDescent="0.2"/>
    <row r="20174" ht="12.75" customHeight="1" x14ac:dyDescent="0.2"/>
    <row r="20175" ht="12.75" customHeight="1" x14ac:dyDescent="0.2"/>
    <row r="20176" ht="12.75" customHeight="1" x14ac:dyDescent="0.2"/>
    <row r="20177" ht="12.75" customHeight="1" x14ac:dyDescent="0.2"/>
    <row r="20178" ht="12.75" customHeight="1" x14ac:dyDescent="0.2"/>
    <row r="20179" ht="12.75" customHeight="1" x14ac:dyDescent="0.2"/>
    <row r="20180" ht="12.75" customHeight="1" x14ac:dyDescent="0.2"/>
    <row r="20181" ht="12.75" customHeight="1" x14ac:dyDescent="0.2"/>
    <row r="20182" ht="12.75" customHeight="1" x14ac:dyDescent="0.2"/>
    <row r="20183" ht="12.75" customHeight="1" x14ac:dyDescent="0.2"/>
    <row r="20184" ht="12.75" customHeight="1" x14ac:dyDescent="0.2"/>
    <row r="20185" ht="12.75" customHeight="1" x14ac:dyDescent="0.2"/>
    <row r="20186" ht="12.75" customHeight="1" x14ac:dyDescent="0.2"/>
    <row r="20187" ht="12.75" customHeight="1" x14ac:dyDescent="0.2"/>
    <row r="20188" ht="12.75" customHeight="1" x14ac:dyDescent="0.2"/>
    <row r="20189" ht="12.75" customHeight="1" x14ac:dyDescent="0.2"/>
    <row r="20190" ht="12.75" customHeight="1" x14ac:dyDescent="0.2"/>
    <row r="20191" ht="12.75" customHeight="1" x14ac:dyDescent="0.2"/>
    <row r="20192" ht="12.75" customHeight="1" x14ac:dyDescent="0.2"/>
    <row r="20193" ht="12.75" customHeight="1" x14ac:dyDescent="0.2"/>
    <row r="20194" ht="12.75" customHeight="1" x14ac:dyDescent="0.2"/>
    <row r="20195" ht="12.75" customHeight="1" x14ac:dyDescent="0.2"/>
    <row r="20196" ht="12.75" customHeight="1" x14ac:dyDescent="0.2"/>
    <row r="20197" ht="12.75" customHeight="1" x14ac:dyDescent="0.2"/>
    <row r="20198" ht="12.75" customHeight="1" x14ac:dyDescent="0.2"/>
    <row r="20199" ht="12.75" customHeight="1" x14ac:dyDescent="0.2"/>
    <row r="20200" ht="12.75" customHeight="1" x14ac:dyDescent="0.2"/>
    <row r="20201" ht="12.75" customHeight="1" x14ac:dyDescent="0.2"/>
    <row r="20202" ht="12.75" customHeight="1" x14ac:dyDescent="0.2"/>
    <row r="20203" ht="12.75" customHeight="1" x14ac:dyDescent="0.2"/>
    <row r="20204" ht="12.75" customHeight="1" x14ac:dyDescent="0.2"/>
    <row r="20205" ht="12.75" customHeight="1" x14ac:dyDescent="0.2"/>
    <row r="20206" ht="12.75" customHeight="1" x14ac:dyDescent="0.2"/>
    <row r="20207" ht="12.75" customHeight="1" x14ac:dyDescent="0.2"/>
    <row r="20208" ht="12.75" customHeight="1" x14ac:dyDescent="0.2"/>
    <row r="20209" ht="12.75" customHeight="1" x14ac:dyDescent="0.2"/>
    <row r="20210" ht="12.75" customHeight="1" x14ac:dyDescent="0.2"/>
    <row r="20211" ht="12.75" customHeight="1" x14ac:dyDescent="0.2"/>
    <row r="20212" ht="12.75" customHeight="1" x14ac:dyDescent="0.2"/>
    <row r="20213" ht="12.75" customHeight="1" x14ac:dyDescent="0.2"/>
    <row r="20214" ht="12.75" customHeight="1" x14ac:dyDescent="0.2"/>
    <row r="20215" ht="12.75" customHeight="1" x14ac:dyDescent="0.2"/>
    <row r="20216" ht="12.75" customHeight="1" x14ac:dyDescent="0.2"/>
    <row r="20217" ht="12.75" customHeight="1" x14ac:dyDescent="0.2"/>
    <row r="20218" ht="12.75" customHeight="1" x14ac:dyDescent="0.2"/>
    <row r="20219" ht="12.75" customHeight="1" x14ac:dyDescent="0.2"/>
    <row r="20220" ht="12.75" customHeight="1" x14ac:dyDescent="0.2"/>
    <row r="20221" ht="12.75" customHeight="1" x14ac:dyDescent="0.2"/>
    <row r="20222" ht="12.75" customHeight="1" x14ac:dyDescent="0.2"/>
    <row r="20223" ht="12.75" customHeight="1" x14ac:dyDescent="0.2"/>
    <row r="20224" ht="12.75" customHeight="1" x14ac:dyDescent="0.2"/>
    <row r="20225" ht="12.75" customHeight="1" x14ac:dyDescent="0.2"/>
    <row r="20226" ht="12.75" customHeight="1" x14ac:dyDescent="0.2"/>
    <row r="20227" ht="12.75" customHeight="1" x14ac:dyDescent="0.2"/>
    <row r="20228" ht="12.75" customHeight="1" x14ac:dyDescent="0.2"/>
    <row r="20229" ht="12.75" customHeight="1" x14ac:dyDescent="0.2"/>
    <row r="20230" ht="12.75" customHeight="1" x14ac:dyDescent="0.2"/>
    <row r="20231" ht="12.75" customHeight="1" x14ac:dyDescent="0.2"/>
    <row r="20232" ht="12.75" customHeight="1" x14ac:dyDescent="0.2"/>
    <row r="20233" ht="12.75" customHeight="1" x14ac:dyDescent="0.2"/>
    <row r="20234" ht="12.75" customHeight="1" x14ac:dyDescent="0.2"/>
    <row r="20235" ht="12.75" customHeight="1" x14ac:dyDescent="0.2"/>
    <row r="20236" ht="12.75" customHeight="1" x14ac:dyDescent="0.2"/>
    <row r="20237" ht="12.75" customHeight="1" x14ac:dyDescent="0.2"/>
    <row r="20238" ht="12.75" customHeight="1" x14ac:dyDescent="0.2"/>
    <row r="20239" ht="12.75" customHeight="1" x14ac:dyDescent="0.2"/>
    <row r="20240" ht="12.75" customHeight="1" x14ac:dyDescent="0.2"/>
    <row r="20241" ht="12.75" customHeight="1" x14ac:dyDescent="0.2"/>
    <row r="20242" ht="12.75" customHeight="1" x14ac:dyDescent="0.2"/>
    <row r="20243" ht="12.75" customHeight="1" x14ac:dyDescent="0.2"/>
    <row r="20244" ht="12.75" customHeight="1" x14ac:dyDescent="0.2"/>
    <row r="20245" ht="12.75" customHeight="1" x14ac:dyDescent="0.2"/>
    <row r="20246" ht="12.75" customHeight="1" x14ac:dyDescent="0.2"/>
    <row r="20247" ht="12.75" customHeight="1" x14ac:dyDescent="0.2"/>
    <row r="20248" ht="12.75" customHeight="1" x14ac:dyDescent="0.2"/>
    <row r="20249" ht="12.75" customHeight="1" x14ac:dyDescent="0.2"/>
    <row r="20250" ht="12.75" customHeight="1" x14ac:dyDescent="0.2"/>
    <row r="20251" ht="12.75" customHeight="1" x14ac:dyDescent="0.2"/>
    <row r="20252" ht="12.75" customHeight="1" x14ac:dyDescent="0.2"/>
    <row r="20253" ht="12.75" customHeight="1" x14ac:dyDescent="0.2"/>
    <row r="20254" ht="12.75" customHeight="1" x14ac:dyDescent="0.2"/>
    <row r="20255" ht="12.75" customHeight="1" x14ac:dyDescent="0.2"/>
    <row r="20256" ht="12.75" customHeight="1" x14ac:dyDescent="0.2"/>
    <row r="20257" ht="12.75" customHeight="1" x14ac:dyDescent="0.2"/>
    <row r="20258" ht="12.75" customHeight="1" x14ac:dyDescent="0.2"/>
    <row r="20259" ht="12.75" customHeight="1" x14ac:dyDescent="0.2"/>
    <row r="20260" ht="12.75" customHeight="1" x14ac:dyDescent="0.2"/>
    <row r="20261" ht="12.75" customHeight="1" x14ac:dyDescent="0.2"/>
    <row r="20262" ht="12.75" customHeight="1" x14ac:dyDescent="0.2"/>
    <row r="20263" ht="12.75" customHeight="1" x14ac:dyDescent="0.2"/>
    <row r="20264" ht="12.75" customHeight="1" x14ac:dyDescent="0.2"/>
    <row r="20265" ht="12.75" customHeight="1" x14ac:dyDescent="0.2"/>
    <row r="20266" ht="12.75" customHeight="1" x14ac:dyDescent="0.2"/>
    <row r="20267" ht="12.75" customHeight="1" x14ac:dyDescent="0.2"/>
    <row r="20268" ht="12.75" customHeight="1" x14ac:dyDescent="0.2"/>
    <row r="20269" ht="12.75" customHeight="1" x14ac:dyDescent="0.2"/>
    <row r="20270" ht="12.75" customHeight="1" x14ac:dyDescent="0.2"/>
    <row r="20271" ht="12.75" customHeight="1" x14ac:dyDescent="0.2"/>
    <row r="20272" ht="12.75" customHeight="1" x14ac:dyDescent="0.2"/>
    <row r="20273" ht="12.75" customHeight="1" x14ac:dyDescent="0.2"/>
    <row r="20274" ht="12.75" customHeight="1" x14ac:dyDescent="0.2"/>
    <row r="20275" ht="12.75" customHeight="1" x14ac:dyDescent="0.2"/>
    <row r="20276" ht="12.75" customHeight="1" x14ac:dyDescent="0.2"/>
    <row r="20277" ht="12.75" customHeight="1" x14ac:dyDescent="0.2"/>
    <row r="20278" ht="12.75" customHeight="1" x14ac:dyDescent="0.2"/>
    <row r="20279" ht="12.75" customHeight="1" x14ac:dyDescent="0.2"/>
    <row r="20280" ht="12.75" customHeight="1" x14ac:dyDescent="0.2"/>
    <row r="20281" ht="12.75" customHeight="1" x14ac:dyDescent="0.2"/>
    <row r="20282" ht="12.75" customHeight="1" x14ac:dyDescent="0.2"/>
    <row r="20283" ht="12.75" customHeight="1" x14ac:dyDescent="0.2"/>
    <row r="20284" ht="12.75" customHeight="1" x14ac:dyDescent="0.2"/>
    <row r="20285" ht="12.75" customHeight="1" x14ac:dyDescent="0.2"/>
    <row r="20286" ht="12.75" customHeight="1" x14ac:dyDescent="0.2"/>
    <row r="20287" ht="12.75" customHeight="1" x14ac:dyDescent="0.2"/>
    <row r="20288" ht="12.75" customHeight="1" x14ac:dyDescent="0.2"/>
    <row r="20289" ht="12.75" customHeight="1" x14ac:dyDescent="0.2"/>
    <row r="20290" ht="12.75" customHeight="1" x14ac:dyDescent="0.2"/>
    <row r="20291" ht="12.75" customHeight="1" x14ac:dyDescent="0.2"/>
    <row r="20292" ht="12.75" customHeight="1" x14ac:dyDescent="0.2"/>
    <row r="20293" ht="12.75" customHeight="1" x14ac:dyDescent="0.2"/>
    <row r="20294" ht="12.75" customHeight="1" x14ac:dyDescent="0.2"/>
    <row r="20295" ht="12.75" customHeight="1" x14ac:dyDescent="0.2"/>
    <row r="20296" ht="12.75" customHeight="1" x14ac:dyDescent="0.2"/>
    <row r="20297" ht="12.75" customHeight="1" x14ac:dyDescent="0.2"/>
    <row r="20298" ht="12.75" customHeight="1" x14ac:dyDescent="0.2"/>
    <row r="20299" ht="12.75" customHeight="1" x14ac:dyDescent="0.2"/>
    <row r="20300" ht="12.75" customHeight="1" x14ac:dyDescent="0.2"/>
    <row r="20301" ht="12.75" customHeight="1" x14ac:dyDescent="0.2"/>
    <row r="20302" ht="12.75" customHeight="1" x14ac:dyDescent="0.2"/>
    <row r="20303" ht="12.75" customHeight="1" x14ac:dyDescent="0.2"/>
    <row r="20304" ht="12.75" customHeight="1" x14ac:dyDescent="0.2"/>
    <row r="20305" ht="12.75" customHeight="1" x14ac:dyDescent="0.2"/>
    <row r="20306" ht="12.75" customHeight="1" x14ac:dyDescent="0.2"/>
    <row r="20307" ht="12.75" customHeight="1" x14ac:dyDescent="0.2"/>
    <row r="20308" ht="12.75" customHeight="1" x14ac:dyDescent="0.2"/>
    <row r="20309" ht="12.75" customHeight="1" x14ac:dyDescent="0.2"/>
    <row r="20310" ht="12.75" customHeight="1" x14ac:dyDescent="0.2"/>
    <row r="20311" ht="12.75" customHeight="1" x14ac:dyDescent="0.2"/>
    <row r="20312" ht="12.75" customHeight="1" x14ac:dyDescent="0.2"/>
    <row r="20313" ht="12.75" customHeight="1" x14ac:dyDescent="0.2"/>
    <row r="20314" ht="12.75" customHeight="1" x14ac:dyDescent="0.2"/>
    <row r="20315" ht="12.75" customHeight="1" x14ac:dyDescent="0.2"/>
    <row r="20316" ht="12.75" customHeight="1" x14ac:dyDescent="0.2"/>
    <row r="20317" ht="12.75" customHeight="1" x14ac:dyDescent="0.2"/>
    <row r="20318" ht="12.75" customHeight="1" x14ac:dyDescent="0.2"/>
    <row r="20319" ht="12.75" customHeight="1" x14ac:dyDescent="0.2"/>
    <row r="20320" ht="12.75" customHeight="1" x14ac:dyDescent="0.2"/>
    <row r="20321" ht="12.75" customHeight="1" x14ac:dyDescent="0.2"/>
    <row r="20322" ht="12.75" customHeight="1" x14ac:dyDescent="0.2"/>
    <row r="20323" ht="12.75" customHeight="1" x14ac:dyDescent="0.2"/>
    <row r="20324" ht="12.75" customHeight="1" x14ac:dyDescent="0.2"/>
    <row r="20325" ht="12.75" customHeight="1" x14ac:dyDescent="0.2"/>
    <row r="20326" ht="12.75" customHeight="1" x14ac:dyDescent="0.2"/>
    <row r="20327" ht="12.75" customHeight="1" x14ac:dyDescent="0.2"/>
    <row r="20328" ht="12.75" customHeight="1" x14ac:dyDescent="0.2"/>
    <row r="20329" ht="12.75" customHeight="1" x14ac:dyDescent="0.2"/>
    <row r="20330" ht="12.75" customHeight="1" x14ac:dyDescent="0.2"/>
    <row r="20331" ht="12.75" customHeight="1" x14ac:dyDescent="0.2"/>
    <row r="20332" ht="12.75" customHeight="1" x14ac:dyDescent="0.2"/>
    <row r="20333" ht="12.75" customHeight="1" x14ac:dyDescent="0.2"/>
    <row r="20334" ht="12.75" customHeight="1" x14ac:dyDescent="0.2"/>
    <row r="20335" ht="12.75" customHeight="1" x14ac:dyDescent="0.2"/>
    <row r="20336" ht="12.75" customHeight="1" x14ac:dyDescent="0.2"/>
    <row r="20337" ht="12.75" customHeight="1" x14ac:dyDescent="0.2"/>
    <row r="20338" ht="12.75" customHeight="1" x14ac:dyDescent="0.2"/>
    <row r="20339" ht="12.75" customHeight="1" x14ac:dyDescent="0.2"/>
    <row r="20340" ht="12.75" customHeight="1" x14ac:dyDescent="0.2"/>
    <row r="20341" ht="12.75" customHeight="1" x14ac:dyDescent="0.2"/>
    <row r="20342" ht="12.75" customHeight="1" x14ac:dyDescent="0.2"/>
    <row r="20343" ht="12.75" customHeight="1" x14ac:dyDescent="0.2"/>
    <row r="20344" ht="12.75" customHeight="1" x14ac:dyDescent="0.2"/>
    <row r="20345" ht="12.75" customHeight="1" x14ac:dyDescent="0.2"/>
    <row r="20346" ht="12.75" customHeight="1" x14ac:dyDescent="0.2"/>
    <row r="20347" ht="12.75" customHeight="1" x14ac:dyDescent="0.2"/>
    <row r="20348" ht="12.75" customHeight="1" x14ac:dyDescent="0.2"/>
    <row r="20349" ht="12.75" customHeight="1" x14ac:dyDescent="0.2"/>
    <row r="20350" ht="12.75" customHeight="1" x14ac:dyDescent="0.2"/>
    <row r="20351" ht="12.75" customHeight="1" x14ac:dyDescent="0.2"/>
    <row r="20352" ht="12.75" customHeight="1" x14ac:dyDescent="0.2"/>
    <row r="20353" ht="12.75" customHeight="1" x14ac:dyDescent="0.2"/>
    <row r="20354" ht="12.75" customHeight="1" x14ac:dyDescent="0.2"/>
    <row r="20355" ht="12.75" customHeight="1" x14ac:dyDescent="0.2"/>
    <row r="20356" ht="12.75" customHeight="1" x14ac:dyDescent="0.2"/>
    <row r="20357" ht="12.75" customHeight="1" x14ac:dyDescent="0.2"/>
    <row r="20358" ht="12.75" customHeight="1" x14ac:dyDescent="0.2"/>
    <row r="20359" ht="12.75" customHeight="1" x14ac:dyDescent="0.2"/>
    <row r="20360" ht="12.75" customHeight="1" x14ac:dyDescent="0.2"/>
    <row r="20361" ht="12.75" customHeight="1" x14ac:dyDescent="0.2"/>
    <row r="20362" ht="12.75" customHeight="1" x14ac:dyDescent="0.2"/>
    <row r="20363" ht="12.75" customHeight="1" x14ac:dyDescent="0.2"/>
    <row r="20364" ht="12.75" customHeight="1" x14ac:dyDescent="0.2"/>
    <row r="20365" ht="12.75" customHeight="1" x14ac:dyDescent="0.2"/>
    <row r="20366" ht="12.75" customHeight="1" x14ac:dyDescent="0.2"/>
    <row r="20367" ht="12.75" customHeight="1" x14ac:dyDescent="0.2"/>
    <row r="20368" ht="12.75" customHeight="1" x14ac:dyDescent="0.2"/>
    <row r="20369" ht="12.75" customHeight="1" x14ac:dyDescent="0.2"/>
    <row r="20370" ht="12.75" customHeight="1" x14ac:dyDescent="0.2"/>
    <row r="20371" ht="12.75" customHeight="1" x14ac:dyDescent="0.2"/>
    <row r="20372" ht="12.75" customHeight="1" x14ac:dyDescent="0.2"/>
    <row r="20373" ht="12.75" customHeight="1" x14ac:dyDescent="0.2"/>
    <row r="20374" ht="12.75" customHeight="1" x14ac:dyDescent="0.2"/>
    <row r="20375" ht="12.75" customHeight="1" x14ac:dyDescent="0.2"/>
    <row r="20376" ht="12.75" customHeight="1" x14ac:dyDescent="0.2"/>
    <row r="20377" ht="12.75" customHeight="1" x14ac:dyDescent="0.2"/>
    <row r="20378" ht="12.75" customHeight="1" x14ac:dyDescent="0.2"/>
    <row r="20379" ht="12.75" customHeight="1" x14ac:dyDescent="0.2"/>
    <row r="20380" ht="12.75" customHeight="1" x14ac:dyDescent="0.2"/>
    <row r="20381" ht="12.75" customHeight="1" x14ac:dyDescent="0.2"/>
    <row r="20382" ht="12.75" customHeight="1" x14ac:dyDescent="0.2"/>
    <row r="20383" ht="12.75" customHeight="1" x14ac:dyDescent="0.2"/>
    <row r="20384" ht="12.75" customHeight="1" x14ac:dyDescent="0.2"/>
    <row r="20385" ht="12.75" customHeight="1" x14ac:dyDescent="0.2"/>
    <row r="20386" ht="12.75" customHeight="1" x14ac:dyDescent="0.2"/>
    <row r="20387" ht="12.75" customHeight="1" x14ac:dyDescent="0.2"/>
    <row r="20388" ht="12.75" customHeight="1" x14ac:dyDescent="0.2"/>
    <row r="20389" ht="12.75" customHeight="1" x14ac:dyDescent="0.2"/>
    <row r="20390" ht="12.75" customHeight="1" x14ac:dyDescent="0.2"/>
    <row r="20391" ht="12.75" customHeight="1" x14ac:dyDescent="0.2"/>
    <row r="20392" ht="12.75" customHeight="1" x14ac:dyDescent="0.2"/>
    <row r="20393" ht="12.75" customHeight="1" x14ac:dyDescent="0.2"/>
    <row r="20394" ht="12.75" customHeight="1" x14ac:dyDescent="0.2"/>
    <row r="20395" ht="12.75" customHeight="1" x14ac:dyDescent="0.2"/>
    <row r="20396" ht="12.75" customHeight="1" x14ac:dyDescent="0.2"/>
    <row r="20397" ht="12.75" customHeight="1" x14ac:dyDescent="0.2"/>
    <row r="20398" ht="12.75" customHeight="1" x14ac:dyDescent="0.2"/>
    <row r="20399" ht="12.75" customHeight="1" x14ac:dyDescent="0.2"/>
    <row r="20400" ht="12.75" customHeight="1" x14ac:dyDescent="0.2"/>
    <row r="20401" ht="12.75" customHeight="1" x14ac:dyDescent="0.2"/>
    <row r="20402" ht="12.75" customHeight="1" x14ac:dyDescent="0.2"/>
    <row r="20403" ht="12.75" customHeight="1" x14ac:dyDescent="0.2"/>
    <row r="20404" ht="12.75" customHeight="1" x14ac:dyDescent="0.2"/>
    <row r="20405" ht="12.75" customHeight="1" x14ac:dyDescent="0.2"/>
    <row r="20406" ht="12.75" customHeight="1" x14ac:dyDescent="0.2"/>
    <row r="20407" ht="12.75" customHeight="1" x14ac:dyDescent="0.2"/>
    <row r="20408" ht="12.75" customHeight="1" x14ac:dyDescent="0.2"/>
    <row r="20409" ht="12.75" customHeight="1" x14ac:dyDescent="0.2"/>
    <row r="20410" ht="12.75" customHeight="1" x14ac:dyDescent="0.2"/>
    <row r="20411" ht="12.75" customHeight="1" x14ac:dyDescent="0.2"/>
    <row r="20412" ht="12.75" customHeight="1" x14ac:dyDescent="0.2"/>
    <row r="20413" ht="12.75" customHeight="1" x14ac:dyDescent="0.2"/>
    <row r="20414" ht="12.75" customHeight="1" x14ac:dyDescent="0.2"/>
    <row r="20415" ht="12.75" customHeight="1" x14ac:dyDescent="0.2"/>
    <row r="20416" ht="12.75" customHeight="1" x14ac:dyDescent="0.2"/>
    <row r="20417" ht="12.75" customHeight="1" x14ac:dyDescent="0.2"/>
    <row r="20418" ht="12.75" customHeight="1" x14ac:dyDescent="0.2"/>
    <row r="20419" ht="12.75" customHeight="1" x14ac:dyDescent="0.2"/>
    <row r="20420" ht="12.75" customHeight="1" x14ac:dyDescent="0.2"/>
    <row r="20421" ht="12.75" customHeight="1" x14ac:dyDescent="0.2"/>
    <row r="20422" ht="12.75" customHeight="1" x14ac:dyDescent="0.2"/>
    <row r="20423" ht="12.75" customHeight="1" x14ac:dyDescent="0.2"/>
    <row r="20424" ht="12.75" customHeight="1" x14ac:dyDescent="0.2"/>
    <row r="20425" ht="12.75" customHeight="1" x14ac:dyDescent="0.2"/>
    <row r="20426" ht="12.75" customHeight="1" x14ac:dyDescent="0.2"/>
    <row r="20427" ht="12.75" customHeight="1" x14ac:dyDescent="0.2"/>
    <row r="20428" ht="12.75" customHeight="1" x14ac:dyDescent="0.2"/>
    <row r="20429" ht="12.75" customHeight="1" x14ac:dyDescent="0.2"/>
    <row r="20430" ht="12.75" customHeight="1" x14ac:dyDescent="0.2"/>
    <row r="20431" ht="12.75" customHeight="1" x14ac:dyDescent="0.2"/>
    <row r="20432" ht="12.75" customHeight="1" x14ac:dyDescent="0.2"/>
    <row r="20433" ht="12.75" customHeight="1" x14ac:dyDescent="0.2"/>
    <row r="20434" ht="12.75" customHeight="1" x14ac:dyDescent="0.2"/>
    <row r="20435" ht="12.75" customHeight="1" x14ac:dyDescent="0.2"/>
    <row r="20436" ht="12.75" customHeight="1" x14ac:dyDescent="0.2"/>
    <row r="20437" ht="12.75" customHeight="1" x14ac:dyDescent="0.2"/>
    <row r="20438" ht="12.75" customHeight="1" x14ac:dyDescent="0.2"/>
    <row r="20439" ht="12.75" customHeight="1" x14ac:dyDescent="0.2"/>
    <row r="20440" ht="12.75" customHeight="1" x14ac:dyDescent="0.2"/>
    <row r="20441" ht="12.75" customHeight="1" x14ac:dyDescent="0.2"/>
    <row r="20442" ht="12.75" customHeight="1" x14ac:dyDescent="0.2"/>
    <row r="20443" ht="12.75" customHeight="1" x14ac:dyDescent="0.2"/>
    <row r="20444" ht="12.75" customHeight="1" x14ac:dyDescent="0.2"/>
    <row r="20445" ht="12.75" customHeight="1" x14ac:dyDescent="0.2"/>
    <row r="20446" ht="12.75" customHeight="1" x14ac:dyDescent="0.2"/>
    <row r="20447" ht="12.75" customHeight="1" x14ac:dyDescent="0.2"/>
    <row r="20448" ht="12.75" customHeight="1" x14ac:dyDescent="0.2"/>
    <row r="20449" ht="12.75" customHeight="1" x14ac:dyDescent="0.2"/>
    <row r="20450" ht="12.75" customHeight="1" x14ac:dyDescent="0.2"/>
    <row r="20451" ht="12.75" customHeight="1" x14ac:dyDescent="0.2"/>
    <row r="20452" ht="12.75" customHeight="1" x14ac:dyDescent="0.2"/>
    <row r="20453" ht="12.75" customHeight="1" x14ac:dyDescent="0.2"/>
    <row r="20454" ht="12.75" customHeight="1" x14ac:dyDescent="0.2"/>
    <row r="20455" ht="12.75" customHeight="1" x14ac:dyDescent="0.2"/>
    <row r="20456" ht="12.75" customHeight="1" x14ac:dyDescent="0.2"/>
    <row r="20457" ht="12.75" customHeight="1" x14ac:dyDescent="0.2"/>
    <row r="20458" ht="12.75" customHeight="1" x14ac:dyDescent="0.2"/>
    <row r="20459" ht="12.75" customHeight="1" x14ac:dyDescent="0.2"/>
    <row r="20460" ht="12.75" customHeight="1" x14ac:dyDescent="0.2"/>
    <row r="20461" ht="12.75" customHeight="1" x14ac:dyDescent="0.2"/>
    <row r="20462" ht="12.75" customHeight="1" x14ac:dyDescent="0.2"/>
    <row r="20463" ht="12.75" customHeight="1" x14ac:dyDescent="0.2"/>
    <row r="20464" ht="12.75" customHeight="1" x14ac:dyDescent="0.2"/>
    <row r="20465" ht="12.75" customHeight="1" x14ac:dyDescent="0.2"/>
    <row r="20466" ht="12.75" customHeight="1" x14ac:dyDescent="0.2"/>
    <row r="20467" ht="12.75" customHeight="1" x14ac:dyDescent="0.2"/>
    <row r="20468" ht="12.75" customHeight="1" x14ac:dyDescent="0.2"/>
    <row r="20469" ht="12.75" customHeight="1" x14ac:dyDescent="0.2"/>
    <row r="20470" ht="12.75" customHeight="1" x14ac:dyDescent="0.2"/>
    <row r="20471" ht="12.75" customHeight="1" x14ac:dyDescent="0.2"/>
    <row r="20472" ht="12.75" customHeight="1" x14ac:dyDescent="0.2"/>
    <row r="20473" ht="12.75" customHeight="1" x14ac:dyDescent="0.2"/>
    <row r="20474" ht="12.75" customHeight="1" x14ac:dyDescent="0.2"/>
    <row r="20475" ht="12.75" customHeight="1" x14ac:dyDescent="0.2"/>
    <row r="20476" ht="12.75" customHeight="1" x14ac:dyDescent="0.2"/>
    <row r="20477" ht="12.75" customHeight="1" x14ac:dyDescent="0.2"/>
    <row r="20478" ht="12.75" customHeight="1" x14ac:dyDescent="0.2"/>
    <row r="20479" ht="12.75" customHeight="1" x14ac:dyDescent="0.2"/>
    <row r="20480" ht="12.75" customHeight="1" x14ac:dyDescent="0.2"/>
    <row r="20481" ht="12.75" customHeight="1" x14ac:dyDescent="0.2"/>
    <row r="20482" ht="12.75" customHeight="1" x14ac:dyDescent="0.2"/>
    <row r="20483" ht="12.75" customHeight="1" x14ac:dyDescent="0.2"/>
    <row r="20484" ht="12.75" customHeight="1" x14ac:dyDescent="0.2"/>
    <row r="20485" ht="12.75" customHeight="1" x14ac:dyDescent="0.2"/>
    <row r="20486" ht="12.75" customHeight="1" x14ac:dyDescent="0.2"/>
    <row r="20487" ht="12.75" customHeight="1" x14ac:dyDescent="0.2"/>
    <row r="20488" ht="12.75" customHeight="1" x14ac:dyDescent="0.2"/>
    <row r="20489" ht="12.75" customHeight="1" x14ac:dyDescent="0.2"/>
    <row r="20490" ht="12.75" customHeight="1" x14ac:dyDescent="0.2"/>
    <row r="20491" ht="12.75" customHeight="1" x14ac:dyDescent="0.2"/>
    <row r="20492" ht="12.75" customHeight="1" x14ac:dyDescent="0.2"/>
    <row r="20493" ht="12.75" customHeight="1" x14ac:dyDescent="0.2"/>
    <row r="20494" ht="12.75" customHeight="1" x14ac:dyDescent="0.2"/>
    <row r="20495" ht="12.75" customHeight="1" x14ac:dyDescent="0.2"/>
    <row r="20496" ht="12.75" customHeight="1" x14ac:dyDescent="0.2"/>
    <row r="20497" ht="12.75" customHeight="1" x14ac:dyDescent="0.2"/>
    <row r="20498" ht="12.75" customHeight="1" x14ac:dyDescent="0.2"/>
    <row r="20499" ht="12.75" customHeight="1" x14ac:dyDescent="0.2"/>
    <row r="20500" ht="12.75" customHeight="1" x14ac:dyDescent="0.2"/>
    <row r="20501" ht="12.75" customHeight="1" x14ac:dyDescent="0.2"/>
    <row r="20502" ht="12.75" customHeight="1" x14ac:dyDescent="0.2"/>
    <row r="20503" ht="12.75" customHeight="1" x14ac:dyDescent="0.2"/>
    <row r="20504" ht="12.75" customHeight="1" x14ac:dyDescent="0.2"/>
    <row r="20505" ht="12.75" customHeight="1" x14ac:dyDescent="0.2"/>
    <row r="20506" ht="12.75" customHeight="1" x14ac:dyDescent="0.2"/>
    <row r="20507" ht="12.75" customHeight="1" x14ac:dyDescent="0.2"/>
    <row r="20508" ht="12.75" customHeight="1" x14ac:dyDescent="0.2"/>
    <row r="20509" ht="12.75" customHeight="1" x14ac:dyDescent="0.2"/>
    <row r="20510" ht="12.75" customHeight="1" x14ac:dyDescent="0.2"/>
    <row r="20511" ht="12.75" customHeight="1" x14ac:dyDescent="0.2"/>
    <row r="20512" ht="12.75" customHeight="1" x14ac:dyDescent="0.2"/>
    <row r="20513" ht="12.75" customHeight="1" x14ac:dyDescent="0.2"/>
    <row r="20514" ht="12.75" customHeight="1" x14ac:dyDescent="0.2"/>
    <row r="20515" ht="12.75" customHeight="1" x14ac:dyDescent="0.2"/>
    <row r="20516" ht="12.75" customHeight="1" x14ac:dyDescent="0.2"/>
    <row r="20517" ht="12.75" customHeight="1" x14ac:dyDescent="0.2"/>
    <row r="20518" ht="12.75" customHeight="1" x14ac:dyDescent="0.2"/>
    <row r="20519" ht="12.75" customHeight="1" x14ac:dyDescent="0.2"/>
    <row r="20520" ht="12.75" customHeight="1" x14ac:dyDescent="0.2"/>
    <row r="20521" ht="12.75" customHeight="1" x14ac:dyDescent="0.2"/>
    <row r="20522" ht="12.75" customHeight="1" x14ac:dyDescent="0.2"/>
    <row r="20523" ht="12.75" customHeight="1" x14ac:dyDescent="0.2"/>
    <row r="20524" ht="12.75" customHeight="1" x14ac:dyDescent="0.2"/>
    <row r="20525" ht="12.75" customHeight="1" x14ac:dyDescent="0.2"/>
    <row r="20526" ht="12.75" customHeight="1" x14ac:dyDescent="0.2"/>
    <row r="20527" ht="12.75" customHeight="1" x14ac:dyDescent="0.2"/>
    <row r="20528" ht="12.75" customHeight="1" x14ac:dyDescent="0.2"/>
    <row r="20529" ht="12.75" customHeight="1" x14ac:dyDescent="0.2"/>
    <row r="20530" ht="12.75" customHeight="1" x14ac:dyDescent="0.2"/>
    <row r="20531" ht="12.75" customHeight="1" x14ac:dyDescent="0.2"/>
    <row r="20532" ht="12.75" customHeight="1" x14ac:dyDescent="0.2"/>
    <row r="20533" ht="12.75" customHeight="1" x14ac:dyDescent="0.2"/>
    <row r="20534" ht="12.75" customHeight="1" x14ac:dyDescent="0.2"/>
    <row r="20535" ht="12.75" customHeight="1" x14ac:dyDescent="0.2"/>
    <row r="20536" ht="12.75" customHeight="1" x14ac:dyDescent="0.2"/>
    <row r="20537" ht="12.75" customHeight="1" x14ac:dyDescent="0.2"/>
    <row r="20538" ht="12.75" customHeight="1" x14ac:dyDescent="0.2"/>
    <row r="20539" ht="12.75" customHeight="1" x14ac:dyDescent="0.2"/>
    <row r="20540" ht="12.75" customHeight="1" x14ac:dyDescent="0.2"/>
    <row r="20541" ht="12.75" customHeight="1" x14ac:dyDescent="0.2"/>
    <row r="20542" ht="12.75" customHeight="1" x14ac:dyDescent="0.2"/>
    <row r="20543" ht="12.75" customHeight="1" x14ac:dyDescent="0.2"/>
    <row r="20544" ht="12.75" customHeight="1" x14ac:dyDescent="0.2"/>
    <row r="20545" ht="12.75" customHeight="1" x14ac:dyDescent="0.2"/>
    <row r="20546" ht="12.75" customHeight="1" x14ac:dyDescent="0.2"/>
    <row r="20547" ht="12.75" customHeight="1" x14ac:dyDescent="0.2"/>
    <row r="20548" ht="12.75" customHeight="1" x14ac:dyDescent="0.2"/>
    <row r="20549" ht="12.75" customHeight="1" x14ac:dyDescent="0.2"/>
    <row r="20550" ht="12.75" customHeight="1" x14ac:dyDescent="0.2"/>
    <row r="20551" ht="12.75" customHeight="1" x14ac:dyDescent="0.2"/>
    <row r="20552" ht="12.75" customHeight="1" x14ac:dyDescent="0.2"/>
    <row r="20553" ht="12.75" customHeight="1" x14ac:dyDescent="0.2"/>
    <row r="20554" ht="12.75" customHeight="1" x14ac:dyDescent="0.2"/>
    <row r="20555" ht="12.75" customHeight="1" x14ac:dyDescent="0.2"/>
    <row r="20556" ht="12.75" customHeight="1" x14ac:dyDescent="0.2"/>
    <row r="20557" ht="12.75" customHeight="1" x14ac:dyDescent="0.2"/>
    <row r="20558" ht="12.75" customHeight="1" x14ac:dyDescent="0.2"/>
    <row r="20559" ht="12.75" customHeight="1" x14ac:dyDescent="0.2"/>
    <row r="20560" ht="12.75" customHeight="1" x14ac:dyDescent="0.2"/>
    <row r="20561" ht="12.75" customHeight="1" x14ac:dyDescent="0.2"/>
    <row r="20562" ht="12.75" customHeight="1" x14ac:dyDescent="0.2"/>
    <row r="20563" ht="12.75" customHeight="1" x14ac:dyDescent="0.2"/>
    <row r="20564" ht="12.75" customHeight="1" x14ac:dyDescent="0.2"/>
    <row r="20565" ht="12.75" customHeight="1" x14ac:dyDescent="0.2"/>
    <row r="20566" ht="12.75" customHeight="1" x14ac:dyDescent="0.2"/>
    <row r="20567" ht="12.75" customHeight="1" x14ac:dyDescent="0.2"/>
    <row r="20568" ht="12.75" customHeight="1" x14ac:dyDescent="0.2"/>
    <row r="20569" ht="12.75" customHeight="1" x14ac:dyDescent="0.2"/>
    <row r="20570" ht="12.75" customHeight="1" x14ac:dyDescent="0.2"/>
    <row r="20571" ht="12.75" customHeight="1" x14ac:dyDescent="0.2"/>
    <row r="20572" ht="12.75" customHeight="1" x14ac:dyDescent="0.2"/>
    <row r="20573" ht="12.75" customHeight="1" x14ac:dyDescent="0.2"/>
    <row r="20574" ht="12.75" customHeight="1" x14ac:dyDescent="0.2"/>
    <row r="20575" ht="12.75" customHeight="1" x14ac:dyDescent="0.2"/>
    <row r="20576" ht="12.75" customHeight="1" x14ac:dyDescent="0.2"/>
    <row r="20577" ht="12.75" customHeight="1" x14ac:dyDescent="0.2"/>
    <row r="20578" ht="12.75" customHeight="1" x14ac:dyDescent="0.2"/>
    <row r="20579" ht="12.75" customHeight="1" x14ac:dyDescent="0.2"/>
    <row r="20580" ht="12.75" customHeight="1" x14ac:dyDescent="0.2"/>
    <row r="20581" ht="12.75" customHeight="1" x14ac:dyDescent="0.2"/>
    <row r="20582" ht="12.75" customHeight="1" x14ac:dyDescent="0.2"/>
    <row r="20583" ht="12.75" customHeight="1" x14ac:dyDescent="0.2"/>
    <row r="20584" ht="12.75" customHeight="1" x14ac:dyDescent="0.2"/>
    <row r="20585" ht="12.75" customHeight="1" x14ac:dyDescent="0.2"/>
    <row r="20586" ht="12.75" customHeight="1" x14ac:dyDescent="0.2"/>
    <row r="20587" ht="12.75" customHeight="1" x14ac:dyDescent="0.2"/>
    <row r="20588" ht="12.75" customHeight="1" x14ac:dyDescent="0.2"/>
    <row r="20589" ht="12.75" customHeight="1" x14ac:dyDescent="0.2"/>
    <row r="20590" ht="12.75" customHeight="1" x14ac:dyDescent="0.2"/>
    <row r="20591" ht="12.75" customHeight="1" x14ac:dyDescent="0.2"/>
    <row r="20592" ht="12.75" customHeight="1" x14ac:dyDescent="0.2"/>
    <row r="20593" ht="12.75" customHeight="1" x14ac:dyDescent="0.2"/>
    <row r="20594" ht="12.75" customHeight="1" x14ac:dyDescent="0.2"/>
    <row r="20595" ht="12.75" customHeight="1" x14ac:dyDescent="0.2"/>
    <row r="20596" ht="12.75" customHeight="1" x14ac:dyDescent="0.2"/>
    <row r="20597" ht="12.75" customHeight="1" x14ac:dyDescent="0.2"/>
    <row r="20598" ht="12.75" customHeight="1" x14ac:dyDescent="0.2"/>
    <row r="20599" ht="12.75" customHeight="1" x14ac:dyDescent="0.2"/>
    <row r="20600" ht="12.75" customHeight="1" x14ac:dyDescent="0.2"/>
    <row r="20601" ht="12.75" customHeight="1" x14ac:dyDescent="0.2"/>
    <row r="20602" ht="12.75" customHeight="1" x14ac:dyDescent="0.2"/>
    <row r="20603" ht="12.75" customHeight="1" x14ac:dyDescent="0.2"/>
    <row r="20604" ht="12.75" customHeight="1" x14ac:dyDescent="0.2"/>
    <row r="20605" ht="12.75" customHeight="1" x14ac:dyDescent="0.2"/>
    <row r="20606" ht="12.75" customHeight="1" x14ac:dyDescent="0.2"/>
    <row r="20607" ht="12.75" customHeight="1" x14ac:dyDescent="0.2"/>
    <row r="20608" ht="12.75" customHeight="1" x14ac:dyDescent="0.2"/>
    <row r="20609" ht="12.75" customHeight="1" x14ac:dyDescent="0.2"/>
    <row r="20610" ht="12.75" customHeight="1" x14ac:dyDescent="0.2"/>
    <row r="20611" ht="12.75" customHeight="1" x14ac:dyDescent="0.2"/>
    <row r="20612" ht="12.75" customHeight="1" x14ac:dyDescent="0.2"/>
    <row r="20613" ht="12.75" customHeight="1" x14ac:dyDescent="0.2"/>
    <row r="20614" ht="12.75" customHeight="1" x14ac:dyDescent="0.2"/>
    <row r="20615" ht="12.75" customHeight="1" x14ac:dyDescent="0.2"/>
    <row r="20616" ht="12.75" customHeight="1" x14ac:dyDescent="0.2"/>
    <row r="20617" ht="12.75" customHeight="1" x14ac:dyDescent="0.2"/>
    <row r="20618" ht="12.75" customHeight="1" x14ac:dyDescent="0.2"/>
    <row r="20619" ht="12.75" customHeight="1" x14ac:dyDescent="0.2"/>
    <row r="20620" ht="12.75" customHeight="1" x14ac:dyDescent="0.2"/>
    <row r="20621" ht="12.75" customHeight="1" x14ac:dyDescent="0.2"/>
    <row r="20622" ht="12.75" customHeight="1" x14ac:dyDescent="0.2"/>
    <row r="20623" ht="12.75" customHeight="1" x14ac:dyDescent="0.2"/>
    <row r="20624" ht="12.75" customHeight="1" x14ac:dyDescent="0.2"/>
    <row r="20625" ht="12.75" customHeight="1" x14ac:dyDescent="0.2"/>
    <row r="20626" ht="12.75" customHeight="1" x14ac:dyDescent="0.2"/>
    <row r="20627" ht="12.75" customHeight="1" x14ac:dyDescent="0.2"/>
    <row r="20628" ht="12.75" customHeight="1" x14ac:dyDescent="0.2"/>
    <row r="20629" ht="12.75" customHeight="1" x14ac:dyDescent="0.2"/>
    <row r="20630" ht="12.75" customHeight="1" x14ac:dyDescent="0.2"/>
    <row r="20631" ht="12.75" customHeight="1" x14ac:dyDescent="0.2"/>
    <row r="20632" ht="12.75" customHeight="1" x14ac:dyDescent="0.2"/>
    <row r="20633" ht="12.75" customHeight="1" x14ac:dyDescent="0.2"/>
    <row r="20634" ht="12.75" customHeight="1" x14ac:dyDescent="0.2"/>
    <row r="20635" ht="12.75" customHeight="1" x14ac:dyDescent="0.2"/>
    <row r="20636" ht="12.75" customHeight="1" x14ac:dyDescent="0.2"/>
    <row r="20637" ht="12.75" customHeight="1" x14ac:dyDescent="0.2"/>
    <row r="20638" ht="12.75" customHeight="1" x14ac:dyDescent="0.2"/>
    <row r="20639" ht="12.75" customHeight="1" x14ac:dyDescent="0.2"/>
    <row r="20640" ht="12.75" customHeight="1" x14ac:dyDescent="0.2"/>
    <row r="20641" ht="12.75" customHeight="1" x14ac:dyDescent="0.2"/>
    <row r="20642" ht="12.75" customHeight="1" x14ac:dyDescent="0.2"/>
    <row r="20643" ht="12.75" customHeight="1" x14ac:dyDescent="0.2"/>
    <row r="20644" ht="12.75" customHeight="1" x14ac:dyDescent="0.2"/>
    <row r="20645" ht="12.75" customHeight="1" x14ac:dyDescent="0.2"/>
    <row r="20646" ht="12.75" customHeight="1" x14ac:dyDescent="0.2"/>
    <row r="20647" ht="12.75" customHeight="1" x14ac:dyDescent="0.2"/>
    <row r="20648" ht="12.75" customHeight="1" x14ac:dyDescent="0.2"/>
    <row r="20649" ht="12.75" customHeight="1" x14ac:dyDescent="0.2"/>
    <row r="20650" ht="12.75" customHeight="1" x14ac:dyDescent="0.2"/>
    <row r="20651" ht="12.75" customHeight="1" x14ac:dyDescent="0.2"/>
    <row r="20652" ht="12.75" customHeight="1" x14ac:dyDescent="0.2"/>
    <row r="20653" ht="12.75" customHeight="1" x14ac:dyDescent="0.2"/>
    <row r="20654" ht="12.75" customHeight="1" x14ac:dyDescent="0.2"/>
    <row r="20655" ht="12.75" customHeight="1" x14ac:dyDescent="0.2"/>
    <row r="20656" ht="12.75" customHeight="1" x14ac:dyDescent="0.2"/>
    <row r="20657" ht="12.75" customHeight="1" x14ac:dyDescent="0.2"/>
    <row r="20658" ht="12.75" customHeight="1" x14ac:dyDescent="0.2"/>
    <row r="20659" ht="12.75" customHeight="1" x14ac:dyDescent="0.2"/>
    <row r="20660" ht="12.75" customHeight="1" x14ac:dyDescent="0.2"/>
    <row r="20661" ht="12.75" customHeight="1" x14ac:dyDescent="0.2"/>
    <row r="20662" ht="12.75" customHeight="1" x14ac:dyDescent="0.2"/>
    <row r="20663" ht="12.75" customHeight="1" x14ac:dyDescent="0.2"/>
    <row r="20664" ht="12.75" customHeight="1" x14ac:dyDescent="0.2"/>
    <row r="20665" ht="12.75" customHeight="1" x14ac:dyDescent="0.2"/>
    <row r="20666" ht="12.75" customHeight="1" x14ac:dyDescent="0.2"/>
    <row r="20667" ht="12.75" customHeight="1" x14ac:dyDescent="0.2"/>
    <row r="20668" ht="12.75" customHeight="1" x14ac:dyDescent="0.2"/>
    <row r="20669" ht="12.75" customHeight="1" x14ac:dyDescent="0.2"/>
    <row r="20670" ht="12.75" customHeight="1" x14ac:dyDescent="0.2"/>
    <row r="20671" ht="12.75" customHeight="1" x14ac:dyDescent="0.2"/>
    <row r="20672" ht="12.75" customHeight="1" x14ac:dyDescent="0.2"/>
    <row r="20673" ht="12.75" customHeight="1" x14ac:dyDescent="0.2"/>
    <row r="20674" ht="12.75" customHeight="1" x14ac:dyDescent="0.2"/>
    <row r="20675" ht="12.75" customHeight="1" x14ac:dyDescent="0.2"/>
    <row r="20676" ht="12.75" customHeight="1" x14ac:dyDescent="0.2"/>
    <row r="20677" ht="12.75" customHeight="1" x14ac:dyDescent="0.2"/>
    <row r="20678" ht="12.75" customHeight="1" x14ac:dyDescent="0.2"/>
    <row r="20679" ht="12.75" customHeight="1" x14ac:dyDescent="0.2"/>
    <row r="20680" ht="12.75" customHeight="1" x14ac:dyDescent="0.2"/>
    <row r="20681" ht="12.75" customHeight="1" x14ac:dyDescent="0.2"/>
    <row r="20682" ht="12.75" customHeight="1" x14ac:dyDescent="0.2"/>
    <row r="20683" ht="12.75" customHeight="1" x14ac:dyDescent="0.2"/>
    <row r="20684" ht="12.75" customHeight="1" x14ac:dyDescent="0.2"/>
    <row r="20685" ht="12.75" customHeight="1" x14ac:dyDescent="0.2"/>
    <row r="20686" ht="12.75" customHeight="1" x14ac:dyDescent="0.2"/>
    <row r="20687" ht="12.75" customHeight="1" x14ac:dyDescent="0.2"/>
    <row r="20688" ht="12.75" customHeight="1" x14ac:dyDescent="0.2"/>
    <row r="20689" ht="12.75" customHeight="1" x14ac:dyDescent="0.2"/>
    <row r="20690" ht="12.75" customHeight="1" x14ac:dyDescent="0.2"/>
    <row r="20691" ht="12.75" customHeight="1" x14ac:dyDescent="0.2"/>
    <row r="20692" ht="12.75" customHeight="1" x14ac:dyDescent="0.2"/>
    <row r="20693" ht="12.75" customHeight="1" x14ac:dyDescent="0.2"/>
    <row r="20694" ht="12.75" customHeight="1" x14ac:dyDescent="0.2"/>
    <row r="20695" ht="12.75" customHeight="1" x14ac:dyDescent="0.2"/>
    <row r="20696" ht="12.75" customHeight="1" x14ac:dyDescent="0.2"/>
    <row r="20697" ht="12.75" customHeight="1" x14ac:dyDescent="0.2"/>
    <row r="20698" ht="12.75" customHeight="1" x14ac:dyDescent="0.2"/>
    <row r="20699" ht="12.75" customHeight="1" x14ac:dyDescent="0.2"/>
    <row r="20700" ht="12.75" customHeight="1" x14ac:dyDescent="0.2"/>
    <row r="20701" ht="12.75" customHeight="1" x14ac:dyDescent="0.2"/>
    <row r="20702" ht="12.75" customHeight="1" x14ac:dyDescent="0.2"/>
    <row r="20703" ht="12.75" customHeight="1" x14ac:dyDescent="0.2"/>
    <row r="20704" ht="12.75" customHeight="1" x14ac:dyDescent="0.2"/>
    <row r="20705" ht="12.75" customHeight="1" x14ac:dyDescent="0.2"/>
    <row r="20706" ht="12.75" customHeight="1" x14ac:dyDescent="0.2"/>
    <row r="20707" ht="12.75" customHeight="1" x14ac:dyDescent="0.2"/>
    <row r="20708" ht="12.75" customHeight="1" x14ac:dyDescent="0.2"/>
    <row r="20709" ht="12.75" customHeight="1" x14ac:dyDescent="0.2"/>
    <row r="20710" ht="12.75" customHeight="1" x14ac:dyDescent="0.2"/>
    <row r="20711" ht="12.75" customHeight="1" x14ac:dyDescent="0.2"/>
    <row r="20712" ht="12.75" customHeight="1" x14ac:dyDescent="0.2"/>
    <row r="20713" ht="12.75" customHeight="1" x14ac:dyDescent="0.2"/>
    <row r="20714" ht="12.75" customHeight="1" x14ac:dyDescent="0.2"/>
    <row r="20715" ht="12.75" customHeight="1" x14ac:dyDescent="0.2"/>
    <row r="20716" ht="12.75" customHeight="1" x14ac:dyDescent="0.2"/>
    <row r="20717" ht="12.75" customHeight="1" x14ac:dyDescent="0.2"/>
    <row r="20718" ht="12.75" customHeight="1" x14ac:dyDescent="0.2"/>
    <row r="20719" ht="12.75" customHeight="1" x14ac:dyDescent="0.2"/>
    <row r="20720" ht="12.75" customHeight="1" x14ac:dyDescent="0.2"/>
    <row r="20721" ht="12.75" customHeight="1" x14ac:dyDescent="0.2"/>
    <row r="20722" ht="12.75" customHeight="1" x14ac:dyDescent="0.2"/>
    <row r="20723" ht="12.75" customHeight="1" x14ac:dyDescent="0.2"/>
    <row r="20724" ht="12.75" customHeight="1" x14ac:dyDescent="0.2"/>
    <row r="20725" ht="12.75" customHeight="1" x14ac:dyDescent="0.2"/>
    <row r="20726" ht="12.75" customHeight="1" x14ac:dyDescent="0.2"/>
    <row r="20727" ht="12.75" customHeight="1" x14ac:dyDescent="0.2"/>
    <row r="20728" ht="12.75" customHeight="1" x14ac:dyDescent="0.2"/>
    <row r="20729" ht="12.75" customHeight="1" x14ac:dyDescent="0.2"/>
    <row r="20730" ht="12.75" customHeight="1" x14ac:dyDescent="0.2"/>
    <row r="20731" ht="12.75" customHeight="1" x14ac:dyDescent="0.2"/>
    <row r="20732" ht="12.75" customHeight="1" x14ac:dyDescent="0.2"/>
    <row r="20733" ht="12.75" customHeight="1" x14ac:dyDescent="0.2"/>
    <row r="20734" ht="12.75" customHeight="1" x14ac:dyDescent="0.2"/>
    <row r="20735" ht="12.75" customHeight="1" x14ac:dyDescent="0.2"/>
    <row r="20736" ht="12.75" customHeight="1" x14ac:dyDescent="0.2"/>
    <row r="20737" ht="12.75" customHeight="1" x14ac:dyDescent="0.2"/>
    <row r="20738" ht="12.75" customHeight="1" x14ac:dyDescent="0.2"/>
    <row r="20739" ht="12.75" customHeight="1" x14ac:dyDescent="0.2"/>
    <row r="20740" ht="12.75" customHeight="1" x14ac:dyDescent="0.2"/>
    <row r="20741" ht="12.75" customHeight="1" x14ac:dyDescent="0.2"/>
    <row r="20742" ht="12.75" customHeight="1" x14ac:dyDescent="0.2"/>
    <row r="20743" ht="12.75" customHeight="1" x14ac:dyDescent="0.2"/>
    <row r="20744" ht="12.75" customHeight="1" x14ac:dyDescent="0.2"/>
    <row r="20745" ht="12.75" customHeight="1" x14ac:dyDescent="0.2"/>
    <row r="20746" ht="12.75" customHeight="1" x14ac:dyDescent="0.2"/>
    <row r="20747" ht="12.75" customHeight="1" x14ac:dyDescent="0.2"/>
    <row r="20748" ht="12.75" customHeight="1" x14ac:dyDescent="0.2"/>
    <row r="20749" ht="12.75" customHeight="1" x14ac:dyDescent="0.2"/>
    <row r="20750" ht="12.75" customHeight="1" x14ac:dyDescent="0.2"/>
    <row r="20751" ht="12.75" customHeight="1" x14ac:dyDescent="0.2"/>
    <row r="20752" ht="12.75" customHeight="1" x14ac:dyDescent="0.2"/>
    <row r="20753" ht="12.75" customHeight="1" x14ac:dyDescent="0.2"/>
    <row r="20754" ht="12.75" customHeight="1" x14ac:dyDescent="0.2"/>
    <row r="20755" ht="12.75" customHeight="1" x14ac:dyDescent="0.2"/>
    <row r="20756" ht="12.75" customHeight="1" x14ac:dyDescent="0.2"/>
    <row r="20757" ht="12.75" customHeight="1" x14ac:dyDescent="0.2"/>
    <row r="20758" ht="12.75" customHeight="1" x14ac:dyDescent="0.2"/>
    <row r="20759" ht="12.75" customHeight="1" x14ac:dyDescent="0.2"/>
    <row r="20760" ht="12.75" customHeight="1" x14ac:dyDescent="0.2"/>
    <row r="20761" ht="12.75" customHeight="1" x14ac:dyDescent="0.2"/>
    <row r="20762" ht="12.75" customHeight="1" x14ac:dyDescent="0.2"/>
    <row r="20763" ht="12.75" customHeight="1" x14ac:dyDescent="0.2"/>
    <row r="20764" ht="12.75" customHeight="1" x14ac:dyDescent="0.2"/>
    <row r="20765" ht="12.75" customHeight="1" x14ac:dyDescent="0.2"/>
    <row r="20766" ht="12.75" customHeight="1" x14ac:dyDescent="0.2"/>
    <row r="20767" ht="12.75" customHeight="1" x14ac:dyDescent="0.2"/>
    <row r="20768" ht="12.75" customHeight="1" x14ac:dyDescent="0.2"/>
    <row r="20769" ht="12.75" customHeight="1" x14ac:dyDescent="0.2"/>
    <row r="20770" ht="12.75" customHeight="1" x14ac:dyDescent="0.2"/>
    <row r="20771" ht="12.75" customHeight="1" x14ac:dyDescent="0.2"/>
    <row r="20772" ht="12.75" customHeight="1" x14ac:dyDescent="0.2"/>
    <row r="20773" ht="12.75" customHeight="1" x14ac:dyDescent="0.2"/>
    <row r="20774" ht="12.75" customHeight="1" x14ac:dyDescent="0.2"/>
    <row r="20775" ht="12.75" customHeight="1" x14ac:dyDescent="0.2"/>
    <row r="20776" ht="12.75" customHeight="1" x14ac:dyDescent="0.2"/>
    <row r="20777" ht="12.75" customHeight="1" x14ac:dyDescent="0.2"/>
    <row r="20778" ht="12.75" customHeight="1" x14ac:dyDescent="0.2"/>
    <row r="20779" ht="12.75" customHeight="1" x14ac:dyDescent="0.2"/>
    <row r="20780" ht="12.75" customHeight="1" x14ac:dyDescent="0.2"/>
    <row r="20781" ht="12.75" customHeight="1" x14ac:dyDescent="0.2"/>
    <row r="20782" ht="12.75" customHeight="1" x14ac:dyDescent="0.2"/>
    <row r="20783" ht="12.75" customHeight="1" x14ac:dyDescent="0.2"/>
    <row r="20784" ht="12.75" customHeight="1" x14ac:dyDescent="0.2"/>
    <row r="20785" ht="12.75" customHeight="1" x14ac:dyDescent="0.2"/>
    <row r="20786" ht="12.75" customHeight="1" x14ac:dyDescent="0.2"/>
    <row r="20787" ht="12.75" customHeight="1" x14ac:dyDescent="0.2"/>
    <row r="20788" ht="12.75" customHeight="1" x14ac:dyDescent="0.2"/>
    <row r="20789" ht="12.75" customHeight="1" x14ac:dyDescent="0.2"/>
    <row r="20790" ht="12.75" customHeight="1" x14ac:dyDescent="0.2"/>
    <row r="20791" ht="12.75" customHeight="1" x14ac:dyDescent="0.2"/>
    <row r="20792" ht="12.75" customHeight="1" x14ac:dyDescent="0.2"/>
    <row r="20793" ht="12.75" customHeight="1" x14ac:dyDescent="0.2"/>
    <row r="20794" ht="12.75" customHeight="1" x14ac:dyDescent="0.2"/>
    <row r="20795" ht="12.75" customHeight="1" x14ac:dyDescent="0.2"/>
    <row r="20796" ht="12.75" customHeight="1" x14ac:dyDescent="0.2"/>
    <row r="20797" ht="12.75" customHeight="1" x14ac:dyDescent="0.2"/>
    <row r="20798" ht="12.75" customHeight="1" x14ac:dyDescent="0.2"/>
    <row r="20799" ht="12.75" customHeight="1" x14ac:dyDescent="0.2"/>
    <row r="20800" ht="12.75" customHeight="1" x14ac:dyDescent="0.2"/>
    <row r="20801" ht="12.75" customHeight="1" x14ac:dyDescent="0.2"/>
    <row r="20802" ht="12.75" customHeight="1" x14ac:dyDescent="0.2"/>
    <row r="20803" ht="12.75" customHeight="1" x14ac:dyDescent="0.2"/>
    <row r="20804" ht="12.75" customHeight="1" x14ac:dyDescent="0.2"/>
    <row r="20805" ht="12.75" customHeight="1" x14ac:dyDescent="0.2"/>
    <row r="20806" ht="12.75" customHeight="1" x14ac:dyDescent="0.2"/>
    <row r="20807" ht="12.75" customHeight="1" x14ac:dyDescent="0.2"/>
    <row r="20808" ht="12.75" customHeight="1" x14ac:dyDescent="0.2"/>
    <row r="20809" ht="12.75" customHeight="1" x14ac:dyDescent="0.2"/>
    <row r="20810" ht="12.75" customHeight="1" x14ac:dyDescent="0.2"/>
    <row r="20811" ht="12.75" customHeight="1" x14ac:dyDescent="0.2"/>
    <row r="20812" ht="12.75" customHeight="1" x14ac:dyDescent="0.2"/>
    <row r="20813" ht="12.75" customHeight="1" x14ac:dyDescent="0.2"/>
    <row r="20814" ht="12.75" customHeight="1" x14ac:dyDescent="0.2"/>
    <row r="20815" ht="12.75" customHeight="1" x14ac:dyDescent="0.2"/>
    <row r="20816" ht="12.75" customHeight="1" x14ac:dyDescent="0.2"/>
    <row r="20817" ht="12.75" customHeight="1" x14ac:dyDescent="0.2"/>
    <row r="20818" ht="12.75" customHeight="1" x14ac:dyDescent="0.2"/>
    <row r="20819" ht="12.75" customHeight="1" x14ac:dyDescent="0.2"/>
    <row r="20820" ht="12.75" customHeight="1" x14ac:dyDescent="0.2"/>
    <row r="20821" ht="12.75" customHeight="1" x14ac:dyDescent="0.2"/>
    <row r="20822" ht="12.75" customHeight="1" x14ac:dyDescent="0.2"/>
    <row r="20823" ht="12.75" customHeight="1" x14ac:dyDescent="0.2"/>
    <row r="20824" ht="12.75" customHeight="1" x14ac:dyDescent="0.2"/>
    <row r="20825" ht="12.75" customHeight="1" x14ac:dyDescent="0.2"/>
    <row r="20826" ht="12.75" customHeight="1" x14ac:dyDescent="0.2"/>
    <row r="20827" ht="12.75" customHeight="1" x14ac:dyDescent="0.2"/>
    <row r="20828" ht="12.75" customHeight="1" x14ac:dyDescent="0.2"/>
    <row r="20829" ht="12.75" customHeight="1" x14ac:dyDescent="0.2"/>
    <row r="20830" ht="12.75" customHeight="1" x14ac:dyDescent="0.2"/>
    <row r="20831" ht="12.75" customHeight="1" x14ac:dyDescent="0.2"/>
    <row r="20832" ht="12.75" customHeight="1" x14ac:dyDescent="0.2"/>
    <row r="20833" ht="12.75" customHeight="1" x14ac:dyDescent="0.2"/>
    <row r="20834" ht="12.75" customHeight="1" x14ac:dyDescent="0.2"/>
    <row r="20835" ht="12.75" customHeight="1" x14ac:dyDescent="0.2"/>
    <row r="20836" ht="12.75" customHeight="1" x14ac:dyDescent="0.2"/>
    <row r="20837" ht="12.75" customHeight="1" x14ac:dyDescent="0.2"/>
    <row r="20838" ht="12.75" customHeight="1" x14ac:dyDescent="0.2"/>
    <row r="20839" ht="12.75" customHeight="1" x14ac:dyDescent="0.2"/>
    <row r="20840" ht="12.75" customHeight="1" x14ac:dyDescent="0.2"/>
    <row r="20841" ht="12.75" customHeight="1" x14ac:dyDescent="0.2"/>
    <row r="20842" ht="12.75" customHeight="1" x14ac:dyDescent="0.2"/>
    <row r="20843" ht="12.75" customHeight="1" x14ac:dyDescent="0.2"/>
    <row r="20844" ht="12.75" customHeight="1" x14ac:dyDescent="0.2"/>
    <row r="20845" ht="12.75" customHeight="1" x14ac:dyDescent="0.2"/>
    <row r="20846" ht="12.75" customHeight="1" x14ac:dyDescent="0.2"/>
    <row r="20847" ht="12.75" customHeight="1" x14ac:dyDescent="0.2"/>
    <row r="20848" ht="12.75" customHeight="1" x14ac:dyDescent="0.2"/>
    <row r="20849" ht="12.75" customHeight="1" x14ac:dyDescent="0.2"/>
    <row r="20850" ht="12.75" customHeight="1" x14ac:dyDescent="0.2"/>
    <row r="20851" ht="12.75" customHeight="1" x14ac:dyDescent="0.2"/>
    <row r="20852" ht="12.75" customHeight="1" x14ac:dyDescent="0.2"/>
    <row r="20853" ht="12.75" customHeight="1" x14ac:dyDescent="0.2"/>
    <row r="20854" ht="12.75" customHeight="1" x14ac:dyDescent="0.2"/>
    <row r="20855" ht="12.75" customHeight="1" x14ac:dyDescent="0.2"/>
    <row r="20856" ht="12.75" customHeight="1" x14ac:dyDescent="0.2"/>
    <row r="20857" ht="12.75" customHeight="1" x14ac:dyDescent="0.2"/>
    <row r="20858" ht="12.75" customHeight="1" x14ac:dyDescent="0.2"/>
    <row r="20859" ht="12.75" customHeight="1" x14ac:dyDescent="0.2"/>
    <row r="20860" ht="12.75" customHeight="1" x14ac:dyDescent="0.2"/>
    <row r="20861" ht="12.75" customHeight="1" x14ac:dyDescent="0.2"/>
    <row r="20862" ht="12.75" customHeight="1" x14ac:dyDescent="0.2"/>
    <row r="20863" ht="12.75" customHeight="1" x14ac:dyDescent="0.2"/>
    <row r="20864" ht="12.75" customHeight="1" x14ac:dyDescent="0.2"/>
    <row r="20865" ht="12.75" customHeight="1" x14ac:dyDescent="0.2"/>
    <row r="20866" ht="12.75" customHeight="1" x14ac:dyDescent="0.2"/>
    <row r="20867" ht="12.75" customHeight="1" x14ac:dyDescent="0.2"/>
    <row r="20868" ht="12.75" customHeight="1" x14ac:dyDescent="0.2"/>
    <row r="20869" ht="12.75" customHeight="1" x14ac:dyDescent="0.2"/>
    <row r="20870" ht="12.75" customHeight="1" x14ac:dyDescent="0.2"/>
    <row r="20871" ht="12.75" customHeight="1" x14ac:dyDescent="0.2"/>
    <row r="20872" ht="12.75" customHeight="1" x14ac:dyDescent="0.2"/>
    <row r="20873" ht="12.75" customHeight="1" x14ac:dyDescent="0.2"/>
    <row r="20874" ht="12.75" customHeight="1" x14ac:dyDescent="0.2"/>
    <row r="20875" ht="12.75" customHeight="1" x14ac:dyDescent="0.2"/>
    <row r="20876" ht="12.75" customHeight="1" x14ac:dyDescent="0.2"/>
    <row r="20877" ht="12.75" customHeight="1" x14ac:dyDescent="0.2"/>
    <row r="20878" ht="12.75" customHeight="1" x14ac:dyDescent="0.2"/>
    <row r="20879" ht="12.75" customHeight="1" x14ac:dyDescent="0.2"/>
    <row r="20880" ht="12.75" customHeight="1" x14ac:dyDescent="0.2"/>
    <row r="20881" ht="12.75" customHeight="1" x14ac:dyDescent="0.2"/>
    <row r="20882" ht="12.75" customHeight="1" x14ac:dyDescent="0.2"/>
    <row r="20883" ht="12.75" customHeight="1" x14ac:dyDescent="0.2"/>
    <row r="20884" ht="12.75" customHeight="1" x14ac:dyDescent="0.2"/>
    <row r="20885" ht="12.75" customHeight="1" x14ac:dyDescent="0.2"/>
    <row r="20886" ht="12.75" customHeight="1" x14ac:dyDescent="0.2"/>
    <row r="20887" ht="12.75" customHeight="1" x14ac:dyDescent="0.2"/>
    <row r="20888" ht="12.75" customHeight="1" x14ac:dyDescent="0.2"/>
    <row r="20889" ht="12.75" customHeight="1" x14ac:dyDescent="0.2"/>
    <row r="20890" ht="12.75" customHeight="1" x14ac:dyDescent="0.2"/>
    <row r="20891" ht="12.75" customHeight="1" x14ac:dyDescent="0.2"/>
    <row r="20892" ht="12.75" customHeight="1" x14ac:dyDescent="0.2"/>
    <row r="20893" ht="12.75" customHeight="1" x14ac:dyDescent="0.2"/>
    <row r="20894" ht="12.75" customHeight="1" x14ac:dyDescent="0.2"/>
    <row r="20895" ht="12.75" customHeight="1" x14ac:dyDescent="0.2"/>
    <row r="20896" ht="12.75" customHeight="1" x14ac:dyDescent="0.2"/>
    <row r="20897" ht="12.75" customHeight="1" x14ac:dyDescent="0.2"/>
    <row r="20898" ht="12.75" customHeight="1" x14ac:dyDescent="0.2"/>
    <row r="20899" ht="12.75" customHeight="1" x14ac:dyDescent="0.2"/>
    <row r="20900" ht="12.75" customHeight="1" x14ac:dyDescent="0.2"/>
    <row r="20901" ht="12.75" customHeight="1" x14ac:dyDescent="0.2"/>
    <row r="20902" ht="12.75" customHeight="1" x14ac:dyDescent="0.2"/>
    <row r="20903" ht="12.75" customHeight="1" x14ac:dyDescent="0.2"/>
    <row r="20904" ht="12.75" customHeight="1" x14ac:dyDescent="0.2"/>
    <row r="20905" ht="12.75" customHeight="1" x14ac:dyDescent="0.2"/>
    <row r="20906" ht="12.75" customHeight="1" x14ac:dyDescent="0.2"/>
    <row r="20907" ht="12.75" customHeight="1" x14ac:dyDescent="0.2"/>
    <row r="20908" ht="12.75" customHeight="1" x14ac:dyDescent="0.2"/>
    <row r="20909" ht="12.75" customHeight="1" x14ac:dyDescent="0.2"/>
    <row r="20910" ht="12.75" customHeight="1" x14ac:dyDescent="0.2"/>
    <row r="20911" ht="12.75" customHeight="1" x14ac:dyDescent="0.2"/>
    <row r="20912" ht="12.75" customHeight="1" x14ac:dyDescent="0.2"/>
    <row r="20913" ht="12.75" customHeight="1" x14ac:dyDescent="0.2"/>
    <row r="20914" ht="12.75" customHeight="1" x14ac:dyDescent="0.2"/>
    <row r="20915" ht="12.75" customHeight="1" x14ac:dyDescent="0.2"/>
    <row r="20916" ht="12.75" customHeight="1" x14ac:dyDescent="0.2"/>
    <row r="20917" ht="12.75" customHeight="1" x14ac:dyDescent="0.2"/>
    <row r="20918" ht="12.75" customHeight="1" x14ac:dyDescent="0.2"/>
    <row r="20919" ht="12.75" customHeight="1" x14ac:dyDescent="0.2"/>
    <row r="20920" ht="12.75" customHeight="1" x14ac:dyDescent="0.2"/>
    <row r="20921" ht="12.75" customHeight="1" x14ac:dyDescent="0.2"/>
    <row r="20922" ht="12.75" customHeight="1" x14ac:dyDescent="0.2"/>
    <row r="20923" ht="12.75" customHeight="1" x14ac:dyDescent="0.2"/>
    <row r="20924" ht="12.75" customHeight="1" x14ac:dyDescent="0.2"/>
    <row r="20925" ht="12.75" customHeight="1" x14ac:dyDescent="0.2"/>
    <row r="20926" ht="12.75" customHeight="1" x14ac:dyDescent="0.2"/>
    <row r="20927" ht="12.75" customHeight="1" x14ac:dyDescent="0.2"/>
    <row r="20928" ht="12.75" customHeight="1" x14ac:dyDescent="0.2"/>
    <row r="20929" ht="12.75" customHeight="1" x14ac:dyDescent="0.2"/>
    <row r="20930" ht="12.75" customHeight="1" x14ac:dyDescent="0.2"/>
    <row r="20931" ht="12.75" customHeight="1" x14ac:dyDescent="0.2"/>
    <row r="20932" ht="12.75" customHeight="1" x14ac:dyDescent="0.2"/>
    <row r="20933" ht="12.75" customHeight="1" x14ac:dyDescent="0.2"/>
    <row r="20934" ht="12.75" customHeight="1" x14ac:dyDescent="0.2"/>
    <row r="20935" ht="12.75" customHeight="1" x14ac:dyDescent="0.2"/>
    <row r="20936" ht="12.75" customHeight="1" x14ac:dyDescent="0.2"/>
    <row r="20937" ht="12.75" customHeight="1" x14ac:dyDescent="0.2"/>
    <row r="20938" ht="12.75" customHeight="1" x14ac:dyDescent="0.2"/>
    <row r="20939" ht="12.75" customHeight="1" x14ac:dyDescent="0.2"/>
    <row r="20940" ht="12.75" customHeight="1" x14ac:dyDescent="0.2"/>
    <row r="20941" ht="12.75" customHeight="1" x14ac:dyDescent="0.2"/>
    <row r="20942" ht="12.75" customHeight="1" x14ac:dyDescent="0.2"/>
    <row r="20943" ht="12.75" customHeight="1" x14ac:dyDescent="0.2"/>
    <row r="20944" ht="12.75" customHeight="1" x14ac:dyDescent="0.2"/>
    <row r="20945" ht="12.75" customHeight="1" x14ac:dyDescent="0.2"/>
    <row r="20946" ht="12.75" customHeight="1" x14ac:dyDescent="0.2"/>
    <row r="20947" ht="12.75" customHeight="1" x14ac:dyDescent="0.2"/>
    <row r="20948" ht="12.75" customHeight="1" x14ac:dyDescent="0.2"/>
    <row r="20949" ht="12.75" customHeight="1" x14ac:dyDescent="0.2"/>
    <row r="20950" ht="12.75" customHeight="1" x14ac:dyDescent="0.2"/>
    <row r="20951" ht="12.75" customHeight="1" x14ac:dyDescent="0.2"/>
    <row r="20952" ht="12.75" customHeight="1" x14ac:dyDescent="0.2"/>
    <row r="20953" ht="12.75" customHeight="1" x14ac:dyDescent="0.2"/>
    <row r="20954" ht="12.75" customHeight="1" x14ac:dyDescent="0.2"/>
    <row r="20955" ht="12.75" customHeight="1" x14ac:dyDescent="0.2"/>
    <row r="20956" ht="12.75" customHeight="1" x14ac:dyDescent="0.2"/>
    <row r="20957" ht="12.75" customHeight="1" x14ac:dyDescent="0.2"/>
    <row r="20958" ht="12.75" customHeight="1" x14ac:dyDescent="0.2"/>
    <row r="20959" ht="12.75" customHeight="1" x14ac:dyDescent="0.2"/>
    <row r="20960" ht="12.75" customHeight="1" x14ac:dyDescent="0.2"/>
    <row r="20961" ht="12.75" customHeight="1" x14ac:dyDescent="0.2"/>
    <row r="20962" ht="12.75" customHeight="1" x14ac:dyDescent="0.2"/>
    <row r="20963" ht="12.75" customHeight="1" x14ac:dyDescent="0.2"/>
    <row r="20964" ht="12.75" customHeight="1" x14ac:dyDescent="0.2"/>
    <row r="20965" ht="12.75" customHeight="1" x14ac:dyDescent="0.2"/>
    <row r="20966" ht="12.75" customHeight="1" x14ac:dyDescent="0.2"/>
    <row r="20967" ht="12.75" customHeight="1" x14ac:dyDescent="0.2"/>
    <row r="20968" ht="12.75" customHeight="1" x14ac:dyDescent="0.2"/>
    <row r="20969" ht="12.75" customHeight="1" x14ac:dyDescent="0.2"/>
    <row r="20970" ht="12.75" customHeight="1" x14ac:dyDescent="0.2"/>
    <row r="20971" ht="12.75" customHeight="1" x14ac:dyDescent="0.2"/>
    <row r="20972" ht="12.75" customHeight="1" x14ac:dyDescent="0.2"/>
    <row r="20973" ht="12.75" customHeight="1" x14ac:dyDescent="0.2"/>
    <row r="20974" ht="12.75" customHeight="1" x14ac:dyDescent="0.2"/>
    <row r="20975" ht="12.75" customHeight="1" x14ac:dyDescent="0.2"/>
    <row r="20976" ht="12.75" customHeight="1" x14ac:dyDescent="0.2"/>
    <row r="20977" ht="12.75" customHeight="1" x14ac:dyDescent="0.2"/>
    <row r="20978" ht="12.75" customHeight="1" x14ac:dyDescent="0.2"/>
    <row r="20979" ht="12.75" customHeight="1" x14ac:dyDescent="0.2"/>
    <row r="20980" ht="12.75" customHeight="1" x14ac:dyDescent="0.2"/>
    <row r="20981" ht="12.75" customHeight="1" x14ac:dyDescent="0.2"/>
    <row r="20982" ht="12.75" customHeight="1" x14ac:dyDescent="0.2"/>
    <row r="20983" ht="12.75" customHeight="1" x14ac:dyDescent="0.2"/>
    <row r="20984" ht="12.75" customHeight="1" x14ac:dyDescent="0.2"/>
    <row r="20985" ht="12.75" customHeight="1" x14ac:dyDescent="0.2"/>
    <row r="20986" ht="12.75" customHeight="1" x14ac:dyDescent="0.2"/>
    <row r="20987" ht="12.75" customHeight="1" x14ac:dyDescent="0.2"/>
    <row r="20988" ht="12.75" customHeight="1" x14ac:dyDescent="0.2"/>
    <row r="20989" ht="12.75" customHeight="1" x14ac:dyDescent="0.2"/>
    <row r="20990" ht="12.75" customHeight="1" x14ac:dyDescent="0.2"/>
    <row r="20991" ht="12.75" customHeight="1" x14ac:dyDescent="0.2"/>
    <row r="20992" ht="12.75" customHeight="1" x14ac:dyDescent="0.2"/>
    <row r="20993" ht="12.75" customHeight="1" x14ac:dyDescent="0.2"/>
    <row r="20994" ht="12.75" customHeight="1" x14ac:dyDescent="0.2"/>
    <row r="20995" ht="12.75" customHeight="1" x14ac:dyDescent="0.2"/>
    <row r="20996" ht="12.75" customHeight="1" x14ac:dyDescent="0.2"/>
    <row r="20997" ht="12.75" customHeight="1" x14ac:dyDescent="0.2"/>
    <row r="20998" ht="12.75" customHeight="1" x14ac:dyDescent="0.2"/>
    <row r="20999" ht="12.75" customHeight="1" x14ac:dyDescent="0.2"/>
    <row r="21000" ht="12.75" customHeight="1" x14ac:dyDescent="0.2"/>
    <row r="21001" ht="12.75" customHeight="1" x14ac:dyDescent="0.2"/>
    <row r="21002" ht="12.75" customHeight="1" x14ac:dyDescent="0.2"/>
    <row r="21003" ht="12.75" customHeight="1" x14ac:dyDescent="0.2"/>
    <row r="21004" ht="12.75" customHeight="1" x14ac:dyDescent="0.2"/>
    <row r="21005" ht="12.75" customHeight="1" x14ac:dyDescent="0.2"/>
    <row r="21006" ht="12.75" customHeight="1" x14ac:dyDescent="0.2"/>
    <row r="21007" ht="12.75" customHeight="1" x14ac:dyDescent="0.2"/>
    <row r="21008" ht="12.75" customHeight="1" x14ac:dyDescent="0.2"/>
    <row r="21009" ht="12.75" customHeight="1" x14ac:dyDescent="0.2"/>
    <row r="21010" ht="12.75" customHeight="1" x14ac:dyDescent="0.2"/>
    <row r="21011" ht="12.75" customHeight="1" x14ac:dyDescent="0.2"/>
    <row r="21012" ht="12.75" customHeight="1" x14ac:dyDescent="0.2"/>
    <row r="21013" ht="12.75" customHeight="1" x14ac:dyDescent="0.2"/>
    <row r="21014" ht="12.75" customHeight="1" x14ac:dyDescent="0.2"/>
    <row r="21015" ht="12.75" customHeight="1" x14ac:dyDescent="0.2"/>
    <row r="21016" ht="12.75" customHeight="1" x14ac:dyDescent="0.2"/>
    <row r="21017" ht="12.75" customHeight="1" x14ac:dyDescent="0.2"/>
    <row r="21018" ht="12.75" customHeight="1" x14ac:dyDescent="0.2"/>
    <row r="21019" ht="12.75" customHeight="1" x14ac:dyDescent="0.2"/>
    <row r="21020" ht="12.75" customHeight="1" x14ac:dyDescent="0.2"/>
    <row r="21021" ht="12.75" customHeight="1" x14ac:dyDescent="0.2"/>
    <row r="21022" ht="12.75" customHeight="1" x14ac:dyDescent="0.2"/>
    <row r="21023" ht="12.75" customHeight="1" x14ac:dyDescent="0.2"/>
    <row r="21024" ht="12.75" customHeight="1" x14ac:dyDescent="0.2"/>
    <row r="21025" ht="12.75" customHeight="1" x14ac:dyDescent="0.2"/>
    <row r="21026" ht="12.75" customHeight="1" x14ac:dyDescent="0.2"/>
    <row r="21027" ht="12.75" customHeight="1" x14ac:dyDescent="0.2"/>
    <row r="21028" ht="12.75" customHeight="1" x14ac:dyDescent="0.2"/>
    <row r="21029" ht="12.75" customHeight="1" x14ac:dyDescent="0.2"/>
    <row r="21030" ht="12.75" customHeight="1" x14ac:dyDescent="0.2"/>
    <row r="21031" ht="12.75" customHeight="1" x14ac:dyDescent="0.2"/>
    <row r="21032" ht="12.75" customHeight="1" x14ac:dyDescent="0.2"/>
    <row r="21033" ht="12.75" customHeight="1" x14ac:dyDescent="0.2"/>
    <row r="21034" ht="12.75" customHeight="1" x14ac:dyDescent="0.2"/>
    <row r="21035" ht="12.75" customHeight="1" x14ac:dyDescent="0.2"/>
    <row r="21036" ht="12.75" customHeight="1" x14ac:dyDescent="0.2"/>
    <row r="21037" ht="12.75" customHeight="1" x14ac:dyDescent="0.2"/>
    <row r="21038" ht="12.75" customHeight="1" x14ac:dyDescent="0.2"/>
    <row r="21039" ht="12.75" customHeight="1" x14ac:dyDescent="0.2"/>
    <row r="21040" ht="12.75" customHeight="1" x14ac:dyDescent="0.2"/>
    <row r="21041" ht="12.75" customHeight="1" x14ac:dyDescent="0.2"/>
    <row r="21042" ht="12.75" customHeight="1" x14ac:dyDescent="0.2"/>
    <row r="21043" ht="12.75" customHeight="1" x14ac:dyDescent="0.2"/>
    <row r="21044" ht="12.75" customHeight="1" x14ac:dyDescent="0.2"/>
    <row r="21045" ht="12.75" customHeight="1" x14ac:dyDescent="0.2"/>
    <row r="21046" ht="12.75" customHeight="1" x14ac:dyDescent="0.2"/>
    <row r="21047" ht="12.75" customHeight="1" x14ac:dyDescent="0.2"/>
    <row r="21048" ht="12.75" customHeight="1" x14ac:dyDescent="0.2"/>
    <row r="21049" ht="12.75" customHeight="1" x14ac:dyDescent="0.2"/>
    <row r="21050" ht="12.75" customHeight="1" x14ac:dyDescent="0.2"/>
    <row r="21051" ht="12.75" customHeight="1" x14ac:dyDescent="0.2"/>
    <row r="21052" ht="12.75" customHeight="1" x14ac:dyDescent="0.2"/>
    <row r="21053" ht="12.75" customHeight="1" x14ac:dyDescent="0.2"/>
    <row r="21054" ht="12.75" customHeight="1" x14ac:dyDescent="0.2"/>
    <row r="21055" ht="12.75" customHeight="1" x14ac:dyDescent="0.2"/>
    <row r="21056" ht="12.75" customHeight="1" x14ac:dyDescent="0.2"/>
    <row r="21057" ht="12.75" customHeight="1" x14ac:dyDescent="0.2"/>
    <row r="21058" ht="12.75" customHeight="1" x14ac:dyDescent="0.2"/>
    <row r="21059" ht="12.75" customHeight="1" x14ac:dyDescent="0.2"/>
    <row r="21060" ht="12.75" customHeight="1" x14ac:dyDescent="0.2"/>
    <row r="21061" ht="12.75" customHeight="1" x14ac:dyDescent="0.2"/>
    <row r="21062" ht="12.75" customHeight="1" x14ac:dyDescent="0.2"/>
    <row r="21063" ht="12.75" customHeight="1" x14ac:dyDescent="0.2"/>
    <row r="21064" ht="12.75" customHeight="1" x14ac:dyDescent="0.2"/>
    <row r="21065" ht="12.75" customHeight="1" x14ac:dyDescent="0.2"/>
    <row r="21066" ht="12.75" customHeight="1" x14ac:dyDescent="0.2"/>
    <row r="21067" ht="12.75" customHeight="1" x14ac:dyDescent="0.2"/>
    <row r="21068" ht="12.75" customHeight="1" x14ac:dyDescent="0.2"/>
    <row r="21069" ht="12.75" customHeight="1" x14ac:dyDescent="0.2"/>
    <row r="21070" ht="12.75" customHeight="1" x14ac:dyDescent="0.2"/>
    <row r="21071" ht="12.75" customHeight="1" x14ac:dyDescent="0.2"/>
    <row r="21072" ht="12.75" customHeight="1" x14ac:dyDescent="0.2"/>
    <row r="21073" ht="12.75" customHeight="1" x14ac:dyDescent="0.2"/>
    <row r="21074" ht="12.75" customHeight="1" x14ac:dyDescent="0.2"/>
    <row r="21075" ht="12.75" customHeight="1" x14ac:dyDescent="0.2"/>
    <row r="21076" ht="12.75" customHeight="1" x14ac:dyDescent="0.2"/>
    <row r="21077" ht="12.75" customHeight="1" x14ac:dyDescent="0.2"/>
    <row r="21078" ht="12.75" customHeight="1" x14ac:dyDescent="0.2"/>
    <row r="21079" ht="12.75" customHeight="1" x14ac:dyDescent="0.2"/>
    <row r="21080" ht="12.75" customHeight="1" x14ac:dyDescent="0.2"/>
    <row r="21081" ht="12.75" customHeight="1" x14ac:dyDescent="0.2"/>
    <row r="21082" ht="12.75" customHeight="1" x14ac:dyDescent="0.2"/>
    <row r="21083" ht="12.75" customHeight="1" x14ac:dyDescent="0.2"/>
    <row r="21084" ht="12.75" customHeight="1" x14ac:dyDescent="0.2"/>
    <row r="21085" ht="12.75" customHeight="1" x14ac:dyDescent="0.2"/>
    <row r="21086" ht="12.75" customHeight="1" x14ac:dyDescent="0.2"/>
    <row r="21087" ht="12.75" customHeight="1" x14ac:dyDescent="0.2"/>
    <row r="21088" ht="12.75" customHeight="1" x14ac:dyDescent="0.2"/>
    <row r="21089" ht="12.75" customHeight="1" x14ac:dyDescent="0.2"/>
    <row r="21090" ht="12.75" customHeight="1" x14ac:dyDescent="0.2"/>
    <row r="21091" ht="12.75" customHeight="1" x14ac:dyDescent="0.2"/>
    <row r="21092" ht="12.75" customHeight="1" x14ac:dyDescent="0.2"/>
    <row r="21093" ht="12.75" customHeight="1" x14ac:dyDescent="0.2"/>
    <row r="21094" ht="12.75" customHeight="1" x14ac:dyDescent="0.2"/>
    <row r="21095" ht="12.75" customHeight="1" x14ac:dyDescent="0.2"/>
    <row r="21096" ht="12.75" customHeight="1" x14ac:dyDescent="0.2"/>
    <row r="21097" ht="12.75" customHeight="1" x14ac:dyDescent="0.2"/>
    <row r="21098" ht="12.75" customHeight="1" x14ac:dyDescent="0.2"/>
    <row r="21099" ht="12.75" customHeight="1" x14ac:dyDescent="0.2"/>
    <row r="21100" ht="12.75" customHeight="1" x14ac:dyDescent="0.2"/>
    <row r="21101" ht="12.75" customHeight="1" x14ac:dyDescent="0.2"/>
    <row r="21102" ht="12.75" customHeight="1" x14ac:dyDescent="0.2"/>
    <row r="21103" ht="12.75" customHeight="1" x14ac:dyDescent="0.2"/>
    <row r="21104" ht="12.75" customHeight="1" x14ac:dyDescent="0.2"/>
    <row r="21105" ht="12.75" customHeight="1" x14ac:dyDescent="0.2"/>
    <row r="21106" ht="12.75" customHeight="1" x14ac:dyDescent="0.2"/>
    <row r="21107" ht="12.75" customHeight="1" x14ac:dyDescent="0.2"/>
    <row r="21108" ht="12.75" customHeight="1" x14ac:dyDescent="0.2"/>
    <row r="21109" ht="12.75" customHeight="1" x14ac:dyDescent="0.2"/>
    <row r="21110" ht="12.75" customHeight="1" x14ac:dyDescent="0.2"/>
    <row r="21111" ht="12.75" customHeight="1" x14ac:dyDescent="0.2"/>
    <row r="21112" ht="12.75" customHeight="1" x14ac:dyDescent="0.2"/>
    <row r="21113" ht="12.75" customHeight="1" x14ac:dyDescent="0.2"/>
    <row r="21114" ht="12.75" customHeight="1" x14ac:dyDescent="0.2"/>
    <row r="21115" ht="12.75" customHeight="1" x14ac:dyDescent="0.2"/>
    <row r="21116" ht="12.75" customHeight="1" x14ac:dyDescent="0.2"/>
    <row r="21117" ht="12.75" customHeight="1" x14ac:dyDescent="0.2"/>
    <row r="21118" ht="12.75" customHeight="1" x14ac:dyDescent="0.2"/>
    <row r="21119" ht="12.75" customHeight="1" x14ac:dyDescent="0.2"/>
    <row r="21120" ht="12.75" customHeight="1" x14ac:dyDescent="0.2"/>
    <row r="21121" ht="12.75" customHeight="1" x14ac:dyDescent="0.2"/>
    <row r="21122" ht="12.75" customHeight="1" x14ac:dyDescent="0.2"/>
    <row r="21123" ht="12.75" customHeight="1" x14ac:dyDescent="0.2"/>
    <row r="21124" ht="12.75" customHeight="1" x14ac:dyDescent="0.2"/>
    <row r="21125" ht="12.75" customHeight="1" x14ac:dyDescent="0.2"/>
    <row r="21126" ht="12.75" customHeight="1" x14ac:dyDescent="0.2"/>
    <row r="21127" ht="12.75" customHeight="1" x14ac:dyDescent="0.2"/>
    <row r="21128" ht="12.75" customHeight="1" x14ac:dyDescent="0.2"/>
    <row r="21129" ht="12.75" customHeight="1" x14ac:dyDescent="0.2"/>
    <row r="21130" ht="12.75" customHeight="1" x14ac:dyDescent="0.2"/>
    <row r="21131" ht="12.75" customHeight="1" x14ac:dyDescent="0.2"/>
    <row r="21132" ht="12.75" customHeight="1" x14ac:dyDescent="0.2"/>
    <row r="21133" ht="12.75" customHeight="1" x14ac:dyDescent="0.2"/>
    <row r="21134" ht="12.75" customHeight="1" x14ac:dyDescent="0.2"/>
    <row r="21135" ht="12.75" customHeight="1" x14ac:dyDescent="0.2"/>
    <row r="21136" ht="12.75" customHeight="1" x14ac:dyDescent="0.2"/>
    <row r="21137" ht="12.75" customHeight="1" x14ac:dyDescent="0.2"/>
    <row r="21138" ht="12.75" customHeight="1" x14ac:dyDescent="0.2"/>
    <row r="21139" ht="12.75" customHeight="1" x14ac:dyDescent="0.2"/>
    <row r="21140" ht="12.75" customHeight="1" x14ac:dyDescent="0.2"/>
    <row r="21141" ht="12.75" customHeight="1" x14ac:dyDescent="0.2"/>
    <row r="21142" ht="12.75" customHeight="1" x14ac:dyDescent="0.2"/>
    <row r="21143" ht="12.75" customHeight="1" x14ac:dyDescent="0.2"/>
    <row r="21144" ht="12.75" customHeight="1" x14ac:dyDescent="0.2"/>
    <row r="21145" ht="12.75" customHeight="1" x14ac:dyDescent="0.2"/>
    <row r="21146" ht="12.75" customHeight="1" x14ac:dyDescent="0.2"/>
    <row r="21147" ht="12.75" customHeight="1" x14ac:dyDescent="0.2"/>
    <row r="21148" ht="12.75" customHeight="1" x14ac:dyDescent="0.2"/>
    <row r="21149" ht="12.75" customHeight="1" x14ac:dyDescent="0.2"/>
    <row r="21150" ht="12.75" customHeight="1" x14ac:dyDescent="0.2"/>
    <row r="21151" ht="12.75" customHeight="1" x14ac:dyDescent="0.2"/>
    <row r="21152" ht="12.75" customHeight="1" x14ac:dyDescent="0.2"/>
    <row r="21153" ht="12.75" customHeight="1" x14ac:dyDescent="0.2"/>
    <row r="21154" ht="12.75" customHeight="1" x14ac:dyDescent="0.2"/>
    <row r="21155" ht="12.75" customHeight="1" x14ac:dyDescent="0.2"/>
    <row r="21156" ht="12.75" customHeight="1" x14ac:dyDescent="0.2"/>
    <row r="21157" ht="12.75" customHeight="1" x14ac:dyDescent="0.2"/>
    <row r="21158" ht="12.75" customHeight="1" x14ac:dyDescent="0.2"/>
    <row r="21159" ht="12.75" customHeight="1" x14ac:dyDescent="0.2"/>
    <row r="21160" ht="12.75" customHeight="1" x14ac:dyDescent="0.2"/>
    <row r="21161" ht="12.75" customHeight="1" x14ac:dyDescent="0.2"/>
    <row r="21162" ht="12.75" customHeight="1" x14ac:dyDescent="0.2"/>
    <row r="21163" ht="12.75" customHeight="1" x14ac:dyDescent="0.2"/>
    <row r="21164" ht="12.75" customHeight="1" x14ac:dyDescent="0.2"/>
    <row r="21165" ht="12.75" customHeight="1" x14ac:dyDescent="0.2"/>
    <row r="21166" ht="12.75" customHeight="1" x14ac:dyDescent="0.2"/>
    <row r="21167" ht="12.75" customHeight="1" x14ac:dyDescent="0.2"/>
    <row r="21168" ht="12.75" customHeight="1" x14ac:dyDescent="0.2"/>
    <row r="21169" ht="12.75" customHeight="1" x14ac:dyDescent="0.2"/>
    <row r="21170" ht="12.75" customHeight="1" x14ac:dyDescent="0.2"/>
    <row r="21171" ht="12.75" customHeight="1" x14ac:dyDescent="0.2"/>
    <row r="21172" ht="12.75" customHeight="1" x14ac:dyDescent="0.2"/>
    <row r="21173" ht="12.75" customHeight="1" x14ac:dyDescent="0.2"/>
    <row r="21174" ht="12.75" customHeight="1" x14ac:dyDescent="0.2"/>
    <row r="21175" ht="12.75" customHeight="1" x14ac:dyDescent="0.2"/>
    <row r="21176" ht="12.75" customHeight="1" x14ac:dyDescent="0.2"/>
    <row r="21177" ht="12.75" customHeight="1" x14ac:dyDescent="0.2"/>
    <row r="21178" ht="12.75" customHeight="1" x14ac:dyDescent="0.2"/>
    <row r="21179" ht="12.75" customHeight="1" x14ac:dyDescent="0.2"/>
    <row r="21180" ht="12.75" customHeight="1" x14ac:dyDescent="0.2"/>
    <row r="21181" ht="12.75" customHeight="1" x14ac:dyDescent="0.2"/>
    <row r="21182" ht="12.75" customHeight="1" x14ac:dyDescent="0.2"/>
    <row r="21183" ht="12.75" customHeight="1" x14ac:dyDescent="0.2"/>
    <row r="21184" ht="12.75" customHeight="1" x14ac:dyDescent="0.2"/>
    <row r="21185" ht="12.75" customHeight="1" x14ac:dyDescent="0.2"/>
    <row r="21186" ht="12.75" customHeight="1" x14ac:dyDescent="0.2"/>
    <row r="21187" ht="12.75" customHeight="1" x14ac:dyDescent="0.2"/>
    <row r="21188" ht="12.75" customHeight="1" x14ac:dyDescent="0.2"/>
    <row r="21189" ht="12.75" customHeight="1" x14ac:dyDescent="0.2"/>
    <row r="21190" ht="12.75" customHeight="1" x14ac:dyDescent="0.2"/>
    <row r="21191" ht="12.75" customHeight="1" x14ac:dyDescent="0.2"/>
    <row r="21192" ht="12.75" customHeight="1" x14ac:dyDescent="0.2"/>
    <row r="21193" ht="12.75" customHeight="1" x14ac:dyDescent="0.2"/>
    <row r="21194" ht="12.75" customHeight="1" x14ac:dyDescent="0.2"/>
    <row r="21195" ht="12.75" customHeight="1" x14ac:dyDescent="0.2"/>
    <row r="21196" ht="12.75" customHeight="1" x14ac:dyDescent="0.2"/>
    <row r="21197" ht="12.75" customHeight="1" x14ac:dyDescent="0.2"/>
    <row r="21198" ht="12.75" customHeight="1" x14ac:dyDescent="0.2"/>
    <row r="21199" ht="12.75" customHeight="1" x14ac:dyDescent="0.2"/>
    <row r="21200" ht="12.75" customHeight="1" x14ac:dyDescent="0.2"/>
    <row r="21201" ht="12.75" customHeight="1" x14ac:dyDescent="0.2"/>
    <row r="21202" ht="12.75" customHeight="1" x14ac:dyDescent="0.2"/>
    <row r="21203" ht="12.75" customHeight="1" x14ac:dyDescent="0.2"/>
    <row r="21204" ht="12.75" customHeight="1" x14ac:dyDescent="0.2"/>
    <row r="21205" ht="12.75" customHeight="1" x14ac:dyDescent="0.2"/>
    <row r="21206" ht="12.75" customHeight="1" x14ac:dyDescent="0.2"/>
    <row r="21207" ht="12.75" customHeight="1" x14ac:dyDescent="0.2"/>
    <row r="21208" ht="12.75" customHeight="1" x14ac:dyDescent="0.2"/>
    <row r="21209" ht="12.75" customHeight="1" x14ac:dyDescent="0.2"/>
    <row r="21210" ht="12.75" customHeight="1" x14ac:dyDescent="0.2"/>
    <row r="21211" ht="12.75" customHeight="1" x14ac:dyDescent="0.2"/>
    <row r="21212" ht="12.75" customHeight="1" x14ac:dyDescent="0.2"/>
    <row r="21213" ht="12.75" customHeight="1" x14ac:dyDescent="0.2"/>
    <row r="21214" ht="12.75" customHeight="1" x14ac:dyDescent="0.2"/>
    <row r="21215" ht="12.75" customHeight="1" x14ac:dyDescent="0.2"/>
    <row r="21216" ht="12.75" customHeight="1" x14ac:dyDescent="0.2"/>
    <row r="21217" ht="12.75" customHeight="1" x14ac:dyDescent="0.2"/>
    <row r="21218" ht="12.75" customHeight="1" x14ac:dyDescent="0.2"/>
    <row r="21219" ht="12.75" customHeight="1" x14ac:dyDescent="0.2"/>
    <row r="21220" ht="12.75" customHeight="1" x14ac:dyDescent="0.2"/>
    <row r="21221" ht="12.75" customHeight="1" x14ac:dyDescent="0.2"/>
    <row r="21222" ht="12.75" customHeight="1" x14ac:dyDescent="0.2"/>
    <row r="21223" ht="12.75" customHeight="1" x14ac:dyDescent="0.2"/>
    <row r="21224" ht="12.75" customHeight="1" x14ac:dyDescent="0.2"/>
    <row r="21225" ht="12.75" customHeight="1" x14ac:dyDescent="0.2"/>
    <row r="21226" ht="12.75" customHeight="1" x14ac:dyDescent="0.2"/>
    <row r="21227" ht="12.75" customHeight="1" x14ac:dyDescent="0.2"/>
    <row r="21228" ht="12.75" customHeight="1" x14ac:dyDescent="0.2"/>
    <row r="21229" ht="12.75" customHeight="1" x14ac:dyDescent="0.2"/>
    <row r="21230" ht="12.75" customHeight="1" x14ac:dyDescent="0.2"/>
    <row r="21231" ht="12.75" customHeight="1" x14ac:dyDescent="0.2"/>
    <row r="21232" ht="12.75" customHeight="1" x14ac:dyDescent="0.2"/>
    <row r="21233" ht="12.75" customHeight="1" x14ac:dyDescent="0.2"/>
    <row r="21234" ht="12.75" customHeight="1" x14ac:dyDescent="0.2"/>
    <row r="21235" ht="12.75" customHeight="1" x14ac:dyDescent="0.2"/>
    <row r="21236" ht="12.75" customHeight="1" x14ac:dyDescent="0.2"/>
    <row r="21237" ht="12.75" customHeight="1" x14ac:dyDescent="0.2"/>
    <row r="21238" ht="12.75" customHeight="1" x14ac:dyDescent="0.2"/>
    <row r="21239" ht="12.75" customHeight="1" x14ac:dyDescent="0.2"/>
    <row r="21240" ht="12.75" customHeight="1" x14ac:dyDescent="0.2"/>
    <row r="21241" ht="12.75" customHeight="1" x14ac:dyDescent="0.2"/>
    <row r="21242" ht="12.75" customHeight="1" x14ac:dyDescent="0.2"/>
    <row r="21243" ht="12.75" customHeight="1" x14ac:dyDescent="0.2"/>
    <row r="21244" ht="12.75" customHeight="1" x14ac:dyDescent="0.2"/>
    <row r="21245" ht="12.75" customHeight="1" x14ac:dyDescent="0.2"/>
    <row r="21246" ht="12.75" customHeight="1" x14ac:dyDescent="0.2"/>
    <row r="21247" ht="12.75" customHeight="1" x14ac:dyDescent="0.2"/>
    <row r="21248" ht="12.75" customHeight="1" x14ac:dyDescent="0.2"/>
    <row r="21249" ht="12.75" customHeight="1" x14ac:dyDescent="0.2"/>
    <row r="21250" ht="12.75" customHeight="1" x14ac:dyDescent="0.2"/>
    <row r="21251" ht="12.75" customHeight="1" x14ac:dyDescent="0.2"/>
    <row r="21252" ht="12.75" customHeight="1" x14ac:dyDescent="0.2"/>
    <row r="21253" ht="12.75" customHeight="1" x14ac:dyDescent="0.2"/>
    <row r="21254" ht="12.75" customHeight="1" x14ac:dyDescent="0.2"/>
    <row r="21255" ht="12.75" customHeight="1" x14ac:dyDescent="0.2"/>
    <row r="21256" ht="12.75" customHeight="1" x14ac:dyDescent="0.2"/>
    <row r="21257" ht="12.75" customHeight="1" x14ac:dyDescent="0.2"/>
    <row r="21258" ht="12.75" customHeight="1" x14ac:dyDescent="0.2"/>
    <row r="21259" ht="12.75" customHeight="1" x14ac:dyDescent="0.2"/>
    <row r="21260" ht="12.75" customHeight="1" x14ac:dyDescent="0.2"/>
    <row r="21261" ht="12.75" customHeight="1" x14ac:dyDescent="0.2"/>
    <row r="21262" ht="12.75" customHeight="1" x14ac:dyDescent="0.2"/>
    <row r="21263" ht="12.75" customHeight="1" x14ac:dyDescent="0.2"/>
    <row r="21264" ht="12.75" customHeight="1" x14ac:dyDescent="0.2"/>
    <row r="21265" ht="12.75" customHeight="1" x14ac:dyDescent="0.2"/>
    <row r="21266" ht="12.75" customHeight="1" x14ac:dyDescent="0.2"/>
    <row r="21267" ht="12.75" customHeight="1" x14ac:dyDescent="0.2"/>
    <row r="21268" ht="12.75" customHeight="1" x14ac:dyDescent="0.2"/>
    <row r="21269" ht="12.75" customHeight="1" x14ac:dyDescent="0.2"/>
    <row r="21270" ht="12.75" customHeight="1" x14ac:dyDescent="0.2"/>
    <row r="21271" ht="12.75" customHeight="1" x14ac:dyDescent="0.2"/>
    <row r="21272" ht="12.75" customHeight="1" x14ac:dyDescent="0.2"/>
    <row r="21273" ht="12.75" customHeight="1" x14ac:dyDescent="0.2"/>
    <row r="21274" ht="12.75" customHeight="1" x14ac:dyDescent="0.2"/>
    <row r="21275" ht="12.75" customHeight="1" x14ac:dyDescent="0.2"/>
    <row r="21276" ht="12.75" customHeight="1" x14ac:dyDescent="0.2"/>
    <row r="21277" ht="12.75" customHeight="1" x14ac:dyDescent="0.2"/>
    <row r="21278" ht="12.75" customHeight="1" x14ac:dyDescent="0.2"/>
    <row r="21279" ht="12.75" customHeight="1" x14ac:dyDescent="0.2"/>
    <row r="21280" ht="12.75" customHeight="1" x14ac:dyDescent="0.2"/>
    <row r="21281" ht="12.75" customHeight="1" x14ac:dyDescent="0.2"/>
    <row r="21282" ht="12.75" customHeight="1" x14ac:dyDescent="0.2"/>
    <row r="21283" ht="12.75" customHeight="1" x14ac:dyDescent="0.2"/>
    <row r="21284" ht="12.75" customHeight="1" x14ac:dyDescent="0.2"/>
    <row r="21285" ht="12.75" customHeight="1" x14ac:dyDescent="0.2"/>
    <row r="21286" ht="12.75" customHeight="1" x14ac:dyDescent="0.2"/>
    <row r="21287" ht="12.75" customHeight="1" x14ac:dyDescent="0.2"/>
    <row r="21288" ht="12.75" customHeight="1" x14ac:dyDescent="0.2"/>
    <row r="21289" ht="12.75" customHeight="1" x14ac:dyDescent="0.2"/>
    <row r="21290" ht="12.75" customHeight="1" x14ac:dyDescent="0.2"/>
    <row r="21291" ht="12.75" customHeight="1" x14ac:dyDescent="0.2"/>
    <row r="21292" ht="12.75" customHeight="1" x14ac:dyDescent="0.2"/>
    <row r="21293" ht="12.75" customHeight="1" x14ac:dyDescent="0.2"/>
    <row r="21294" ht="12.75" customHeight="1" x14ac:dyDescent="0.2"/>
    <row r="21295" ht="12.75" customHeight="1" x14ac:dyDescent="0.2"/>
    <row r="21296" ht="12.75" customHeight="1" x14ac:dyDescent="0.2"/>
    <row r="21297" ht="12.75" customHeight="1" x14ac:dyDescent="0.2"/>
    <row r="21298" ht="12.75" customHeight="1" x14ac:dyDescent="0.2"/>
    <row r="21299" ht="12.75" customHeight="1" x14ac:dyDescent="0.2"/>
    <row r="21300" ht="12.75" customHeight="1" x14ac:dyDescent="0.2"/>
    <row r="21301" ht="12.75" customHeight="1" x14ac:dyDescent="0.2"/>
    <row r="21302" ht="12.75" customHeight="1" x14ac:dyDescent="0.2"/>
    <row r="21303" ht="12.75" customHeight="1" x14ac:dyDescent="0.2"/>
    <row r="21304" ht="12.75" customHeight="1" x14ac:dyDescent="0.2"/>
    <row r="21305" ht="12.75" customHeight="1" x14ac:dyDescent="0.2"/>
    <row r="21306" ht="12.75" customHeight="1" x14ac:dyDescent="0.2"/>
    <row r="21307" ht="12.75" customHeight="1" x14ac:dyDescent="0.2"/>
    <row r="21308" ht="12.75" customHeight="1" x14ac:dyDescent="0.2"/>
    <row r="21309" ht="12.75" customHeight="1" x14ac:dyDescent="0.2"/>
    <row r="21310" ht="12.75" customHeight="1" x14ac:dyDescent="0.2"/>
    <row r="21311" ht="12.75" customHeight="1" x14ac:dyDescent="0.2"/>
    <row r="21312" ht="12.75" customHeight="1" x14ac:dyDescent="0.2"/>
    <row r="21313" ht="12.75" customHeight="1" x14ac:dyDescent="0.2"/>
    <row r="21314" ht="12.75" customHeight="1" x14ac:dyDescent="0.2"/>
    <row r="21315" ht="12.75" customHeight="1" x14ac:dyDescent="0.2"/>
    <row r="21316" ht="12.75" customHeight="1" x14ac:dyDescent="0.2"/>
    <row r="21317" ht="12.75" customHeight="1" x14ac:dyDescent="0.2"/>
    <row r="21318" ht="12.75" customHeight="1" x14ac:dyDescent="0.2"/>
    <row r="21319" ht="12.75" customHeight="1" x14ac:dyDescent="0.2"/>
    <row r="21320" ht="12.75" customHeight="1" x14ac:dyDescent="0.2"/>
    <row r="21321" ht="12.75" customHeight="1" x14ac:dyDescent="0.2"/>
    <row r="21322" ht="12.75" customHeight="1" x14ac:dyDescent="0.2"/>
    <row r="21323" ht="12.75" customHeight="1" x14ac:dyDescent="0.2"/>
    <row r="21324" ht="12.75" customHeight="1" x14ac:dyDescent="0.2"/>
    <row r="21325" ht="12.75" customHeight="1" x14ac:dyDescent="0.2"/>
    <row r="21326" ht="12.75" customHeight="1" x14ac:dyDescent="0.2"/>
    <row r="21327" ht="12.75" customHeight="1" x14ac:dyDescent="0.2"/>
    <row r="21328" ht="12.75" customHeight="1" x14ac:dyDescent="0.2"/>
    <row r="21329" ht="12.75" customHeight="1" x14ac:dyDescent="0.2"/>
    <row r="21330" ht="12.75" customHeight="1" x14ac:dyDescent="0.2"/>
    <row r="21331" ht="12.75" customHeight="1" x14ac:dyDescent="0.2"/>
    <row r="21332" ht="12.75" customHeight="1" x14ac:dyDescent="0.2"/>
    <row r="21333" ht="12.75" customHeight="1" x14ac:dyDescent="0.2"/>
    <row r="21334" ht="12.75" customHeight="1" x14ac:dyDescent="0.2"/>
    <row r="21335" ht="12.75" customHeight="1" x14ac:dyDescent="0.2"/>
    <row r="21336" ht="12.75" customHeight="1" x14ac:dyDescent="0.2"/>
    <row r="21337" ht="12.75" customHeight="1" x14ac:dyDescent="0.2"/>
    <row r="21338" ht="12.75" customHeight="1" x14ac:dyDescent="0.2"/>
    <row r="21339" ht="12.75" customHeight="1" x14ac:dyDescent="0.2"/>
    <row r="21340" ht="12.75" customHeight="1" x14ac:dyDescent="0.2"/>
    <row r="21341" ht="12.75" customHeight="1" x14ac:dyDescent="0.2"/>
    <row r="21342" ht="12.75" customHeight="1" x14ac:dyDescent="0.2"/>
    <row r="21343" ht="12.75" customHeight="1" x14ac:dyDescent="0.2"/>
    <row r="21344" ht="12.75" customHeight="1" x14ac:dyDescent="0.2"/>
    <row r="21345" ht="12.75" customHeight="1" x14ac:dyDescent="0.2"/>
    <row r="21346" ht="12.75" customHeight="1" x14ac:dyDescent="0.2"/>
    <row r="21347" ht="12.75" customHeight="1" x14ac:dyDescent="0.2"/>
    <row r="21348" ht="12.75" customHeight="1" x14ac:dyDescent="0.2"/>
    <row r="21349" ht="12.75" customHeight="1" x14ac:dyDescent="0.2"/>
    <row r="21350" ht="12.75" customHeight="1" x14ac:dyDescent="0.2"/>
    <row r="21351" ht="12.75" customHeight="1" x14ac:dyDescent="0.2"/>
    <row r="21352" ht="12.75" customHeight="1" x14ac:dyDescent="0.2"/>
    <row r="21353" ht="12.75" customHeight="1" x14ac:dyDescent="0.2"/>
    <row r="21354" ht="12.75" customHeight="1" x14ac:dyDescent="0.2"/>
    <row r="21355" ht="12.75" customHeight="1" x14ac:dyDescent="0.2"/>
    <row r="21356" ht="12.75" customHeight="1" x14ac:dyDescent="0.2"/>
    <row r="21357" ht="12.75" customHeight="1" x14ac:dyDescent="0.2"/>
    <row r="21358" ht="12.75" customHeight="1" x14ac:dyDescent="0.2"/>
    <row r="21359" ht="12.75" customHeight="1" x14ac:dyDescent="0.2"/>
    <row r="21360" ht="12.75" customHeight="1" x14ac:dyDescent="0.2"/>
    <row r="21361" ht="12.75" customHeight="1" x14ac:dyDescent="0.2"/>
    <row r="21362" ht="12.75" customHeight="1" x14ac:dyDescent="0.2"/>
    <row r="21363" ht="12.75" customHeight="1" x14ac:dyDescent="0.2"/>
    <row r="21364" ht="12.75" customHeight="1" x14ac:dyDescent="0.2"/>
    <row r="21365" ht="12.75" customHeight="1" x14ac:dyDescent="0.2"/>
    <row r="21366" ht="12.75" customHeight="1" x14ac:dyDescent="0.2"/>
    <row r="21367" ht="12.75" customHeight="1" x14ac:dyDescent="0.2"/>
    <row r="21368" ht="12.75" customHeight="1" x14ac:dyDescent="0.2"/>
    <row r="21369" ht="12.75" customHeight="1" x14ac:dyDescent="0.2"/>
    <row r="21370" ht="12.75" customHeight="1" x14ac:dyDescent="0.2"/>
    <row r="21371" ht="12.75" customHeight="1" x14ac:dyDescent="0.2"/>
    <row r="21372" ht="12.75" customHeight="1" x14ac:dyDescent="0.2"/>
    <row r="21373" ht="12.75" customHeight="1" x14ac:dyDescent="0.2"/>
    <row r="21374" ht="12.75" customHeight="1" x14ac:dyDescent="0.2"/>
    <row r="21375" ht="12.75" customHeight="1" x14ac:dyDescent="0.2"/>
    <row r="21376" ht="12.75" customHeight="1" x14ac:dyDescent="0.2"/>
    <row r="21377" ht="12.75" customHeight="1" x14ac:dyDescent="0.2"/>
    <row r="21378" ht="12.75" customHeight="1" x14ac:dyDescent="0.2"/>
    <row r="21379" ht="12.75" customHeight="1" x14ac:dyDescent="0.2"/>
    <row r="21380" ht="12.75" customHeight="1" x14ac:dyDescent="0.2"/>
    <row r="21381" ht="12.75" customHeight="1" x14ac:dyDescent="0.2"/>
    <row r="21382" ht="12.75" customHeight="1" x14ac:dyDescent="0.2"/>
    <row r="21383" ht="12.75" customHeight="1" x14ac:dyDescent="0.2"/>
    <row r="21384" ht="12.75" customHeight="1" x14ac:dyDescent="0.2"/>
    <row r="21385" ht="12.75" customHeight="1" x14ac:dyDescent="0.2"/>
    <row r="21386" ht="12.75" customHeight="1" x14ac:dyDescent="0.2"/>
    <row r="21387" ht="12.75" customHeight="1" x14ac:dyDescent="0.2"/>
    <row r="21388" ht="12.75" customHeight="1" x14ac:dyDescent="0.2"/>
    <row r="21389" ht="12.75" customHeight="1" x14ac:dyDescent="0.2"/>
    <row r="21390" ht="12.75" customHeight="1" x14ac:dyDescent="0.2"/>
    <row r="21391" ht="12.75" customHeight="1" x14ac:dyDescent="0.2"/>
    <row r="21392" ht="12.75" customHeight="1" x14ac:dyDescent="0.2"/>
    <row r="21393" ht="12.75" customHeight="1" x14ac:dyDescent="0.2"/>
    <row r="21394" ht="12.75" customHeight="1" x14ac:dyDescent="0.2"/>
    <row r="21395" ht="12.75" customHeight="1" x14ac:dyDescent="0.2"/>
    <row r="21396" ht="12.75" customHeight="1" x14ac:dyDescent="0.2"/>
    <row r="21397" ht="12.75" customHeight="1" x14ac:dyDescent="0.2"/>
    <row r="21398" ht="12.75" customHeight="1" x14ac:dyDescent="0.2"/>
    <row r="21399" ht="12.75" customHeight="1" x14ac:dyDescent="0.2"/>
    <row r="21400" ht="12.75" customHeight="1" x14ac:dyDescent="0.2"/>
    <row r="21401" ht="12.75" customHeight="1" x14ac:dyDescent="0.2"/>
    <row r="21402" ht="12.75" customHeight="1" x14ac:dyDescent="0.2"/>
    <row r="21403" ht="12.75" customHeight="1" x14ac:dyDescent="0.2"/>
    <row r="21404" ht="12.75" customHeight="1" x14ac:dyDescent="0.2"/>
    <row r="21405" ht="12.75" customHeight="1" x14ac:dyDescent="0.2"/>
    <row r="21406" ht="12.75" customHeight="1" x14ac:dyDescent="0.2"/>
    <row r="21407" ht="12.75" customHeight="1" x14ac:dyDescent="0.2"/>
    <row r="21408" ht="12.75" customHeight="1" x14ac:dyDescent="0.2"/>
    <row r="21409" ht="12.75" customHeight="1" x14ac:dyDescent="0.2"/>
    <row r="21410" ht="12.75" customHeight="1" x14ac:dyDescent="0.2"/>
    <row r="21411" ht="12.75" customHeight="1" x14ac:dyDescent="0.2"/>
    <row r="21412" ht="12.75" customHeight="1" x14ac:dyDescent="0.2"/>
    <row r="21413" ht="12.75" customHeight="1" x14ac:dyDescent="0.2"/>
    <row r="21414" ht="12.75" customHeight="1" x14ac:dyDescent="0.2"/>
    <row r="21415" ht="12.75" customHeight="1" x14ac:dyDescent="0.2"/>
    <row r="21416" ht="12.75" customHeight="1" x14ac:dyDescent="0.2"/>
    <row r="21417" ht="12.75" customHeight="1" x14ac:dyDescent="0.2"/>
    <row r="21418" ht="12.75" customHeight="1" x14ac:dyDescent="0.2"/>
    <row r="21419" ht="12.75" customHeight="1" x14ac:dyDescent="0.2"/>
    <row r="21420" ht="12.75" customHeight="1" x14ac:dyDescent="0.2"/>
    <row r="21421" ht="12.75" customHeight="1" x14ac:dyDescent="0.2"/>
    <row r="21422" ht="12.75" customHeight="1" x14ac:dyDescent="0.2"/>
    <row r="21423" ht="12.75" customHeight="1" x14ac:dyDescent="0.2"/>
    <row r="21424" ht="12.75" customHeight="1" x14ac:dyDescent="0.2"/>
    <row r="21425" ht="12.75" customHeight="1" x14ac:dyDescent="0.2"/>
    <row r="21426" ht="12.75" customHeight="1" x14ac:dyDescent="0.2"/>
    <row r="21427" ht="12.75" customHeight="1" x14ac:dyDescent="0.2"/>
    <row r="21428" ht="12.75" customHeight="1" x14ac:dyDescent="0.2"/>
    <row r="21429" ht="12.75" customHeight="1" x14ac:dyDescent="0.2"/>
    <row r="21430" ht="12.75" customHeight="1" x14ac:dyDescent="0.2"/>
    <row r="21431" ht="12.75" customHeight="1" x14ac:dyDescent="0.2"/>
    <row r="21432" ht="12.75" customHeight="1" x14ac:dyDescent="0.2"/>
    <row r="21433" ht="12.75" customHeight="1" x14ac:dyDescent="0.2"/>
    <row r="21434" ht="12.75" customHeight="1" x14ac:dyDescent="0.2"/>
    <row r="21435" ht="12.75" customHeight="1" x14ac:dyDescent="0.2"/>
    <row r="21436" ht="12.75" customHeight="1" x14ac:dyDescent="0.2"/>
    <row r="21437" ht="12.75" customHeight="1" x14ac:dyDescent="0.2"/>
    <row r="21438" ht="12.75" customHeight="1" x14ac:dyDescent="0.2"/>
    <row r="21439" ht="12.75" customHeight="1" x14ac:dyDescent="0.2"/>
    <row r="21440" ht="12.75" customHeight="1" x14ac:dyDescent="0.2"/>
    <row r="21441" ht="12.75" customHeight="1" x14ac:dyDescent="0.2"/>
    <row r="21442" ht="12.75" customHeight="1" x14ac:dyDescent="0.2"/>
    <row r="21443" ht="12.75" customHeight="1" x14ac:dyDescent="0.2"/>
    <row r="21444" ht="12.75" customHeight="1" x14ac:dyDescent="0.2"/>
    <row r="21445" ht="12.75" customHeight="1" x14ac:dyDescent="0.2"/>
    <row r="21446" ht="12.75" customHeight="1" x14ac:dyDescent="0.2"/>
    <row r="21447" ht="12.75" customHeight="1" x14ac:dyDescent="0.2"/>
    <row r="21448" ht="12.75" customHeight="1" x14ac:dyDescent="0.2"/>
    <row r="21449" ht="12.75" customHeight="1" x14ac:dyDescent="0.2"/>
    <row r="21450" ht="12.75" customHeight="1" x14ac:dyDescent="0.2"/>
    <row r="21451" ht="12.75" customHeight="1" x14ac:dyDescent="0.2"/>
    <row r="21452" ht="12.75" customHeight="1" x14ac:dyDescent="0.2"/>
    <row r="21453" ht="12.75" customHeight="1" x14ac:dyDescent="0.2"/>
    <row r="21454" ht="12.75" customHeight="1" x14ac:dyDescent="0.2"/>
    <row r="21455" ht="12.75" customHeight="1" x14ac:dyDescent="0.2"/>
    <row r="21456" ht="12.75" customHeight="1" x14ac:dyDescent="0.2"/>
    <row r="21457" ht="12.75" customHeight="1" x14ac:dyDescent="0.2"/>
    <row r="21458" ht="12.75" customHeight="1" x14ac:dyDescent="0.2"/>
    <row r="21459" ht="12.75" customHeight="1" x14ac:dyDescent="0.2"/>
    <row r="21460" ht="12.75" customHeight="1" x14ac:dyDescent="0.2"/>
    <row r="21461" ht="12.75" customHeight="1" x14ac:dyDescent="0.2"/>
    <row r="21462" ht="12.75" customHeight="1" x14ac:dyDescent="0.2"/>
    <row r="21463" ht="12.75" customHeight="1" x14ac:dyDescent="0.2"/>
    <row r="21464" ht="12.75" customHeight="1" x14ac:dyDescent="0.2"/>
    <row r="21465" ht="12.75" customHeight="1" x14ac:dyDescent="0.2"/>
    <row r="21466" ht="12.75" customHeight="1" x14ac:dyDescent="0.2"/>
    <row r="21467" ht="12.75" customHeight="1" x14ac:dyDescent="0.2"/>
    <row r="21468" ht="12.75" customHeight="1" x14ac:dyDescent="0.2"/>
    <row r="21469" ht="12.75" customHeight="1" x14ac:dyDescent="0.2"/>
    <row r="21470" ht="12.75" customHeight="1" x14ac:dyDescent="0.2"/>
    <row r="21471" ht="12.75" customHeight="1" x14ac:dyDescent="0.2"/>
    <row r="21472" ht="12.75" customHeight="1" x14ac:dyDescent="0.2"/>
    <row r="21473" ht="12.75" customHeight="1" x14ac:dyDescent="0.2"/>
    <row r="21474" ht="12.75" customHeight="1" x14ac:dyDescent="0.2"/>
    <row r="21475" ht="12.75" customHeight="1" x14ac:dyDescent="0.2"/>
    <row r="21476" ht="12.75" customHeight="1" x14ac:dyDescent="0.2"/>
    <row r="21477" ht="12.75" customHeight="1" x14ac:dyDescent="0.2"/>
    <row r="21478" ht="12.75" customHeight="1" x14ac:dyDescent="0.2"/>
    <row r="21479" ht="12.75" customHeight="1" x14ac:dyDescent="0.2"/>
    <row r="21480" ht="12.75" customHeight="1" x14ac:dyDescent="0.2"/>
    <row r="21481" ht="12.75" customHeight="1" x14ac:dyDescent="0.2"/>
    <row r="21482" ht="12.75" customHeight="1" x14ac:dyDescent="0.2"/>
    <row r="21483" ht="12.75" customHeight="1" x14ac:dyDescent="0.2"/>
    <row r="21484" ht="12.75" customHeight="1" x14ac:dyDescent="0.2"/>
    <row r="21485" ht="12.75" customHeight="1" x14ac:dyDescent="0.2"/>
    <row r="21486" ht="12.75" customHeight="1" x14ac:dyDescent="0.2"/>
    <row r="21487" ht="12.75" customHeight="1" x14ac:dyDescent="0.2"/>
    <row r="21488" ht="12.75" customHeight="1" x14ac:dyDescent="0.2"/>
    <row r="21489" ht="12.75" customHeight="1" x14ac:dyDescent="0.2"/>
    <row r="21490" ht="12.75" customHeight="1" x14ac:dyDescent="0.2"/>
    <row r="21491" ht="12.75" customHeight="1" x14ac:dyDescent="0.2"/>
    <row r="21492" ht="12.75" customHeight="1" x14ac:dyDescent="0.2"/>
    <row r="21493" ht="12.75" customHeight="1" x14ac:dyDescent="0.2"/>
    <row r="21494" ht="12.75" customHeight="1" x14ac:dyDescent="0.2"/>
    <row r="21495" ht="12.75" customHeight="1" x14ac:dyDescent="0.2"/>
    <row r="21496" ht="12.75" customHeight="1" x14ac:dyDescent="0.2"/>
    <row r="21497" ht="12.75" customHeight="1" x14ac:dyDescent="0.2"/>
    <row r="21498" ht="12.75" customHeight="1" x14ac:dyDescent="0.2"/>
    <row r="21499" ht="12.75" customHeight="1" x14ac:dyDescent="0.2"/>
    <row r="21500" ht="12.75" customHeight="1" x14ac:dyDescent="0.2"/>
    <row r="21501" ht="12.75" customHeight="1" x14ac:dyDescent="0.2"/>
    <row r="21502" ht="12.75" customHeight="1" x14ac:dyDescent="0.2"/>
    <row r="21503" ht="12.75" customHeight="1" x14ac:dyDescent="0.2"/>
    <row r="21504" ht="12.75" customHeight="1" x14ac:dyDescent="0.2"/>
    <row r="21505" ht="12.75" customHeight="1" x14ac:dyDescent="0.2"/>
    <row r="21506" ht="12.75" customHeight="1" x14ac:dyDescent="0.2"/>
    <row r="21507" ht="12.75" customHeight="1" x14ac:dyDescent="0.2"/>
    <row r="21508" ht="12.75" customHeight="1" x14ac:dyDescent="0.2"/>
    <row r="21509" ht="12.75" customHeight="1" x14ac:dyDescent="0.2"/>
    <row r="21510" ht="12.75" customHeight="1" x14ac:dyDescent="0.2"/>
    <row r="21511" ht="12.75" customHeight="1" x14ac:dyDescent="0.2"/>
    <row r="21512" ht="12.75" customHeight="1" x14ac:dyDescent="0.2"/>
    <row r="21513" ht="12.75" customHeight="1" x14ac:dyDescent="0.2"/>
    <row r="21514" ht="12.75" customHeight="1" x14ac:dyDescent="0.2"/>
    <row r="21515" ht="12.75" customHeight="1" x14ac:dyDescent="0.2"/>
    <row r="21516" ht="12.75" customHeight="1" x14ac:dyDescent="0.2"/>
    <row r="21517" ht="12.75" customHeight="1" x14ac:dyDescent="0.2"/>
    <row r="21518" ht="12.75" customHeight="1" x14ac:dyDescent="0.2"/>
    <row r="21519" ht="12.75" customHeight="1" x14ac:dyDescent="0.2"/>
    <row r="21520" ht="12.75" customHeight="1" x14ac:dyDescent="0.2"/>
    <row r="21521" ht="12.75" customHeight="1" x14ac:dyDescent="0.2"/>
    <row r="21522" ht="12.75" customHeight="1" x14ac:dyDescent="0.2"/>
    <row r="21523" ht="12.75" customHeight="1" x14ac:dyDescent="0.2"/>
    <row r="21524" ht="12.75" customHeight="1" x14ac:dyDescent="0.2"/>
    <row r="21525" ht="12.75" customHeight="1" x14ac:dyDescent="0.2"/>
    <row r="21526" ht="12.75" customHeight="1" x14ac:dyDescent="0.2"/>
    <row r="21527" ht="12.75" customHeight="1" x14ac:dyDescent="0.2"/>
    <row r="21528" ht="12.75" customHeight="1" x14ac:dyDescent="0.2"/>
    <row r="21529" ht="12.75" customHeight="1" x14ac:dyDescent="0.2"/>
    <row r="21530" ht="12.75" customHeight="1" x14ac:dyDescent="0.2"/>
    <row r="21531" ht="12.75" customHeight="1" x14ac:dyDescent="0.2"/>
    <row r="21532" ht="12.75" customHeight="1" x14ac:dyDescent="0.2"/>
    <row r="21533" ht="12.75" customHeight="1" x14ac:dyDescent="0.2"/>
    <row r="21534" ht="12.75" customHeight="1" x14ac:dyDescent="0.2"/>
    <row r="21535" ht="12.75" customHeight="1" x14ac:dyDescent="0.2"/>
    <row r="21536" ht="12.75" customHeight="1" x14ac:dyDescent="0.2"/>
    <row r="21537" ht="12.75" customHeight="1" x14ac:dyDescent="0.2"/>
    <row r="21538" ht="12.75" customHeight="1" x14ac:dyDescent="0.2"/>
    <row r="21539" ht="12.75" customHeight="1" x14ac:dyDescent="0.2"/>
    <row r="21540" ht="12.75" customHeight="1" x14ac:dyDescent="0.2"/>
    <row r="21541" ht="12.75" customHeight="1" x14ac:dyDescent="0.2"/>
    <row r="21542" ht="12.75" customHeight="1" x14ac:dyDescent="0.2"/>
    <row r="21543" ht="12.75" customHeight="1" x14ac:dyDescent="0.2"/>
    <row r="21544" ht="12.75" customHeight="1" x14ac:dyDescent="0.2"/>
    <row r="21545" ht="12.75" customHeight="1" x14ac:dyDescent="0.2"/>
    <row r="21546" ht="12.75" customHeight="1" x14ac:dyDescent="0.2"/>
    <row r="21547" ht="12.75" customHeight="1" x14ac:dyDescent="0.2"/>
    <row r="21548" ht="12.75" customHeight="1" x14ac:dyDescent="0.2"/>
    <row r="21549" ht="12.75" customHeight="1" x14ac:dyDescent="0.2"/>
    <row r="21550" ht="12.75" customHeight="1" x14ac:dyDescent="0.2"/>
    <row r="21551" ht="12.75" customHeight="1" x14ac:dyDescent="0.2"/>
    <row r="21552" ht="12.75" customHeight="1" x14ac:dyDescent="0.2"/>
    <row r="21553" ht="12.75" customHeight="1" x14ac:dyDescent="0.2"/>
    <row r="21554" ht="12.75" customHeight="1" x14ac:dyDescent="0.2"/>
    <row r="21555" ht="12.75" customHeight="1" x14ac:dyDescent="0.2"/>
    <row r="21556" ht="12.75" customHeight="1" x14ac:dyDescent="0.2"/>
    <row r="21557" ht="12.75" customHeight="1" x14ac:dyDescent="0.2"/>
    <row r="21558" ht="12.75" customHeight="1" x14ac:dyDescent="0.2"/>
    <row r="21559" ht="12.75" customHeight="1" x14ac:dyDescent="0.2"/>
    <row r="21560" ht="12.75" customHeight="1" x14ac:dyDescent="0.2"/>
    <row r="21561" ht="12.75" customHeight="1" x14ac:dyDescent="0.2"/>
    <row r="21562" ht="12.75" customHeight="1" x14ac:dyDescent="0.2"/>
    <row r="21563" ht="12.75" customHeight="1" x14ac:dyDescent="0.2"/>
    <row r="21564" ht="12.75" customHeight="1" x14ac:dyDescent="0.2"/>
    <row r="21565" ht="12.75" customHeight="1" x14ac:dyDescent="0.2"/>
    <row r="21566" ht="12.75" customHeight="1" x14ac:dyDescent="0.2"/>
    <row r="21567" ht="12.75" customHeight="1" x14ac:dyDescent="0.2"/>
    <row r="21568" ht="12.75" customHeight="1" x14ac:dyDescent="0.2"/>
    <row r="21569" ht="12.75" customHeight="1" x14ac:dyDescent="0.2"/>
    <row r="21570" ht="12.75" customHeight="1" x14ac:dyDescent="0.2"/>
    <row r="21571" ht="12.75" customHeight="1" x14ac:dyDescent="0.2"/>
    <row r="21572" ht="12.75" customHeight="1" x14ac:dyDescent="0.2"/>
    <row r="21573" ht="12.75" customHeight="1" x14ac:dyDescent="0.2"/>
    <row r="21574" ht="12.75" customHeight="1" x14ac:dyDescent="0.2"/>
    <row r="21575" ht="12.75" customHeight="1" x14ac:dyDescent="0.2"/>
    <row r="21576" ht="12.75" customHeight="1" x14ac:dyDescent="0.2"/>
    <row r="21577" ht="12.75" customHeight="1" x14ac:dyDescent="0.2"/>
    <row r="21578" ht="12.75" customHeight="1" x14ac:dyDescent="0.2"/>
    <row r="21579" ht="12.75" customHeight="1" x14ac:dyDescent="0.2"/>
    <row r="21580" ht="12.75" customHeight="1" x14ac:dyDescent="0.2"/>
    <row r="21581" ht="12.75" customHeight="1" x14ac:dyDescent="0.2"/>
    <row r="21582" ht="12.75" customHeight="1" x14ac:dyDescent="0.2"/>
    <row r="21583" ht="12.75" customHeight="1" x14ac:dyDescent="0.2"/>
    <row r="21584" ht="12.75" customHeight="1" x14ac:dyDescent="0.2"/>
    <row r="21585" ht="12.75" customHeight="1" x14ac:dyDescent="0.2"/>
    <row r="21586" ht="12.75" customHeight="1" x14ac:dyDescent="0.2"/>
    <row r="21587" ht="12.75" customHeight="1" x14ac:dyDescent="0.2"/>
    <row r="21588" ht="12.75" customHeight="1" x14ac:dyDescent="0.2"/>
    <row r="21589" ht="12.75" customHeight="1" x14ac:dyDescent="0.2"/>
    <row r="21590" ht="12.75" customHeight="1" x14ac:dyDescent="0.2"/>
    <row r="21591" ht="12.75" customHeight="1" x14ac:dyDescent="0.2"/>
    <row r="21592" ht="12.75" customHeight="1" x14ac:dyDescent="0.2"/>
    <row r="21593" ht="12.75" customHeight="1" x14ac:dyDescent="0.2"/>
    <row r="21594" ht="12.75" customHeight="1" x14ac:dyDescent="0.2"/>
    <row r="21595" ht="12.75" customHeight="1" x14ac:dyDescent="0.2"/>
    <row r="21596" ht="12.75" customHeight="1" x14ac:dyDescent="0.2"/>
    <row r="21597" ht="12.75" customHeight="1" x14ac:dyDescent="0.2"/>
    <row r="21598" ht="12.75" customHeight="1" x14ac:dyDescent="0.2"/>
    <row r="21599" ht="12.75" customHeight="1" x14ac:dyDescent="0.2"/>
    <row r="21600" ht="12.75" customHeight="1" x14ac:dyDescent="0.2"/>
    <row r="21601" ht="12.75" customHeight="1" x14ac:dyDescent="0.2"/>
    <row r="21602" ht="12.75" customHeight="1" x14ac:dyDescent="0.2"/>
    <row r="21603" ht="12.75" customHeight="1" x14ac:dyDescent="0.2"/>
    <row r="21604" ht="12.75" customHeight="1" x14ac:dyDescent="0.2"/>
    <row r="21605" ht="12.75" customHeight="1" x14ac:dyDescent="0.2"/>
    <row r="21606" ht="12.75" customHeight="1" x14ac:dyDescent="0.2"/>
    <row r="21607" ht="12.75" customHeight="1" x14ac:dyDescent="0.2"/>
    <row r="21608" ht="12.75" customHeight="1" x14ac:dyDescent="0.2"/>
    <row r="21609" ht="12.75" customHeight="1" x14ac:dyDescent="0.2"/>
    <row r="21610" ht="12.75" customHeight="1" x14ac:dyDescent="0.2"/>
    <row r="21611" ht="12.75" customHeight="1" x14ac:dyDescent="0.2"/>
    <row r="21612" ht="12.75" customHeight="1" x14ac:dyDescent="0.2"/>
    <row r="21613" ht="12.75" customHeight="1" x14ac:dyDescent="0.2"/>
    <row r="21614" ht="12.75" customHeight="1" x14ac:dyDescent="0.2"/>
    <row r="21615" ht="12.75" customHeight="1" x14ac:dyDescent="0.2"/>
    <row r="21616" ht="12.75" customHeight="1" x14ac:dyDescent="0.2"/>
    <row r="21617" ht="12.75" customHeight="1" x14ac:dyDescent="0.2"/>
    <row r="21618" ht="12.75" customHeight="1" x14ac:dyDescent="0.2"/>
    <row r="21619" ht="12.75" customHeight="1" x14ac:dyDescent="0.2"/>
    <row r="21620" ht="12.75" customHeight="1" x14ac:dyDescent="0.2"/>
    <row r="21621" ht="12.75" customHeight="1" x14ac:dyDescent="0.2"/>
    <row r="21622" ht="12.75" customHeight="1" x14ac:dyDescent="0.2"/>
    <row r="21623" ht="12.75" customHeight="1" x14ac:dyDescent="0.2"/>
    <row r="21624" ht="12.75" customHeight="1" x14ac:dyDescent="0.2"/>
    <row r="21625" ht="12.75" customHeight="1" x14ac:dyDescent="0.2"/>
    <row r="21626" ht="12.75" customHeight="1" x14ac:dyDescent="0.2"/>
    <row r="21627" ht="12.75" customHeight="1" x14ac:dyDescent="0.2"/>
    <row r="21628" ht="12.75" customHeight="1" x14ac:dyDescent="0.2"/>
    <row r="21629" ht="12.75" customHeight="1" x14ac:dyDescent="0.2"/>
    <row r="21630" ht="12.75" customHeight="1" x14ac:dyDescent="0.2"/>
    <row r="21631" ht="12.75" customHeight="1" x14ac:dyDescent="0.2"/>
    <row r="21632" ht="12.75" customHeight="1" x14ac:dyDescent="0.2"/>
    <row r="21633" ht="12.75" customHeight="1" x14ac:dyDescent="0.2"/>
    <row r="21634" ht="12.75" customHeight="1" x14ac:dyDescent="0.2"/>
    <row r="21635" ht="12.75" customHeight="1" x14ac:dyDescent="0.2"/>
    <row r="21636" ht="12.75" customHeight="1" x14ac:dyDescent="0.2"/>
    <row r="21637" ht="12.75" customHeight="1" x14ac:dyDescent="0.2"/>
    <row r="21638" ht="12.75" customHeight="1" x14ac:dyDescent="0.2"/>
    <row r="21639" ht="12.75" customHeight="1" x14ac:dyDescent="0.2"/>
    <row r="21640" ht="12.75" customHeight="1" x14ac:dyDescent="0.2"/>
    <row r="21641" ht="12.75" customHeight="1" x14ac:dyDescent="0.2"/>
    <row r="21642" ht="12.75" customHeight="1" x14ac:dyDescent="0.2"/>
    <row r="21643" ht="12.75" customHeight="1" x14ac:dyDescent="0.2"/>
    <row r="21644" ht="12.75" customHeight="1" x14ac:dyDescent="0.2"/>
    <row r="21645" ht="12.75" customHeight="1" x14ac:dyDescent="0.2"/>
    <row r="21646" ht="12.75" customHeight="1" x14ac:dyDescent="0.2"/>
    <row r="21647" ht="12.75" customHeight="1" x14ac:dyDescent="0.2"/>
    <row r="21648" ht="12.75" customHeight="1" x14ac:dyDescent="0.2"/>
    <row r="21649" ht="12.75" customHeight="1" x14ac:dyDescent="0.2"/>
    <row r="21650" ht="12.75" customHeight="1" x14ac:dyDescent="0.2"/>
    <row r="21651" ht="12.75" customHeight="1" x14ac:dyDescent="0.2"/>
    <row r="21652" ht="12.75" customHeight="1" x14ac:dyDescent="0.2"/>
    <row r="21653" ht="12.75" customHeight="1" x14ac:dyDescent="0.2"/>
    <row r="21654" ht="12.75" customHeight="1" x14ac:dyDescent="0.2"/>
    <row r="21655" ht="12.75" customHeight="1" x14ac:dyDescent="0.2"/>
    <row r="21656" ht="12.75" customHeight="1" x14ac:dyDescent="0.2"/>
    <row r="21657" ht="12.75" customHeight="1" x14ac:dyDescent="0.2"/>
    <row r="21658" ht="12.75" customHeight="1" x14ac:dyDescent="0.2"/>
    <row r="21659" ht="12.75" customHeight="1" x14ac:dyDescent="0.2"/>
    <row r="21660" ht="12.75" customHeight="1" x14ac:dyDescent="0.2"/>
    <row r="21661" ht="12.75" customHeight="1" x14ac:dyDescent="0.2"/>
    <row r="21662" ht="12.75" customHeight="1" x14ac:dyDescent="0.2"/>
    <row r="21663" ht="12.75" customHeight="1" x14ac:dyDescent="0.2"/>
    <row r="21664" ht="12.75" customHeight="1" x14ac:dyDescent="0.2"/>
    <row r="21665" ht="12.75" customHeight="1" x14ac:dyDescent="0.2"/>
    <row r="21666" ht="12.75" customHeight="1" x14ac:dyDescent="0.2"/>
    <row r="21667" ht="12.75" customHeight="1" x14ac:dyDescent="0.2"/>
    <row r="21668" ht="12.75" customHeight="1" x14ac:dyDescent="0.2"/>
    <row r="21669" ht="12.75" customHeight="1" x14ac:dyDescent="0.2"/>
    <row r="21670" ht="12.75" customHeight="1" x14ac:dyDescent="0.2"/>
    <row r="21671" ht="12.75" customHeight="1" x14ac:dyDescent="0.2"/>
    <row r="21672" ht="12.75" customHeight="1" x14ac:dyDescent="0.2"/>
    <row r="21673" ht="12.75" customHeight="1" x14ac:dyDescent="0.2"/>
    <row r="21674" ht="12.75" customHeight="1" x14ac:dyDescent="0.2"/>
    <row r="21675" ht="12.75" customHeight="1" x14ac:dyDescent="0.2"/>
    <row r="21676" ht="12.75" customHeight="1" x14ac:dyDescent="0.2"/>
    <row r="21677" ht="12.75" customHeight="1" x14ac:dyDescent="0.2"/>
    <row r="21678" ht="12.75" customHeight="1" x14ac:dyDescent="0.2"/>
    <row r="21679" ht="12.75" customHeight="1" x14ac:dyDescent="0.2"/>
    <row r="21680" ht="12.75" customHeight="1" x14ac:dyDescent="0.2"/>
    <row r="21681" ht="12.75" customHeight="1" x14ac:dyDescent="0.2"/>
    <row r="21682" ht="12.75" customHeight="1" x14ac:dyDescent="0.2"/>
    <row r="21683" ht="12.75" customHeight="1" x14ac:dyDescent="0.2"/>
    <row r="21684" ht="12.75" customHeight="1" x14ac:dyDescent="0.2"/>
    <row r="21685" ht="12.75" customHeight="1" x14ac:dyDescent="0.2"/>
    <row r="21686" ht="12.75" customHeight="1" x14ac:dyDescent="0.2"/>
    <row r="21687" ht="12.75" customHeight="1" x14ac:dyDescent="0.2"/>
    <row r="21688" ht="12.75" customHeight="1" x14ac:dyDescent="0.2"/>
    <row r="21689" ht="12.75" customHeight="1" x14ac:dyDescent="0.2"/>
    <row r="21690" ht="12.75" customHeight="1" x14ac:dyDescent="0.2"/>
    <row r="21691" ht="12.75" customHeight="1" x14ac:dyDescent="0.2"/>
    <row r="21692" ht="12.75" customHeight="1" x14ac:dyDescent="0.2"/>
    <row r="21693" ht="12.75" customHeight="1" x14ac:dyDescent="0.2"/>
    <row r="21694" ht="12.75" customHeight="1" x14ac:dyDescent="0.2"/>
    <row r="21695" ht="12.75" customHeight="1" x14ac:dyDescent="0.2"/>
    <row r="21696" ht="12.75" customHeight="1" x14ac:dyDescent="0.2"/>
    <row r="21697" ht="12.75" customHeight="1" x14ac:dyDescent="0.2"/>
    <row r="21698" ht="12.75" customHeight="1" x14ac:dyDescent="0.2"/>
    <row r="21699" ht="12.75" customHeight="1" x14ac:dyDescent="0.2"/>
    <row r="21700" ht="12.75" customHeight="1" x14ac:dyDescent="0.2"/>
    <row r="21701" ht="12.75" customHeight="1" x14ac:dyDescent="0.2"/>
    <row r="21702" ht="12.75" customHeight="1" x14ac:dyDescent="0.2"/>
    <row r="21703" ht="12.75" customHeight="1" x14ac:dyDescent="0.2"/>
    <row r="21704" ht="12.75" customHeight="1" x14ac:dyDescent="0.2"/>
    <row r="21705" ht="12.75" customHeight="1" x14ac:dyDescent="0.2"/>
    <row r="21706" ht="12.75" customHeight="1" x14ac:dyDescent="0.2"/>
    <row r="21707" ht="12.75" customHeight="1" x14ac:dyDescent="0.2"/>
    <row r="21708" ht="12.75" customHeight="1" x14ac:dyDescent="0.2"/>
    <row r="21709" ht="12.75" customHeight="1" x14ac:dyDescent="0.2"/>
    <row r="21710" ht="12.75" customHeight="1" x14ac:dyDescent="0.2"/>
    <row r="21711" ht="12.75" customHeight="1" x14ac:dyDescent="0.2"/>
    <row r="21712" ht="12.75" customHeight="1" x14ac:dyDescent="0.2"/>
    <row r="21713" ht="12.75" customHeight="1" x14ac:dyDescent="0.2"/>
    <row r="21714" ht="12.75" customHeight="1" x14ac:dyDescent="0.2"/>
    <row r="21715" ht="12.75" customHeight="1" x14ac:dyDescent="0.2"/>
    <row r="21716" ht="12.75" customHeight="1" x14ac:dyDescent="0.2"/>
    <row r="21717" ht="12.75" customHeight="1" x14ac:dyDescent="0.2"/>
    <row r="21718" ht="12.75" customHeight="1" x14ac:dyDescent="0.2"/>
    <row r="21719" ht="12.75" customHeight="1" x14ac:dyDescent="0.2"/>
    <row r="21720" ht="12.75" customHeight="1" x14ac:dyDescent="0.2"/>
    <row r="21721" ht="12.75" customHeight="1" x14ac:dyDescent="0.2"/>
    <row r="21722" ht="12.75" customHeight="1" x14ac:dyDescent="0.2"/>
    <row r="21723" ht="12.75" customHeight="1" x14ac:dyDescent="0.2"/>
    <row r="21724" ht="12.75" customHeight="1" x14ac:dyDescent="0.2"/>
    <row r="21725" ht="12.75" customHeight="1" x14ac:dyDescent="0.2"/>
    <row r="21726" ht="12.75" customHeight="1" x14ac:dyDescent="0.2"/>
    <row r="21727" ht="12.75" customHeight="1" x14ac:dyDescent="0.2"/>
    <row r="21728" ht="12.75" customHeight="1" x14ac:dyDescent="0.2"/>
    <row r="21729" ht="12.75" customHeight="1" x14ac:dyDescent="0.2"/>
    <row r="21730" ht="12.75" customHeight="1" x14ac:dyDescent="0.2"/>
    <row r="21731" ht="12.75" customHeight="1" x14ac:dyDescent="0.2"/>
    <row r="21732" ht="12.75" customHeight="1" x14ac:dyDescent="0.2"/>
    <row r="21733" ht="12.75" customHeight="1" x14ac:dyDescent="0.2"/>
    <row r="21734" ht="12.75" customHeight="1" x14ac:dyDescent="0.2"/>
    <row r="21735" ht="12.75" customHeight="1" x14ac:dyDescent="0.2"/>
    <row r="21736" ht="12.75" customHeight="1" x14ac:dyDescent="0.2"/>
    <row r="21737" ht="12.75" customHeight="1" x14ac:dyDescent="0.2"/>
    <row r="21738" ht="12.75" customHeight="1" x14ac:dyDescent="0.2"/>
    <row r="21739" ht="12.75" customHeight="1" x14ac:dyDescent="0.2"/>
    <row r="21740" ht="12.75" customHeight="1" x14ac:dyDescent="0.2"/>
    <row r="21741" ht="12.75" customHeight="1" x14ac:dyDescent="0.2"/>
    <row r="21742" ht="12.75" customHeight="1" x14ac:dyDescent="0.2"/>
    <row r="21743" ht="12.75" customHeight="1" x14ac:dyDescent="0.2"/>
    <row r="21744" ht="12.75" customHeight="1" x14ac:dyDescent="0.2"/>
    <row r="21745" ht="12.75" customHeight="1" x14ac:dyDescent="0.2"/>
    <row r="21746" ht="12.75" customHeight="1" x14ac:dyDescent="0.2"/>
    <row r="21747" ht="12.75" customHeight="1" x14ac:dyDescent="0.2"/>
    <row r="21748" ht="12.75" customHeight="1" x14ac:dyDescent="0.2"/>
    <row r="21749" ht="12.75" customHeight="1" x14ac:dyDescent="0.2"/>
    <row r="21750" ht="12.75" customHeight="1" x14ac:dyDescent="0.2"/>
    <row r="21751" ht="12.75" customHeight="1" x14ac:dyDescent="0.2"/>
    <row r="21752" ht="12.75" customHeight="1" x14ac:dyDescent="0.2"/>
    <row r="21753" ht="12.75" customHeight="1" x14ac:dyDescent="0.2"/>
    <row r="21754" ht="12.75" customHeight="1" x14ac:dyDescent="0.2"/>
    <row r="21755" ht="12.75" customHeight="1" x14ac:dyDescent="0.2"/>
    <row r="21756" ht="12.75" customHeight="1" x14ac:dyDescent="0.2"/>
    <row r="21757" ht="12.75" customHeight="1" x14ac:dyDescent="0.2"/>
    <row r="21758" ht="12.75" customHeight="1" x14ac:dyDescent="0.2"/>
    <row r="21759" ht="12.75" customHeight="1" x14ac:dyDescent="0.2"/>
    <row r="21760" ht="12.75" customHeight="1" x14ac:dyDescent="0.2"/>
    <row r="21761" ht="12.75" customHeight="1" x14ac:dyDescent="0.2"/>
    <row r="21762" ht="12.75" customHeight="1" x14ac:dyDescent="0.2"/>
    <row r="21763" ht="12.75" customHeight="1" x14ac:dyDescent="0.2"/>
    <row r="21764" ht="12.75" customHeight="1" x14ac:dyDescent="0.2"/>
    <row r="21765" ht="12.75" customHeight="1" x14ac:dyDescent="0.2"/>
    <row r="21766" ht="12.75" customHeight="1" x14ac:dyDescent="0.2"/>
    <row r="21767" ht="12.75" customHeight="1" x14ac:dyDescent="0.2"/>
    <row r="21768" ht="12.75" customHeight="1" x14ac:dyDescent="0.2"/>
    <row r="21769" ht="12.75" customHeight="1" x14ac:dyDescent="0.2"/>
    <row r="21770" ht="12.75" customHeight="1" x14ac:dyDescent="0.2"/>
    <row r="21771" ht="12.75" customHeight="1" x14ac:dyDescent="0.2"/>
    <row r="21772" ht="12.75" customHeight="1" x14ac:dyDescent="0.2"/>
    <row r="21773" ht="12.75" customHeight="1" x14ac:dyDescent="0.2"/>
    <row r="21774" ht="12.75" customHeight="1" x14ac:dyDescent="0.2"/>
    <row r="21775" ht="12.75" customHeight="1" x14ac:dyDescent="0.2"/>
    <row r="21776" ht="12.75" customHeight="1" x14ac:dyDescent="0.2"/>
    <row r="21777" ht="12.75" customHeight="1" x14ac:dyDescent="0.2"/>
    <row r="21778" ht="12.75" customHeight="1" x14ac:dyDescent="0.2"/>
    <row r="21779" ht="12.75" customHeight="1" x14ac:dyDescent="0.2"/>
    <row r="21780" ht="12.75" customHeight="1" x14ac:dyDescent="0.2"/>
    <row r="21781" ht="12.75" customHeight="1" x14ac:dyDescent="0.2"/>
    <row r="21782" ht="12.75" customHeight="1" x14ac:dyDescent="0.2"/>
    <row r="21783" ht="12.75" customHeight="1" x14ac:dyDescent="0.2"/>
    <row r="21784" ht="12.75" customHeight="1" x14ac:dyDescent="0.2"/>
    <row r="21785" ht="12.75" customHeight="1" x14ac:dyDescent="0.2"/>
    <row r="21786" ht="12.75" customHeight="1" x14ac:dyDescent="0.2"/>
    <row r="21787" ht="12.75" customHeight="1" x14ac:dyDescent="0.2"/>
    <row r="21788" ht="12.75" customHeight="1" x14ac:dyDescent="0.2"/>
    <row r="21789" ht="12.75" customHeight="1" x14ac:dyDescent="0.2"/>
    <row r="21790" ht="12.75" customHeight="1" x14ac:dyDescent="0.2"/>
    <row r="21791" ht="12.75" customHeight="1" x14ac:dyDescent="0.2"/>
    <row r="21792" ht="12.75" customHeight="1" x14ac:dyDescent="0.2"/>
    <row r="21793" ht="12.75" customHeight="1" x14ac:dyDescent="0.2"/>
    <row r="21794" ht="12.75" customHeight="1" x14ac:dyDescent="0.2"/>
    <row r="21795" ht="12.75" customHeight="1" x14ac:dyDescent="0.2"/>
    <row r="21796" ht="12.75" customHeight="1" x14ac:dyDescent="0.2"/>
    <row r="21797" ht="12.75" customHeight="1" x14ac:dyDescent="0.2"/>
    <row r="21798" ht="12.75" customHeight="1" x14ac:dyDescent="0.2"/>
    <row r="21799" ht="12.75" customHeight="1" x14ac:dyDescent="0.2"/>
    <row r="21800" ht="12.75" customHeight="1" x14ac:dyDescent="0.2"/>
    <row r="21801" ht="12.75" customHeight="1" x14ac:dyDescent="0.2"/>
    <row r="21802" ht="12.75" customHeight="1" x14ac:dyDescent="0.2"/>
    <row r="21803" ht="12.75" customHeight="1" x14ac:dyDescent="0.2"/>
    <row r="21804" ht="12.75" customHeight="1" x14ac:dyDescent="0.2"/>
    <row r="21805" ht="12.75" customHeight="1" x14ac:dyDescent="0.2"/>
    <row r="21806" ht="12.75" customHeight="1" x14ac:dyDescent="0.2"/>
    <row r="21807" ht="12.75" customHeight="1" x14ac:dyDescent="0.2"/>
    <row r="21808" ht="12.75" customHeight="1" x14ac:dyDescent="0.2"/>
    <row r="21809" ht="12.75" customHeight="1" x14ac:dyDescent="0.2"/>
    <row r="21810" ht="12.75" customHeight="1" x14ac:dyDescent="0.2"/>
    <row r="21811" ht="12.75" customHeight="1" x14ac:dyDescent="0.2"/>
    <row r="21812" ht="12.75" customHeight="1" x14ac:dyDescent="0.2"/>
    <row r="21813" ht="12.75" customHeight="1" x14ac:dyDescent="0.2"/>
    <row r="21814" ht="12.75" customHeight="1" x14ac:dyDescent="0.2"/>
    <row r="21815" ht="12.75" customHeight="1" x14ac:dyDescent="0.2"/>
    <row r="21816" ht="12.75" customHeight="1" x14ac:dyDescent="0.2"/>
    <row r="21817" ht="12.75" customHeight="1" x14ac:dyDescent="0.2"/>
    <row r="21818" ht="12.75" customHeight="1" x14ac:dyDescent="0.2"/>
    <row r="21819" ht="12.75" customHeight="1" x14ac:dyDescent="0.2"/>
    <row r="21820" ht="12.75" customHeight="1" x14ac:dyDescent="0.2"/>
    <row r="21821" ht="12.75" customHeight="1" x14ac:dyDescent="0.2"/>
    <row r="21822" ht="12.75" customHeight="1" x14ac:dyDescent="0.2"/>
    <row r="21823" ht="12.75" customHeight="1" x14ac:dyDescent="0.2"/>
    <row r="21824" ht="12.75" customHeight="1" x14ac:dyDescent="0.2"/>
    <row r="21825" ht="12.75" customHeight="1" x14ac:dyDescent="0.2"/>
    <row r="21826" ht="12.75" customHeight="1" x14ac:dyDescent="0.2"/>
    <row r="21827" ht="12.75" customHeight="1" x14ac:dyDescent="0.2"/>
    <row r="21828" ht="12.75" customHeight="1" x14ac:dyDescent="0.2"/>
    <row r="21829" ht="12.75" customHeight="1" x14ac:dyDescent="0.2"/>
    <row r="21830" ht="12.75" customHeight="1" x14ac:dyDescent="0.2"/>
    <row r="21831" ht="12.75" customHeight="1" x14ac:dyDescent="0.2"/>
    <row r="21832" ht="12.75" customHeight="1" x14ac:dyDescent="0.2"/>
    <row r="21833" ht="12.75" customHeight="1" x14ac:dyDescent="0.2"/>
    <row r="21834" ht="12.75" customHeight="1" x14ac:dyDescent="0.2"/>
    <row r="21835" ht="12.75" customHeight="1" x14ac:dyDescent="0.2"/>
    <row r="21836" ht="12.75" customHeight="1" x14ac:dyDescent="0.2"/>
    <row r="21837" ht="12.75" customHeight="1" x14ac:dyDescent="0.2"/>
    <row r="21838" ht="12.75" customHeight="1" x14ac:dyDescent="0.2"/>
    <row r="21839" ht="12.75" customHeight="1" x14ac:dyDescent="0.2"/>
    <row r="21840" ht="12.75" customHeight="1" x14ac:dyDescent="0.2"/>
    <row r="21841" ht="12.75" customHeight="1" x14ac:dyDescent="0.2"/>
    <row r="21842" ht="12.75" customHeight="1" x14ac:dyDescent="0.2"/>
    <row r="21843" ht="12.75" customHeight="1" x14ac:dyDescent="0.2"/>
    <row r="21844" ht="12.75" customHeight="1" x14ac:dyDescent="0.2"/>
    <row r="21845" ht="12.75" customHeight="1" x14ac:dyDescent="0.2"/>
    <row r="21846" ht="12.75" customHeight="1" x14ac:dyDescent="0.2"/>
    <row r="21847" ht="12.75" customHeight="1" x14ac:dyDescent="0.2"/>
    <row r="21848" ht="12.75" customHeight="1" x14ac:dyDescent="0.2"/>
    <row r="21849" ht="12.75" customHeight="1" x14ac:dyDescent="0.2"/>
    <row r="21850" ht="12.75" customHeight="1" x14ac:dyDescent="0.2"/>
    <row r="21851" ht="12.75" customHeight="1" x14ac:dyDescent="0.2"/>
    <row r="21852" ht="12.75" customHeight="1" x14ac:dyDescent="0.2"/>
    <row r="21853" ht="12.75" customHeight="1" x14ac:dyDescent="0.2"/>
    <row r="21854" ht="12.75" customHeight="1" x14ac:dyDescent="0.2"/>
    <row r="21855" ht="12.75" customHeight="1" x14ac:dyDescent="0.2"/>
    <row r="21856" ht="12.75" customHeight="1" x14ac:dyDescent="0.2"/>
    <row r="21857" ht="12.75" customHeight="1" x14ac:dyDescent="0.2"/>
    <row r="21858" ht="12.75" customHeight="1" x14ac:dyDescent="0.2"/>
    <row r="21859" ht="12.75" customHeight="1" x14ac:dyDescent="0.2"/>
    <row r="21860" ht="12.75" customHeight="1" x14ac:dyDescent="0.2"/>
    <row r="21861" ht="12.75" customHeight="1" x14ac:dyDescent="0.2"/>
    <row r="21862" ht="12.75" customHeight="1" x14ac:dyDescent="0.2"/>
    <row r="21863" ht="12.75" customHeight="1" x14ac:dyDescent="0.2"/>
    <row r="21864" ht="12.75" customHeight="1" x14ac:dyDescent="0.2"/>
    <row r="21865" ht="12.75" customHeight="1" x14ac:dyDescent="0.2"/>
    <row r="21866" ht="12.75" customHeight="1" x14ac:dyDescent="0.2"/>
    <row r="21867" ht="12.75" customHeight="1" x14ac:dyDescent="0.2"/>
    <row r="21868" ht="12.75" customHeight="1" x14ac:dyDescent="0.2"/>
    <row r="21869" ht="12.75" customHeight="1" x14ac:dyDescent="0.2"/>
    <row r="21870" ht="12.75" customHeight="1" x14ac:dyDescent="0.2"/>
    <row r="21871" ht="12.75" customHeight="1" x14ac:dyDescent="0.2"/>
    <row r="21872" ht="12.75" customHeight="1" x14ac:dyDescent="0.2"/>
    <row r="21873" ht="12.75" customHeight="1" x14ac:dyDescent="0.2"/>
    <row r="21874" ht="12.75" customHeight="1" x14ac:dyDescent="0.2"/>
    <row r="21875" ht="12.75" customHeight="1" x14ac:dyDescent="0.2"/>
    <row r="21876" ht="12.75" customHeight="1" x14ac:dyDescent="0.2"/>
    <row r="21877" ht="12.75" customHeight="1" x14ac:dyDescent="0.2"/>
    <row r="21878" ht="12.75" customHeight="1" x14ac:dyDescent="0.2"/>
    <row r="21879" ht="12.75" customHeight="1" x14ac:dyDescent="0.2"/>
    <row r="21880" ht="12.75" customHeight="1" x14ac:dyDescent="0.2"/>
    <row r="21881" ht="12.75" customHeight="1" x14ac:dyDescent="0.2"/>
    <row r="21882" ht="12.75" customHeight="1" x14ac:dyDescent="0.2"/>
    <row r="21883" ht="12.75" customHeight="1" x14ac:dyDescent="0.2"/>
    <row r="21884" ht="12.75" customHeight="1" x14ac:dyDescent="0.2"/>
    <row r="21885" ht="12.75" customHeight="1" x14ac:dyDescent="0.2"/>
    <row r="21886" ht="12.75" customHeight="1" x14ac:dyDescent="0.2"/>
    <row r="21887" ht="12.75" customHeight="1" x14ac:dyDescent="0.2"/>
    <row r="21888" ht="12.75" customHeight="1" x14ac:dyDescent="0.2"/>
    <row r="21889" ht="12.75" customHeight="1" x14ac:dyDescent="0.2"/>
    <row r="21890" ht="12.75" customHeight="1" x14ac:dyDescent="0.2"/>
    <row r="21891" ht="12.75" customHeight="1" x14ac:dyDescent="0.2"/>
    <row r="21892" ht="12.75" customHeight="1" x14ac:dyDescent="0.2"/>
    <row r="21893" ht="12.75" customHeight="1" x14ac:dyDescent="0.2"/>
    <row r="21894" ht="12.75" customHeight="1" x14ac:dyDescent="0.2"/>
    <row r="21895" ht="12.75" customHeight="1" x14ac:dyDescent="0.2"/>
    <row r="21896" ht="12.75" customHeight="1" x14ac:dyDescent="0.2"/>
    <row r="21897" ht="12.75" customHeight="1" x14ac:dyDescent="0.2"/>
    <row r="21898" ht="12.75" customHeight="1" x14ac:dyDescent="0.2"/>
    <row r="21899" ht="12.75" customHeight="1" x14ac:dyDescent="0.2"/>
    <row r="21900" ht="12.75" customHeight="1" x14ac:dyDescent="0.2"/>
    <row r="21901" ht="12.75" customHeight="1" x14ac:dyDescent="0.2"/>
    <row r="21902" ht="12.75" customHeight="1" x14ac:dyDescent="0.2"/>
    <row r="21903" ht="12.75" customHeight="1" x14ac:dyDescent="0.2"/>
    <row r="21904" ht="12.75" customHeight="1" x14ac:dyDescent="0.2"/>
    <row r="21905" ht="12.75" customHeight="1" x14ac:dyDescent="0.2"/>
    <row r="21906" ht="12.75" customHeight="1" x14ac:dyDescent="0.2"/>
    <row r="21907" ht="12.75" customHeight="1" x14ac:dyDescent="0.2"/>
    <row r="21908" ht="12.75" customHeight="1" x14ac:dyDescent="0.2"/>
    <row r="21909" ht="12.75" customHeight="1" x14ac:dyDescent="0.2"/>
    <row r="21910" ht="12.75" customHeight="1" x14ac:dyDescent="0.2"/>
    <row r="21911" ht="12.75" customHeight="1" x14ac:dyDescent="0.2"/>
    <row r="21912" ht="12.75" customHeight="1" x14ac:dyDescent="0.2"/>
    <row r="21913" ht="12.75" customHeight="1" x14ac:dyDescent="0.2"/>
    <row r="21914" ht="12.75" customHeight="1" x14ac:dyDescent="0.2"/>
    <row r="21915" ht="12.75" customHeight="1" x14ac:dyDescent="0.2"/>
    <row r="21916" ht="12.75" customHeight="1" x14ac:dyDescent="0.2"/>
    <row r="21917" ht="12.75" customHeight="1" x14ac:dyDescent="0.2"/>
    <row r="21918" ht="12.75" customHeight="1" x14ac:dyDescent="0.2"/>
    <row r="21919" ht="12.75" customHeight="1" x14ac:dyDescent="0.2"/>
    <row r="21920" ht="12.75" customHeight="1" x14ac:dyDescent="0.2"/>
    <row r="21921" ht="12.75" customHeight="1" x14ac:dyDescent="0.2"/>
    <row r="21922" ht="12.75" customHeight="1" x14ac:dyDescent="0.2"/>
    <row r="21923" ht="12.75" customHeight="1" x14ac:dyDescent="0.2"/>
    <row r="21924" ht="12.75" customHeight="1" x14ac:dyDescent="0.2"/>
    <row r="21925" ht="12.75" customHeight="1" x14ac:dyDescent="0.2"/>
    <row r="21926" ht="12.75" customHeight="1" x14ac:dyDescent="0.2"/>
    <row r="21927" ht="12.75" customHeight="1" x14ac:dyDescent="0.2"/>
    <row r="21928" ht="12.75" customHeight="1" x14ac:dyDescent="0.2"/>
    <row r="21929" ht="12.75" customHeight="1" x14ac:dyDescent="0.2"/>
    <row r="21930" ht="12.75" customHeight="1" x14ac:dyDescent="0.2"/>
    <row r="21931" ht="12.75" customHeight="1" x14ac:dyDescent="0.2"/>
    <row r="21932" ht="12.75" customHeight="1" x14ac:dyDescent="0.2"/>
    <row r="21933" ht="12.75" customHeight="1" x14ac:dyDescent="0.2"/>
    <row r="21934" ht="12.75" customHeight="1" x14ac:dyDescent="0.2"/>
    <row r="21935" ht="12.75" customHeight="1" x14ac:dyDescent="0.2"/>
    <row r="21936" ht="12.75" customHeight="1" x14ac:dyDescent="0.2"/>
    <row r="21937" ht="12.75" customHeight="1" x14ac:dyDescent="0.2"/>
    <row r="21938" ht="12.75" customHeight="1" x14ac:dyDescent="0.2"/>
    <row r="21939" ht="12.75" customHeight="1" x14ac:dyDescent="0.2"/>
    <row r="21940" ht="12.75" customHeight="1" x14ac:dyDescent="0.2"/>
    <row r="21941" ht="12.75" customHeight="1" x14ac:dyDescent="0.2"/>
    <row r="21942" ht="12.75" customHeight="1" x14ac:dyDescent="0.2"/>
    <row r="21943" ht="12.75" customHeight="1" x14ac:dyDescent="0.2"/>
    <row r="21944" ht="12.75" customHeight="1" x14ac:dyDescent="0.2"/>
    <row r="21945" ht="12.75" customHeight="1" x14ac:dyDescent="0.2"/>
    <row r="21946" ht="12.75" customHeight="1" x14ac:dyDescent="0.2"/>
    <row r="21947" ht="12.75" customHeight="1" x14ac:dyDescent="0.2"/>
    <row r="21948" ht="12.75" customHeight="1" x14ac:dyDescent="0.2"/>
    <row r="21949" ht="12.75" customHeight="1" x14ac:dyDescent="0.2"/>
    <row r="21950" ht="12.75" customHeight="1" x14ac:dyDescent="0.2"/>
    <row r="21951" ht="12.75" customHeight="1" x14ac:dyDescent="0.2"/>
    <row r="21952" ht="12.75" customHeight="1" x14ac:dyDescent="0.2"/>
    <row r="21953" ht="12.75" customHeight="1" x14ac:dyDescent="0.2"/>
    <row r="21954" ht="12.75" customHeight="1" x14ac:dyDescent="0.2"/>
    <row r="21955" ht="12.75" customHeight="1" x14ac:dyDescent="0.2"/>
    <row r="21956" ht="12.75" customHeight="1" x14ac:dyDescent="0.2"/>
    <row r="21957" ht="12.75" customHeight="1" x14ac:dyDescent="0.2"/>
    <row r="21958" ht="12.75" customHeight="1" x14ac:dyDescent="0.2"/>
    <row r="21959" ht="12.75" customHeight="1" x14ac:dyDescent="0.2"/>
    <row r="21960" ht="12.75" customHeight="1" x14ac:dyDescent="0.2"/>
    <row r="21961" ht="12.75" customHeight="1" x14ac:dyDescent="0.2"/>
    <row r="21962" ht="12.75" customHeight="1" x14ac:dyDescent="0.2"/>
    <row r="21963" ht="12.75" customHeight="1" x14ac:dyDescent="0.2"/>
    <row r="21964" ht="12.75" customHeight="1" x14ac:dyDescent="0.2"/>
    <row r="21965" ht="12.75" customHeight="1" x14ac:dyDescent="0.2"/>
    <row r="21966" ht="12.75" customHeight="1" x14ac:dyDescent="0.2"/>
    <row r="21967" ht="12.75" customHeight="1" x14ac:dyDescent="0.2"/>
    <row r="21968" ht="12.75" customHeight="1" x14ac:dyDescent="0.2"/>
    <row r="21969" ht="12.75" customHeight="1" x14ac:dyDescent="0.2"/>
    <row r="21970" ht="12.75" customHeight="1" x14ac:dyDescent="0.2"/>
    <row r="21971" ht="12.75" customHeight="1" x14ac:dyDescent="0.2"/>
    <row r="21972" ht="12.75" customHeight="1" x14ac:dyDescent="0.2"/>
    <row r="21973" ht="12.75" customHeight="1" x14ac:dyDescent="0.2"/>
    <row r="21974" ht="12.75" customHeight="1" x14ac:dyDescent="0.2"/>
    <row r="21975" ht="12.75" customHeight="1" x14ac:dyDescent="0.2"/>
    <row r="21976" ht="12.75" customHeight="1" x14ac:dyDescent="0.2"/>
    <row r="21977" ht="12.75" customHeight="1" x14ac:dyDescent="0.2"/>
    <row r="21978" ht="12.75" customHeight="1" x14ac:dyDescent="0.2"/>
    <row r="21979" ht="12.75" customHeight="1" x14ac:dyDescent="0.2"/>
    <row r="21980" ht="12.75" customHeight="1" x14ac:dyDescent="0.2"/>
    <row r="21981" ht="12.75" customHeight="1" x14ac:dyDescent="0.2"/>
    <row r="21982" ht="12.75" customHeight="1" x14ac:dyDescent="0.2"/>
    <row r="21983" ht="12.75" customHeight="1" x14ac:dyDescent="0.2"/>
    <row r="21984" ht="12.75" customHeight="1" x14ac:dyDescent="0.2"/>
    <row r="21985" ht="12.75" customHeight="1" x14ac:dyDescent="0.2"/>
    <row r="21986" ht="12.75" customHeight="1" x14ac:dyDescent="0.2"/>
    <row r="21987" ht="12.75" customHeight="1" x14ac:dyDescent="0.2"/>
    <row r="21988" ht="12.75" customHeight="1" x14ac:dyDescent="0.2"/>
    <row r="21989" ht="12.75" customHeight="1" x14ac:dyDescent="0.2"/>
    <row r="21990" ht="12.75" customHeight="1" x14ac:dyDescent="0.2"/>
    <row r="21991" ht="12.75" customHeight="1" x14ac:dyDescent="0.2"/>
    <row r="21992" ht="12.75" customHeight="1" x14ac:dyDescent="0.2"/>
    <row r="21993" ht="12.75" customHeight="1" x14ac:dyDescent="0.2"/>
    <row r="21994" ht="12.75" customHeight="1" x14ac:dyDescent="0.2"/>
    <row r="21995" ht="12.75" customHeight="1" x14ac:dyDescent="0.2"/>
    <row r="21996" ht="12.75" customHeight="1" x14ac:dyDescent="0.2"/>
    <row r="21997" ht="12.75" customHeight="1" x14ac:dyDescent="0.2"/>
    <row r="21998" ht="12.75" customHeight="1" x14ac:dyDescent="0.2"/>
    <row r="21999" ht="12.75" customHeight="1" x14ac:dyDescent="0.2"/>
    <row r="22000" ht="12.75" customHeight="1" x14ac:dyDescent="0.2"/>
    <row r="22001" ht="12.75" customHeight="1" x14ac:dyDescent="0.2"/>
    <row r="22002" ht="12.75" customHeight="1" x14ac:dyDescent="0.2"/>
    <row r="22003" ht="12.75" customHeight="1" x14ac:dyDescent="0.2"/>
    <row r="22004" ht="12.75" customHeight="1" x14ac:dyDescent="0.2"/>
    <row r="22005" ht="12.75" customHeight="1" x14ac:dyDescent="0.2"/>
    <row r="22006" ht="12.75" customHeight="1" x14ac:dyDescent="0.2"/>
    <row r="22007" ht="12.75" customHeight="1" x14ac:dyDescent="0.2"/>
    <row r="22008" ht="12.75" customHeight="1" x14ac:dyDescent="0.2"/>
    <row r="22009" ht="12.75" customHeight="1" x14ac:dyDescent="0.2"/>
    <row r="22010" ht="12.75" customHeight="1" x14ac:dyDescent="0.2"/>
    <row r="22011" ht="12.75" customHeight="1" x14ac:dyDescent="0.2"/>
    <row r="22012" ht="12.75" customHeight="1" x14ac:dyDescent="0.2"/>
    <row r="22013" ht="12.75" customHeight="1" x14ac:dyDescent="0.2"/>
    <row r="22014" ht="12.75" customHeight="1" x14ac:dyDescent="0.2"/>
    <row r="22015" ht="12.75" customHeight="1" x14ac:dyDescent="0.2"/>
    <row r="22016" ht="12.75" customHeight="1" x14ac:dyDescent="0.2"/>
    <row r="22017" ht="12.75" customHeight="1" x14ac:dyDescent="0.2"/>
    <row r="22018" ht="12.75" customHeight="1" x14ac:dyDescent="0.2"/>
    <row r="22019" ht="12.75" customHeight="1" x14ac:dyDescent="0.2"/>
    <row r="22020" ht="12.75" customHeight="1" x14ac:dyDescent="0.2"/>
    <row r="22021" ht="12.75" customHeight="1" x14ac:dyDescent="0.2"/>
    <row r="22022" ht="12.75" customHeight="1" x14ac:dyDescent="0.2"/>
    <row r="22023" ht="12.75" customHeight="1" x14ac:dyDescent="0.2"/>
    <row r="22024" ht="12.75" customHeight="1" x14ac:dyDescent="0.2"/>
    <row r="22025" ht="12.75" customHeight="1" x14ac:dyDescent="0.2"/>
    <row r="22026" ht="12.75" customHeight="1" x14ac:dyDescent="0.2"/>
    <row r="22027" ht="12.75" customHeight="1" x14ac:dyDescent="0.2"/>
    <row r="22028" ht="12.75" customHeight="1" x14ac:dyDescent="0.2"/>
    <row r="22029" ht="12.75" customHeight="1" x14ac:dyDescent="0.2"/>
    <row r="22030" ht="12.75" customHeight="1" x14ac:dyDescent="0.2"/>
    <row r="22031" ht="12.75" customHeight="1" x14ac:dyDescent="0.2"/>
    <row r="22032" ht="12.75" customHeight="1" x14ac:dyDescent="0.2"/>
    <row r="22033" ht="12.75" customHeight="1" x14ac:dyDescent="0.2"/>
    <row r="22034" ht="12.75" customHeight="1" x14ac:dyDescent="0.2"/>
    <row r="22035" ht="12.75" customHeight="1" x14ac:dyDescent="0.2"/>
    <row r="22036" ht="12.75" customHeight="1" x14ac:dyDescent="0.2"/>
    <row r="22037" ht="12.75" customHeight="1" x14ac:dyDescent="0.2"/>
    <row r="22038" ht="12.75" customHeight="1" x14ac:dyDescent="0.2"/>
    <row r="22039" ht="12.75" customHeight="1" x14ac:dyDescent="0.2"/>
    <row r="22040" ht="12.75" customHeight="1" x14ac:dyDescent="0.2"/>
    <row r="22041" ht="12.75" customHeight="1" x14ac:dyDescent="0.2"/>
    <row r="22042" ht="12.75" customHeight="1" x14ac:dyDescent="0.2"/>
    <row r="22043" ht="12.75" customHeight="1" x14ac:dyDescent="0.2"/>
    <row r="22044" ht="12.75" customHeight="1" x14ac:dyDescent="0.2"/>
    <row r="22045" ht="12.75" customHeight="1" x14ac:dyDescent="0.2"/>
    <row r="22046" ht="12.75" customHeight="1" x14ac:dyDescent="0.2"/>
    <row r="22047" ht="12.75" customHeight="1" x14ac:dyDescent="0.2"/>
    <row r="22048" ht="12.75" customHeight="1" x14ac:dyDescent="0.2"/>
    <row r="22049" ht="12.75" customHeight="1" x14ac:dyDescent="0.2"/>
    <row r="22050" ht="12.75" customHeight="1" x14ac:dyDescent="0.2"/>
    <row r="22051" ht="12.75" customHeight="1" x14ac:dyDescent="0.2"/>
    <row r="22052" ht="12.75" customHeight="1" x14ac:dyDescent="0.2"/>
    <row r="22053" ht="12.75" customHeight="1" x14ac:dyDescent="0.2"/>
    <row r="22054" ht="12.75" customHeight="1" x14ac:dyDescent="0.2"/>
    <row r="22055" ht="12.75" customHeight="1" x14ac:dyDescent="0.2"/>
    <row r="22056" ht="12.75" customHeight="1" x14ac:dyDescent="0.2"/>
    <row r="22057" ht="12.75" customHeight="1" x14ac:dyDescent="0.2"/>
    <row r="22058" ht="12.75" customHeight="1" x14ac:dyDescent="0.2"/>
    <row r="22059" ht="12.75" customHeight="1" x14ac:dyDescent="0.2"/>
    <row r="22060" ht="12.75" customHeight="1" x14ac:dyDescent="0.2"/>
    <row r="22061" ht="12.75" customHeight="1" x14ac:dyDescent="0.2"/>
    <row r="22062" ht="12.75" customHeight="1" x14ac:dyDescent="0.2"/>
    <row r="22063" ht="12.75" customHeight="1" x14ac:dyDescent="0.2"/>
    <row r="22064" ht="12.75" customHeight="1" x14ac:dyDescent="0.2"/>
    <row r="22065" ht="12.75" customHeight="1" x14ac:dyDescent="0.2"/>
    <row r="22066" ht="12.75" customHeight="1" x14ac:dyDescent="0.2"/>
    <row r="22067" ht="12.75" customHeight="1" x14ac:dyDescent="0.2"/>
    <row r="22068" ht="12.75" customHeight="1" x14ac:dyDescent="0.2"/>
    <row r="22069" ht="12.75" customHeight="1" x14ac:dyDescent="0.2"/>
    <row r="22070" ht="12.75" customHeight="1" x14ac:dyDescent="0.2"/>
    <row r="22071" ht="12.75" customHeight="1" x14ac:dyDescent="0.2"/>
    <row r="22072" ht="12.75" customHeight="1" x14ac:dyDescent="0.2"/>
    <row r="22073" ht="12.75" customHeight="1" x14ac:dyDescent="0.2"/>
    <row r="22074" ht="12.75" customHeight="1" x14ac:dyDescent="0.2"/>
    <row r="22075" ht="12.75" customHeight="1" x14ac:dyDescent="0.2"/>
    <row r="22076" ht="12.75" customHeight="1" x14ac:dyDescent="0.2"/>
    <row r="22077" ht="12.75" customHeight="1" x14ac:dyDescent="0.2"/>
    <row r="22078" ht="12.75" customHeight="1" x14ac:dyDescent="0.2"/>
    <row r="22079" ht="12.75" customHeight="1" x14ac:dyDescent="0.2"/>
    <row r="22080" ht="12.75" customHeight="1" x14ac:dyDescent="0.2"/>
    <row r="22081" ht="12.75" customHeight="1" x14ac:dyDescent="0.2"/>
    <row r="22082" ht="12.75" customHeight="1" x14ac:dyDescent="0.2"/>
    <row r="22083" ht="12.75" customHeight="1" x14ac:dyDescent="0.2"/>
    <row r="22084" ht="12.75" customHeight="1" x14ac:dyDescent="0.2"/>
    <row r="22085" ht="12.75" customHeight="1" x14ac:dyDescent="0.2"/>
    <row r="22086" ht="12.75" customHeight="1" x14ac:dyDescent="0.2"/>
    <row r="22087" ht="12.75" customHeight="1" x14ac:dyDescent="0.2"/>
    <row r="22088" ht="12.75" customHeight="1" x14ac:dyDescent="0.2"/>
    <row r="22089" ht="12.75" customHeight="1" x14ac:dyDescent="0.2"/>
    <row r="22090" ht="12.75" customHeight="1" x14ac:dyDescent="0.2"/>
    <row r="22091" ht="12.75" customHeight="1" x14ac:dyDescent="0.2"/>
    <row r="22092" ht="12.75" customHeight="1" x14ac:dyDescent="0.2"/>
    <row r="22093" ht="12.75" customHeight="1" x14ac:dyDescent="0.2"/>
    <row r="22094" ht="12.75" customHeight="1" x14ac:dyDescent="0.2"/>
    <row r="22095" ht="12.75" customHeight="1" x14ac:dyDescent="0.2"/>
    <row r="22096" ht="12.75" customHeight="1" x14ac:dyDescent="0.2"/>
    <row r="22097" ht="12.75" customHeight="1" x14ac:dyDescent="0.2"/>
    <row r="22098" ht="12.75" customHeight="1" x14ac:dyDescent="0.2"/>
    <row r="22099" ht="12.75" customHeight="1" x14ac:dyDescent="0.2"/>
    <row r="22100" ht="12.75" customHeight="1" x14ac:dyDescent="0.2"/>
    <row r="22101" ht="12.75" customHeight="1" x14ac:dyDescent="0.2"/>
    <row r="22102" ht="12.75" customHeight="1" x14ac:dyDescent="0.2"/>
    <row r="22103" ht="12.75" customHeight="1" x14ac:dyDescent="0.2"/>
    <row r="22104" ht="12.75" customHeight="1" x14ac:dyDescent="0.2"/>
    <row r="22105" ht="12.75" customHeight="1" x14ac:dyDescent="0.2"/>
    <row r="22106" ht="12.75" customHeight="1" x14ac:dyDescent="0.2"/>
    <row r="22107" ht="12.75" customHeight="1" x14ac:dyDescent="0.2"/>
    <row r="22108" ht="12.75" customHeight="1" x14ac:dyDescent="0.2"/>
    <row r="22109" ht="12.75" customHeight="1" x14ac:dyDescent="0.2"/>
    <row r="22110" ht="12.75" customHeight="1" x14ac:dyDescent="0.2"/>
    <row r="22111" ht="12.75" customHeight="1" x14ac:dyDescent="0.2"/>
    <row r="22112" ht="12.75" customHeight="1" x14ac:dyDescent="0.2"/>
    <row r="22113" ht="12.75" customHeight="1" x14ac:dyDescent="0.2"/>
    <row r="22114" ht="12.75" customHeight="1" x14ac:dyDescent="0.2"/>
    <row r="22115" ht="12.75" customHeight="1" x14ac:dyDescent="0.2"/>
    <row r="22116" ht="12.75" customHeight="1" x14ac:dyDescent="0.2"/>
    <row r="22117" ht="12.75" customHeight="1" x14ac:dyDescent="0.2"/>
    <row r="22118" ht="12.75" customHeight="1" x14ac:dyDescent="0.2"/>
    <row r="22119" ht="12.75" customHeight="1" x14ac:dyDescent="0.2"/>
    <row r="22120" ht="12.75" customHeight="1" x14ac:dyDescent="0.2"/>
    <row r="22121" ht="12.75" customHeight="1" x14ac:dyDescent="0.2"/>
    <row r="22122" ht="12.75" customHeight="1" x14ac:dyDescent="0.2"/>
    <row r="22123" ht="12.75" customHeight="1" x14ac:dyDescent="0.2"/>
    <row r="22124" ht="12.75" customHeight="1" x14ac:dyDescent="0.2"/>
    <row r="22125" ht="12.75" customHeight="1" x14ac:dyDescent="0.2"/>
    <row r="22126" ht="12.75" customHeight="1" x14ac:dyDescent="0.2"/>
    <row r="22127" ht="12.75" customHeight="1" x14ac:dyDescent="0.2"/>
    <row r="22128" ht="12.75" customHeight="1" x14ac:dyDescent="0.2"/>
    <row r="22129" ht="12.75" customHeight="1" x14ac:dyDescent="0.2"/>
    <row r="22130" ht="12.75" customHeight="1" x14ac:dyDescent="0.2"/>
    <row r="22131" ht="12.75" customHeight="1" x14ac:dyDescent="0.2"/>
    <row r="22132" ht="12.75" customHeight="1" x14ac:dyDescent="0.2"/>
    <row r="22133" ht="12.75" customHeight="1" x14ac:dyDescent="0.2"/>
    <row r="22134" ht="12.75" customHeight="1" x14ac:dyDescent="0.2"/>
    <row r="22135" ht="12.75" customHeight="1" x14ac:dyDescent="0.2"/>
    <row r="22136" ht="12.75" customHeight="1" x14ac:dyDescent="0.2"/>
    <row r="22137" ht="12.75" customHeight="1" x14ac:dyDescent="0.2"/>
    <row r="22138" ht="12.75" customHeight="1" x14ac:dyDescent="0.2"/>
    <row r="22139" ht="12.75" customHeight="1" x14ac:dyDescent="0.2"/>
    <row r="22140" ht="12.75" customHeight="1" x14ac:dyDescent="0.2"/>
    <row r="22141" ht="12.75" customHeight="1" x14ac:dyDescent="0.2"/>
    <row r="22142" ht="12.75" customHeight="1" x14ac:dyDescent="0.2"/>
    <row r="22143" ht="12.75" customHeight="1" x14ac:dyDescent="0.2"/>
    <row r="22144" ht="12.75" customHeight="1" x14ac:dyDescent="0.2"/>
    <row r="22145" ht="12.75" customHeight="1" x14ac:dyDescent="0.2"/>
    <row r="22146" ht="12.75" customHeight="1" x14ac:dyDescent="0.2"/>
    <row r="22147" ht="12.75" customHeight="1" x14ac:dyDescent="0.2"/>
    <row r="22148" ht="12.75" customHeight="1" x14ac:dyDescent="0.2"/>
    <row r="22149" ht="12.75" customHeight="1" x14ac:dyDescent="0.2"/>
    <row r="22150" ht="12.75" customHeight="1" x14ac:dyDescent="0.2"/>
    <row r="22151" ht="12.75" customHeight="1" x14ac:dyDescent="0.2"/>
    <row r="22152" ht="12.75" customHeight="1" x14ac:dyDescent="0.2"/>
    <row r="22153" ht="12.75" customHeight="1" x14ac:dyDescent="0.2"/>
    <row r="22154" ht="12.75" customHeight="1" x14ac:dyDescent="0.2"/>
    <row r="22155" ht="12.75" customHeight="1" x14ac:dyDescent="0.2"/>
    <row r="22156" ht="12.75" customHeight="1" x14ac:dyDescent="0.2"/>
    <row r="22157" ht="12.75" customHeight="1" x14ac:dyDescent="0.2"/>
    <row r="22158" ht="12.75" customHeight="1" x14ac:dyDescent="0.2"/>
    <row r="22159" ht="12.75" customHeight="1" x14ac:dyDescent="0.2"/>
    <row r="22160" ht="12.75" customHeight="1" x14ac:dyDescent="0.2"/>
    <row r="22161" ht="12.75" customHeight="1" x14ac:dyDescent="0.2"/>
    <row r="22162" ht="12.75" customHeight="1" x14ac:dyDescent="0.2"/>
    <row r="22163" ht="12.75" customHeight="1" x14ac:dyDescent="0.2"/>
    <row r="22164" ht="12.75" customHeight="1" x14ac:dyDescent="0.2"/>
    <row r="22165" ht="12.75" customHeight="1" x14ac:dyDescent="0.2"/>
    <row r="22166" ht="12.75" customHeight="1" x14ac:dyDescent="0.2"/>
    <row r="22167" ht="12.75" customHeight="1" x14ac:dyDescent="0.2"/>
    <row r="22168" ht="12.75" customHeight="1" x14ac:dyDescent="0.2"/>
    <row r="22169" ht="12.75" customHeight="1" x14ac:dyDescent="0.2"/>
    <row r="22170" ht="12.75" customHeight="1" x14ac:dyDescent="0.2"/>
    <row r="22171" ht="12.75" customHeight="1" x14ac:dyDescent="0.2"/>
    <row r="22172" ht="12.75" customHeight="1" x14ac:dyDescent="0.2"/>
    <row r="22173" ht="12.75" customHeight="1" x14ac:dyDescent="0.2"/>
    <row r="22174" ht="12.75" customHeight="1" x14ac:dyDescent="0.2"/>
    <row r="22175" ht="12.75" customHeight="1" x14ac:dyDescent="0.2"/>
    <row r="22176" ht="12.75" customHeight="1" x14ac:dyDescent="0.2"/>
    <row r="22177" ht="12.75" customHeight="1" x14ac:dyDescent="0.2"/>
    <row r="22178" ht="12.75" customHeight="1" x14ac:dyDescent="0.2"/>
    <row r="22179" ht="12.75" customHeight="1" x14ac:dyDescent="0.2"/>
    <row r="22180" ht="12.75" customHeight="1" x14ac:dyDescent="0.2"/>
    <row r="22181" ht="12.75" customHeight="1" x14ac:dyDescent="0.2"/>
    <row r="22182" ht="12.75" customHeight="1" x14ac:dyDescent="0.2"/>
    <row r="22183" ht="12.75" customHeight="1" x14ac:dyDescent="0.2"/>
    <row r="22184" ht="12.75" customHeight="1" x14ac:dyDescent="0.2"/>
    <row r="22185" ht="12.75" customHeight="1" x14ac:dyDescent="0.2"/>
    <row r="22186" ht="12.75" customHeight="1" x14ac:dyDescent="0.2"/>
    <row r="22187" ht="12.75" customHeight="1" x14ac:dyDescent="0.2"/>
    <row r="22188" ht="12.75" customHeight="1" x14ac:dyDescent="0.2"/>
    <row r="22189" ht="12.75" customHeight="1" x14ac:dyDescent="0.2"/>
    <row r="22190" ht="12.75" customHeight="1" x14ac:dyDescent="0.2"/>
    <row r="22191" ht="12.75" customHeight="1" x14ac:dyDescent="0.2"/>
    <row r="22192" ht="12.75" customHeight="1" x14ac:dyDescent="0.2"/>
    <row r="22193" ht="12.75" customHeight="1" x14ac:dyDescent="0.2"/>
    <row r="22194" ht="12.75" customHeight="1" x14ac:dyDescent="0.2"/>
    <row r="22195" ht="12.75" customHeight="1" x14ac:dyDescent="0.2"/>
    <row r="22196" ht="12.75" customHeight="1" x14ac:dyDescent="0.2"/>
    <row r="22197" ht="12.75" customHeight="1" x14ac:dyDescent="0.2"/>
    <row r="22198" ht="12.75" customHeight="1" x14ac:dyDescent="0.2"/>
    <row r="22199" ht="12.75" customHeight="1" x14ac:dyDescent="0.2"/>
    <row r="22200" ht="12.75" customHeight="1" x14ac:dyDescent="0.2"/>
    <row r="22201" ht="12.75" customHeight="1" x14ac:dyDescent="0.2"/>
    <row r="22202" ht="12.75" customHeight="1" x14ac:dyDescent="0.2"/>
    <row r="22203" ht="12.75" customHeight="1" x14ac:dyDescent="0.2"/>
    <row r="22204" ht="12.75" customHeight="1" x14ac:dyDescent="0.2"/>
    <row r="22205" ht="12.75" customHeight="1" x14ac:dyDescent="0.2"/>
    <row r="22206" ht="12.75" customHeight="1" x14ac:dyDescent="0.2"/>
    <row r="22207" ht="12.75" customHeight="1" x14ac:dyDescent="0.2"/>
    <row r="22208" ht="12.75" customHeight="1" x14ac:dyDescent="0.2"/>
    <row r="22209" ht="12.75" customHeight="1" x14ac:dyDescent="0.2"/>
    <row r="22210" ht="12.75" customHeight="1" x14ac:dyDescent="0.2"/>
    <row r="22211" ht="12.75" customHeight="1" x14ac:dyDescent="0.2"/>
    <row r="22212" ht="12.75" customHeight="1" x14ac:dyDescent="0.2"/>
    <row r="22213" ht="12.75" customHeight="1" x14ac:dyDescent="0.2"/>
    <row r="22214" ht="12.75" customHeight="1" x14ac:dyDescent="0.2"/>
    <row r="22215" ht="12.75" customHeight="1" x14ac:dyDescent="0.2"/>
    <row r="22216" ht="12.75" customHeight="1" x14ac:dyDescent="0.2"/>
    <row r="22217" ht="12.75" customHeight="1" x14ac:dyDescent="0.2"/>
    <row r="22218" ht="12.75" customHeight="1" x14ac:dyDescent="0.2"/>
    <row r="22219" ht="12.75" customHeight="1" x14ac:dyDescent="0.2"/>
    <row r="22220" ht="12.75" customHeight="1" x14ac:dyDescent="0.2"/>
    <row r="22221" ht="12.75" customHeight="1" x14ac:dyDescent="0.2"/>
    <row r="22222" ht="12.75" customHeight="1" x14ac:dyDescent="0.2"/>
    <row r="22223" ht="12.75" customHeight="1" x14ac:dyDescent="0.2"/>
    <row r="22224" ht="12.75" customHeight="1" x14ac:dyDescent="0.2"/>
    <row r="22225" ht="12.75" customHeight="1" x14ac:dyDescent="0.2"/>
    <row r="22226" ht="12.75" customHeight="1" x14ac:dyDescent="0.2"/>
    <row r="22227" ht="12.75" customHeight="1" x14ac:dyDescent="0.2"/>
    <row r="22228" ht="12.75" customHeight="1" x14ac:dyDescent="0.2"/>
    <row r="22229" ht="12.75" customHeight="1" x14ac:dyDescent="0.2"/>
    <row r="22230" ht="12.75" customHeight="1" x14ac:dyDescent="0.2"/>
    <row r="22231" ht="12.75" customHeight="1" x14ac:dyDescent="0.2"/>
    <row r="22232" ht="12.75" customHeight="1" x14ac:dyDescent="0.2"/>
    <row r="22233" ht="12.75" customHeight="1" x14ac:dyDescent="0.2"/>
    <row r="22234" ht="12.75" customHeight="1" x14ac:dyDescent="0.2"/>
    <row r="22235" ht="12.75" customHeight="1" x14ac:dyDescent="0.2"/>
    <row r="22236" ht="12.75" customHeight="1" x14ac:dyDescent="0.2"/>
    <row r="22237" ht="12.75" customHeight="1" x14ac:dyDescent="0.2"/>
    <row r="22238" ht="12.75" customHeight="1" x14ac:dyDescent="0.2"/>
    <row r="22239" ht="12.75" customHeight="1" x14ac:dyDescent="0.2"/>
    <row r="22240" ht="12.75" customHeight="1" x14ac:dyDescent="0.2"/>
    <row r="22241" ht="12.75" customHeight="1" x14ac:dyDescent="0.2"/>
    <row r="22242" ht="12.75" customHeight="1" x14ac:dyDescent="0.2"/>
    <row r="22243" ht="12.75" customHeight="1" x14ac:dyDescent="0.2"/>
    <row r="22244" ht="12.75" customHeight="1" x14ac:dyDescent="0.2"/>
    <row r="22245" ht="12.75" customHeight="1" x14ac:dyDescent="0.2"/>
    <row r="22246" ht="12.75" customHeight="1" x14ac:dyDescent="0.2"/>
    <row r="22247" ht="12.75" customHeight="1" x14ac:dyDescent="0.2"/>
    <row r="22248" ht="12.75" customHeight="1" x14ac:dyDescent="0.2"/>
    <row r="22249" ht="12.75" customHeight="1" x14ac:dyDescent="0.2"/>
    <row r="22250" ht="12.75" customHeight="1" x14ac:dyDescent="0.2"/>
    <row r="22251" ht="12.75" customHeight="1" x14ac:dyDescent="0.2"/>
    <row r="22252" ht="12.75" customHeight="1" x14ac:dyDescent="0.2"/>
    <row r="22253" ht="12.75" customHeight="1" x14ac:dyDescent="0.2"/>
    <row r="22254" ht="12.75" customHeight="1" x14ac:dyDescent="0.2"/>
    <row r="22255" ht="12.75" customHeight="1" x14ac:dyDescent="0.2"/>
    <row r="22256" ht="12.75" customHeight="1" x14ac:dyDescent="0.2"/>
    <row r="22257" ht="12.75" customHeight="1" x14ac:dyDescent="0.2"/>
    <row r="22258" ht="12.75" customHeight="1" x14ac:dyDescent="0.2"/>
    <row r="22259" ht="12.75" customHeight="1" x14ac:dyDescent="0.2"/>
    <row r="22260" ht="12.75" customHeight="1" x14ac:dyDescent="0.2"/>
    <row r="22261" ht="12.75" customHeight="1" x14ac:dyDescent="0.2"/>
    <row r="22262" ht="12.75" customHeight="1" x14ac:dyDescent="0.2"/>
    <row r="22263" ht="12.75" customHeight="1" x14ac:dyDescent="0.2"/>
    <row r="22264" ht="12.75" customHeight="1" x14ac:dyDescent="0.2"/>
    <row r="22265" ht="12.75" customHeight="1" x14ac:dyDescent="0.2"/>
    <row r="22266" ht="12.75" customHeight="1" x14ac:dyDescent="0.2"/>
    <row r="22267" ht="12.75" customHeight="1" x14ac:dyDescent="0.2"/>
    <row r="22268" ht="12.75" customHeight="1" x14ac:dyDescent="0.2"/>
    <row r="22269" ht="12.75" customHeight="1" x14ac:dyDescent="0.2"/>
    <row r="22270" ht="12.75" customHeight="1" x14ac:dyDescent="0.2"/>
    <row r="22271" ht="12.75" customHeight="1" x14ac:dyDescent="0.2"/>
    <row r="22272" ht="12.75" customHeight="1" x14ac:dyDescent="0.2"/>
    <row r="22273" ht="12.75" customHeight="1" x14ac:dyDescent="0.2"/>
    <row r="22274" ht="12.75" customHeight="1" x14ac:dyDescent="0.2"/>
    <row r="22275" ht="12.75" customHeight="1" x14ac:dyDescent="0.2"/>
    <row r="22276" ht="12.75" customHeight="1" x14ac:dyDescent="0.2"/>
    <row r="22277" ht="12.75" customHeight="1" x14ac:dyDescent="0.2"/>
    <row r="22278" ht="12.75" customHeight="1" x14ac:dyDescent="0.2"/>
    <row r="22279" ht="12.75" customHeight="1" x14ac:dyDescent="0.2"/>
    <row r="22280" ht="12.75" customHeight="1" x14ac:dyDescent="0.2"/>
    <row r="22281" ht="12.75" customHeight="1" x14ac:dyDescent="0.2"/>
    <row r="22282" ht="12.75" customHeight="1" x14ac:dyDescent="0.2"/>
    <row r="22283" ht="12.75" customHeight="1" x14ac:dyDescent="0.2"/>
    <row r="22284" ht="12.75" customHeight="1" x14ac:dyDescent="0.2"/>
    <row r="22285" ht="12.75" customHeight="1" x14ac:dyDescent="0.2"/>
    <row r="22286" ht="12.75" customHeight="1" x14ac:dyDescent="0.2"/>
    <row r="22287" ht="12.75" customHeight="1" x14ac:dyDescent="0.2"/>
    <row r="22288" ht="12.75" customHeight="1" x14ac:dyDescent="0.2"/>
    <row r="22289" ht="12.75" customHeight="1" x14ac:dyDescent="0.2"/>
    <row r="22290" ht="12.75" customHeight="1" x14ac:dyDescent="0.2"/>
    <row r="22291" ht="12.75" customHeight="1" x14ac:dyDescent="0.2"/>
    <row r="22292" ht="12.75" customHeight="1" x14ac:dyDescent="0.2"/>
    <row r="22293" ht="12.75" customHeight="1" x14ac:dyDescent="0.2"/>
    <row r="22294" ht="12.75" customHeight="1" x14ac:dyDescent="0.2"/>
    <row r="22295" ht="12.75" customHeight="1" x14ac:dyDescent="0.2"/>
    <row r="22296" ht="12.75" customHeight="1" x14ac:dyDescent="0.2"/>
    <row r="22297" ht="12.75" customHeight="1" x14ac:dyDescent="0.2"/>
    <row r="22298" ht="12.75" customHeight="1" x14ac:dyDescent="0.2"/>
    <row r="22299" ht="12.75" customHeight="1" x14ac:dyDescent="0.2"/>
    <row r="22300" ht="12.75" customHeight="1" x14ac:dyDescent="0.2"/>
    <row r="22301" ht="12.75" customHeight="1" x14ac:dyDescent="0.2"/>
    <row r="22302" ht="12.75" customHeight="1" x14ac:dyDescent="0.2"/>
    <row r="22303" ht="12.75" customHeight="1" x14ac:dyDescent="0.2"/>
    <row r="22304" ht="12.75" customHeight="1" x14ac:dyDescent="0.2"/>
    <row r="22305" ht="12.75" customHeight="1" x14ac:dyDescent="0.2"/>
    <row r="22306" ht="12.75" customHeight="1" x14ac:dyDescent="0.2"/>
    <row r="22307" ht="12.75" customHeight="1" x14ac:dyDescent="0.2"/>
    <row r="22308" ht="12.75" customHeight="1" x14ac:dyDescent="0.2"/>
    <row r="22309" ht="12.75" customHeight="1" x14ac:dyDescent="0.2"/>
    <row r="22310" ht="12.75" customHeight="1" x14ac:dyDescent="0.2"/>
    <row r="22311" ht="12.75" customHeight="1" x14ac:dyDescent="0.2"/>
    <row r="22312" ht="12.75" customHeight="1" x14ac:dyDescent="0.2"/>
    <row r="22313" ht="12.75" customHeight="1" x14ac:dyDescent="0.2"/>
    <row r="22314" ht="12.75" customHeight="1" x14ac:dyDescent="0.2"/>
    <row r="22315" ht="12.75" customHeight="1" x14ac:dyDescent="0.2"/>
    <row r="22316" ht="12.75" customHeight="1" x14ac:dyDescent="0.2"/>
    <row r="22317" ht="12.75" customHeight="1" x14ac:dyDescent="0.2"/>
    <row r="22318" ht="12.75" customHeight="1" x14ac:dyDescent="0.2"/>
    <row r="22319" ht="12.75" customHeight="1" x14ac:dyDescent="0.2"/>
    <row r="22320" ht="12.75" customHeight="1" x14ac:dyDescent="0.2"/>
    <row r="22321" ht="12.75" customHeight="1" x14ac:dyDescent="0.2"/>
    <row r="22322" ht="12.75" customHeight="1" x14ac:dyDescent="0.2"/>
    <row r="22323" ht="12.75" customHeight="1" x14ac:dyDescent="0.2"/>
    <row r="22324" ht="12.75" customHeight="1" x14ac:dyDescent="0.2"/>
    <row r="22325" ht="12.75" customHeight="1" x14ac:dyDescent="0.2"/>
    <row r="22326" ht="12.75" customHeight="1" x14ac:dyDescent="0.2"/>
    <row r="22327" ht="12.75" customHeight="1" x14ac:dyDescent="0.2"/>
    <row r="22328" ht="12.75" customHeight="1" x14ac:dyDescent="0.2"/>
    <row r="22329" ht="12.75" customHeight="1" x14ac:dyDescent="0.2"/>
    <row r="22330" ht="12.75" customHeight="1" x14ac:dyDescent="0.2"/>
    <row r="22331" ht="12.75" customHeight="1" x14ac:dyDescent="0.2"/>
    <row r="22332" ht="12.75" customHeight="1" x14ac:dyDescent="0.2"/>
    <row r="22333" ht="12.75" customHeight="1" x14ac:dyDescent="0.2"/>
    <row r="22334" ht="12.75" customHeight="1" x14ac:dyDescent="0.2"/>
    <row r="22335" ht="12.75" customHeight="1" x14ac:dyDescent="0.2"/>
    <row r="22336" ht="12.75" customHeight="1" x14ac:dyDescent="0.2"/>
    <row r="22337" ht="12.75" customHeight="1" x14ac:dyDescent="0.2"/>
    <row r="22338" ht="12.75" customHeight="1" x14ac:dyDescent="0.2"/>
    <row r="22339" ht="12.75" customHeight="1" x14ac:dyDescent="0.2"/>
    <row r="22340" ht="12.75" customHeight="1" x14ac:dyDescent="0.2"/>
    <row r="22341" ht="12.75" customHeight="1" x14ac:dyDescent="0.2"/>
    <row r="22342" ht="12.75" customHeight="1" x14ac:dyDescent="0.2"/>
    <row r="22343" ht="12.75" customHeight="1" x14ac:dyDescent="0.2"/>
    <row r="22344" ht="12.75" customHeight="1" x14ac:dyDescent="0.2"/>
    <row r="22345" ht="12.75" customHeight="1" x14ac:dyDescent="0.2"/>
    <row r="22346" ht="12.75" customHeight="1" x14ac:dyDescent="0.2"/>
    <row r="22347" ht="12.75" customHeight="1" x14ac:dyDescent="0.2"/>
    <row r="22348" ht="12.75" customHeight="1" x14ac:dyDescent="0.2"/>
    <row r="22349" ht="12.75" customHeight="1" x14ac:dyDescent="0.2"/>
    <row r="22350" ht="12.75" customHeight="1" x14ac:dyDescent="0.2"/>
    <row r="22351" ht="12.75" customHeight="1" x14ac:dyDescent="0.2"/>
    <row r="22352" ht="12.75" customHeight="1" x14ac:dyDescent="0.2"/>
    <row r="22353" ht="12.75" customHeight="1" x14ac:dyDescent="0.2"/>
    <row r="22354" ht="12.75" customHeight="1" x14ac:dyDescent="0.2"/>
    <row r="22355" ht="12.75" customHeight="1" x14ac:dyDescent="0.2"/>
    <row r="22356" ht="12.75" customHeight="1" x14ac:dyDescent="0.2"/>
    <row r="22357" ht="12.75" customHeight="1" x14ac:dyDescent="0.2"/>
    <row r="22358" ht="12.75" customHeight="1" x14ac:dyDescent="0.2"/>
    <row r="22359" ht="12.75" customHeight="1" x14ac:dyDescent="0.2"/>
    <row r="22360" ht="12.75" customHeight="1" x14ac:dyDescent="0.2"/>
    <row r="22361" ht="12.75" customHeight="1" x14ac:dyDescent="0.2"/>
    <row r="22362" ht="12.75" customHeight="1" x14ac:dyDescent="0.2"/>
    <row r="22363" ht="12.75" customHeight="1" x14ac:dyDescent="0.2"/>
    <row r="22364" ht="12.75" customHeight="1" x14ac:dyDescent="0.2"/>
    <row r="22365" ht="12.75" customHeight="1" x14ac:dyDescent="0.2"/>
    <row r="22366" ht="12.75" customHeight="1" x14ac:dyDescent="0.2"/>
    <row r="22367" ht="12.75" customHeight="1" x14ac:dyDescent="0.2"/>
    <row r="22368" ht="12.75" customHeight="1" x14ac:dyDescent="0.2"/>
    <row r="22369" ht="12.75" customHeight="1" x14ac:dyDescent="0.2"/>
    <row r="22370" ht="12.75" customHeight="1" x14ac:dyDescent="0.2"/>
    <row r="22371" ht="12.75" customHeight="1" x14ac:dyDescent="0.2"/>
    <row r="22372" ht="12.75" customHeight="1" x14ac:dyDescent="0.2"/>
    <row r="22373" ht="12.75" customHeight="1" x14ac:dyDescent="0.2"/>
    <row r="22374" ht="12.75" customHeight="1" x14ac:dyDescent="0.2"/>
    <row r="22375" ht="12.75" customHeight="1" x14ac:dyDescent="0.2"/>
    <row r="22376" ht="12.75" customHeight="1" x14ac:dyDescent="0.2"/>
    <row r="22377" ht="12.75" customHeight="1" x14ac:dyDescent="0.2"/>
    <row r="22378" ht="12.75" customHeight="1" x14ac:dyDescent="0.2"/>
    <row r="22379" ht="12.75" customHeight="1" x14ac:dyDescent="0.2"/>
    <row r="22380" ht="12.75" customHeight="1" x14ac:dyDescent="0.2"/>
    <row r="22381" ht="12.75" customHeight="1" x14ac:dyDescent="0.2"/>
    <row r="22382" ht="12.75" customHeight="1" x14ac:dyDescent="0.2"/>
    <row r="22383" ht="12.75" customHeight="1" x14ac:dyDescent="0.2"/>
    <row r="22384" ht="12.75" customHeight="1" x14ac:dyDescent="0.2"/>
    <row r="22385" ht="12.75" customHeight="1" x14ac:dyDescent="0.2"/>
    <row r="22386" ht="12.75" customHeight="1" x14ac:dyDescent="0.2"/>
    <row r="22387" ht="12.75" customHeight="1" x14ac:dyDescent="0.2"/>
    <row r="22388" ht="12.75" customHeight="1" x14ac:dyDescent="0.2"/>
    <row r="22389" ht="12.75" customHeight="1" x14ac:dyDescent="0.2"/>
    <row r="22390" ht="12.75" customHeight="1" x14ac:dyDescent="0.2"/>
    <row r="22391" ht="12.75" customHeight="1" x14ac:dyDescent="0.2"/>
    <row r="22392" ht="12.75" customHeight="1" x14ac:dyDescent="0.2"/>
    <row r="22393" ht="12.75" customHeight="1" x14ac:dyDescent="0.2"/>
    <row r="22394" ht="12.75" customHeight="1" x14ac:dyDescent="0.2"/>
    <row r="22395" ht="12.75" customHeight="1" x14ac:dyDescent="0.2"/>
    <row r="22396" ht="12.75" customHeight="1" x14ac:dyDescent="0.2"/>
    <row r="22397" ht="12.75" customHeight="1" x14ac:dyDescent="0.2"/>
    <row r="22398" ht="12.75" customHeight="1" x14ac:dyDescent="0.2"/>
    <row r="22399" ht="12.75" customHeight="1" x14ac:dyDescent="0.2"/>
    <row r="22400" ht="12.75" customHeight="1" x14ac:dyDescent="0.2"/>
    <row r="22401" ht="12.75" customHeight="1" x14ac:dyDescent="0.2"/>
    <row r="22402" ht="12.75" customHeight="1" x14ac:dyDescent="0.2"/>
    <row r="22403" ht="12.75" customHeight="1" x14ac:dyDescent="0.2"/>
    <row r="22404" ht="12.75" customHeight="1" x14ac:dyDescent="0.2"/>
    <row r="22405" ht="12.75" customHeight="1" x14ac:dyDescent="0.2"/>
    <row r="22406" ht="12.75" customHeight="1" x14ac:dyDescent="0.2"/>
    <row r="22407" ht="12.75" customHeight="1" x14ac:dyDescent="0.2"/>
    <row r="22408" ht="12.75" customHeight="1" x14ac:dyDescent="0.2"/>
    <row r="22409" ht="12.75" customHeight="1" x14ac:dyDescent="0.2"/>
    <row r="22410" ht="12.75" customHeight="1" x14ac:dyDescent="0.2"/>
    <row r="22411" ht="12.75" customHeight="1" x14ac:dyDescent="0.2"/>
    <row r="22412" ht="12.75" customHeight="1" x14ac:dyDescent="0.2"/>
    <row r="22413" ht="12.75" customHeight="1" x14ac:dyDescent="0.2"/>
    <row r="22414" ht="12.75" customHeight="1" x14ac:dyDescent="0.2"/>
    <row r="22415" ht="12.75" customHeight="1" x14ac:dyDescent="0.2"/>
    <row r="22416" ht="12.75" customHeight="1" x14ac:dyDescent="0.2"/>
    <row r="22417" ht="12.75" customHeight="1" x14ac:dyDescent="0.2"/>
    <row r="22418" ht="12.75" customHeight="1" x14ac:dyDescent="0.2"/>
    <row r="22419" ht="12.75" customHeight="1" x14ac:dyDescent="0.2"/>
    <row r="22420" ht="12.75" customHeight="1" x14ac:dyDescent="0.2"/>
    <row r="22421" ht="12.75" customHeight="1" x14ac:dyDescent="0.2"/>
    <row r="22422" ht="12.75" customHeight="1" x14ac:dyDescent="0.2"/>
    <row r="22423" ht="12.75" customHeight="1" x14ac:dyDescent="0.2"/>
    <row r="22424" ht="12.75" customHeight="1" x14ac:dyDescent="0.2"/>
    <row r="22425" ht="12.75" customHeight="1" x14ac:dyDescent="0.2"/>
    <row r="22426" ht="12.75" customHeight="1" x14ac:dyDescent="0.2"/>
    <row r="22427" ht="12.75" customHeight="1" x14ac:dyDescent="0.2"/>
    <row r="22428" ht="12.75" customHeight="1" x14ac:dyDescent="0.2"/>
    <row r="22429" ht="12.75" customHeight="1" x14ac:dyDescent="0.2"/>
    <row r="22430" ht="12.75" customHeight="1" x14ac:dyDescent="0.2"/>
    <row r="22431" ht="12.75" customHeight="1" x14ac:dyDescent="0.2"/>
    <row r="22432" ht="12.75" customHeight="1" x14ac:dyDescent="0.2"/>
    <row r="22433" ht="12.75" customHeight="1" x14ac:dyDescent="0.2"/>
    <row r="22434" ht="12.75" customHeight="1" x14ac:dyDescent="0.2"/>
    <row r="22435" ht="12.75" customHeight="1" x14ac:dyDescent="0.2"/>
    <row r="22436" ht="12.75" customHeight="1" x14ac:dyDescent="0.2"/>
    <row r="22437" ht="12.75" customHeight="1" x14ac:dyDescent="0.2"/>
    <row r="22438" ht="12.75" customHeight="1" x14ac:dyDescent="0.2"/>
    <row r="22439" ht="12.75" customHeight="1" x14ac:dyDescent="0.2"/>
    <row r="22440" ht="12.75" customHeight="1" x14ac:dyDescent="0.2"/>
    <row r="22441" ht="12.75" customHeight="1" x14ac:dyDescent="0.2"/>
    <row r="22442" ht="12.75" customHeight="1" x14ac:dyDescent="0.2"/>
    <row r="22443" ht="12.75" customHeight="1" x14ac:dyDescent="0.2"/>
    <row r="22444" ht="12.75" customHeight="1" x14ac:dyDescent="0.2"/>
    <row r="22445" ht="12.75" customHeight="1" x14ac:dyDescent="0.2"/>
    <row r="22446" ht="12.75" customHeight="1" x14ac:dyDescent="0.2"/>
    <row r="22447" ht="12.75" customHeight="1" x14ac:dyDescent="0.2"/>
    <row r="22448" ht="12.75" customHeight="1" x14ac:dyDescent="0.2"/>
    <row r="22449" ht="12.75" customHeight="1" x14ac:dyDescent="0.2"/>
    <row r="22450" ht="12.75" customHeight="1" x14ac:dyDescent="0.2"/>
    <row r="22451" ht="12.75" customHeight="1" x14ac:dyDescent="0.2"/>
    <row r="22452" ht="12.75" customHeight="1" x14ac:dyDescent="0.2"/>
    <row r="22453" ht="12.75" customHeight="1" x14ac:dyDescent="0.2"/>
    <row r="22454" ht="12.75" customHeight="1" x14ac:dyDescent="0.2"/>
    <row r="22455" ht="12.75" customHeight="1" x14ac:dyDescent="0.2"/>
    <row r="22456" ht="12.75" customHeight="1" x14ac:dyDescent="0.2"/>
    <row r="22457" ht="12.75" customHeight="1" x14ac:dyDescent="0.2"/>
    <row r="22458" ht="12.75" customHeight="1" x14ac:dyDescent="0.2"/>
    <row r="22459" ht="12.75" customHeight="1" x14ac:dyDescent="0.2"/>
    <row r="22460" ht="12.75" customHeight="1" x14ac:dyDescent="0.2"/>
    <row r="22461" ht="12.75" customHeight="1" x14ac:dyDescent="0.2"/>
    <row r="22462" ht="12.75" customHeight="1" x14ac:dyDescent="0.2"/>
    <row r="22463" ht="12.75" customHeight="1" x14ac:dyDescent="0.2"/>
    <row r="22464" ht="12.75" customHeight="1" x14ac:dyDescent="0.2"/>
    <row r="22465" ht="12.75" customHeight="1" x14ac:dyDescent="0.2"/>
    <row r="22466" ht="12.75" customHeight="1" x14ac:dyDescent="0.2"/>
    <row r="22467" ht="12.75" customHeight="1" x14ac:dyDescent="0.2"/>
    <row r="22468" ht="12.75" customHeight="1" x14ac:dyDescent="0.2"/>
    <row r="22469" ht="12.75" customHeight="1" x14ac:dyDescent="0.2"/>
    <row r="22470" ht="12.75" customHeight="1" x14ac:dyDescent="0.2"/>
    <row r="22471" ht="12.75" customHeight="1" x14ac:dyDescent="0.2"/>
    <row r="22472" ht="12.75" customHeight="1" x14ac:dyDescent="0.2"/>
    <row r="22473" ht="12.75" customHeight="1" x14ac:dyDescent="0.2"/>
    <row r="22474" ht="12.75" customHeight="1" x14ac:dyDescent="0.2"/>
    <row r="22475" ht="12.75" customHeight="1" x14ac:dyDescent="0.2"/>
    <row r="22476" ht="12.75" customHeight="1" x14ac:dyDescent="0.2"/>
    <row r="22477" ht="12.75" customHeight="1" x14ac:dyDescent="0.2"/>
    <row r="22478" ht="12.75" customHeight="1" x14ac:dyDescent="0.2"/>
    <row r="22479" ht="12.75" customHeight="1" x14ac:dyDescent="0.2"/>
    <row r="22480" ht="12.75" customHeight="1" x14ac:dyDescent="0.2"/>
    <row r="22481" ht="12.75" customHeight="1" x14ac:dyDescent="0.2"/>
    <row r="22482" ht="12.75" customHeight="1" x14ac:dyDescent="0.2"/>
    <row r="22483" ht="12.75" customHeight="1" x14ac:dyDescent="0.2"/>
    <row r="22484" ht="12.75" customHeight="1" x14ac:dyDescent="0.2"/>
    <row r="22485" ht="12.75" customHeight="1" x14ac:dyDescent="0.2"/>
    <row r="22486" ht="12.75" customHeight="1" x14ac:dyDescent="0.2"/>
    <row r="22487" ht="12.75" customHeight="1" x14ac:dyDescent="0.2"/>
    <row r="22488" ht="12.75" customHeight="1" x14ac:dyDescent="0.2"/>
    <row r="22489" ht="12.75" customHeight="1" x14ac:dyDescent="0.2"/>
    <row r="22490" ht="12.75" customHeight="1" x14ac:dyDescent="0.2"/>
    <row r="22491" ht="12.75" customHeight="1" x14ac:dyDescent="0.2"/>
    <row r="22492" ht="12.75" customHeight="1" x14ac:dyDescent="0.2"/>
    <row r="22493" ht="12.75" customHeight="1" x14ac:dyDescent="0.2"/>
    <row r="22494" ht="12.75" customHeight="1" x14ac:dyDescent="0.2"/>
    <row r="22495" ht="12.75" customHeight="1" x14ac:dyDescent="0.2"/>
    <row r="22496" ht="12.75" customHeight="1" x14ac:dyDescent="0.2"/>
    <row r="22497" ht="12.75" customHeight="1" x14ac:dyDescent="0.2"/>
    <row r="22498" ht="12.75" customHeight="1" x14ac:dyDescent="0.2"/>
    <row r="22499" ht="12.75" customHeight="1" x14ac:dyDescent="0.2"/>
    <row r="22500" ht="12.75" customHeight="1" x14ac:dyDescent="0.2"/>
    <row r="22501" ht="12.75" customHeight="1" x14ac:dyDescent="0.2"/>
    <row r="22502" ht="12.75" customHeight="1" x14ac:dyDescent="0.2"/>
    <row r="22503" ht="12.75" customHeight="1" x14ac:dyDescent="0.2"/>
    <row r="22504" ht="12.75" customHeight="1" x14ac:dyDescent="0.2"/>
    <row r="22505" ht="12.75" customHeight="1" x14ac:dyDescent="0.2"/>
    <row r="22506" ht="12.75" customHeight="1" x14ac:dyDescent="0.2"/>
    <row r="22507" ht="12.75" customHeight="1" x14ac:dyDescent="0.2"/>
    <row r="22508" ht="12.75" customHeight="1" x14ac:dyDescent="0.2"/>
    <row r="22509" ht="12.75" customHeight="1" x14ac:dyDescent="0.2"/>
    <row r="22510" ht="12.75" customHeight="1" x14ac:dyDescent="0.2"/>
    <row r="22511" ht="12.75" customHeight="1" x14ac:dyDescent="0.2"/>
    <row r="22512" ht="12.75" customHeight="1" x14ac:dyDescent="0.2"/>
    <row r="22513" ht="12.75" customHeight="1" x14ac:dyDescent="0.2"/>
    <row r="22514" ht="12.75" customHeight="1" x14ac:dyDescent="0.2"/>
    <row r="22515" ht="12.75" customHeight="1" x14ac:dyDescent="0.2"/>
    <row r="22516" ht="12.75" customHeight="1" x14ac:dyDescent="0.2"/>
    <row r="22517" ht="12.75" customHeight="1" x14ac:dyDescent="0.2"/>
    <row r="22518" ht="12.75" customHeight="1" x14ac:dyDescent="0.2"/>
    <row r="22519" ht="12.75" customHeight="1" x14ac:dyDescent="0.2"/>
    <row r="22520" ht="12.75" customHeight="1" x14ac:dyDescent="0.2"/>
    <row r="22521" ht="12.75" customHeight="1" x14ac:dyDescent="0.2"/>
    <row r="22522" ht="12.75" customHeight="1" x14ac:dyDescent="0.2"/>
    <row r="22523" ht="12.75" customHeight="1" x14ac:dyDescent="0.2"/>
    <row r="22524" ht="12.75" customHeight="1" x14ac:dyDescent="0.2"/>
    <row r="22525" ht="12.75" customHeight="1" x14ac:dyDescent="0.2"/>
    <row r="22526" ht="12.75" customHeight="1" x14ac:dyDescent="0.2"/>
    <row r="22527" ht="12.75" customHeight="1" x14ac:dyDescent="0.2"/>
    <row r="22528" ht="12.75" customHeight="1" x14ac:dyDescent="0.2"/>
    <row r="22529" ht="12.75" customHeight="1" x14ac:dyDescent="0.2"/>
    <row r="22530" ht="12.75" customHeight="1" x14ac:dyDescent="0.2"/>
    <row r="22531" ht="12.75" customHeight="1" x14ac:dyDescent="0.2"/>
    <row r="22532" ht="12.75" customHeight="1" x14ac:dyDescent="0.2"/>
    <row r="22533" ht="12.75" customHeight="1" x14ac:dyDescent="0.2"/>
    <row r="22534" ht="12.75" customHeight="1" x14ac:dyDescent="0.2"/>
    <row r="22535" ht="12.75" customHeight="1" x14ac:dyDescent="0.2"/>
    <row r="22536" ht="12.75" customHeight="1" x14ac:dyDescent="0.2"/>
    <row r="22537" ht="12.75" customHeight="1" x14ac:dyDescent="0.2"/>
    <row r="22538" ht="12.75" customHeight="1" x14ac:dyDescent="0.2"/>
    <row r="22539" ht="12.75" customHeight="1" x14ac:dyDescent="0.2"/>
    <row r="22540" ht="12.75" customHeight="1" x14ac:dyDescent="0.2"/>
    <row r="22541" ht="12.75" customHeight="1" x14ac:dyDescent="0.2"/>
    <row r="22542" ht="12.75" customHeight="1" x14ac:dyDescent="0.2"/>
    <row r="22543" ht="12.75" customHeight="1" x14ac:dyDescent="0.2"/>
    <row r="22544" ht="12.75" customHeight="1" x14ac:dyDescent="0.2"/>
    <row r="22545" ht="12.75" customHeight="1" x14ac:dyDescent="0.2"/>
    <row r="22546" ht="12.75" customHeight="1" x14ac:dyDescent="0.2"/>
    <row r="22547" ht="12.75" customHeight="1" x14ac:dyDescent="0.2"/>
    <row r="22548" ht="12.75" customHeight="1" x14ac:dyDescent="0.2"/>
    <row r="22549" ht="12.75" customHeight="1" x14ac:dyDescent="0.2"/>
    <row r="22550" ht="12.75" customHeight="1" x14ac:dyDescent="0.2"/>
    <row r="22551" ht="12.75" customHeight="1" x14ac:dyDescent="0.2"/>
    <row r="22552" ht="12.75" customHeight="1" x14ac:dyDescent="0.2"/>
    <row r="22553" ht="12.75" customHeight="1" x14ac:dyDescent="0.2"/>
    <row r="22554" ht="12.75" customHeight="1" x14ac:dyDescent="0.2"/>
    <row r="22555" ht="12.75" customHeight="1" x14ac:dyDescent="0.2"/>
    <row r="22556" ht="12.75" customHeight="1" x14ac:dyDescent="0.2"/>
    <row r="22557" ht="12.75" customHeight="1" x14ac:dyDescent="0.2"/>
    <row r="22558" ht="12.75" customHeight="1" x14ac:dyDescent="0.2"/>
    <row r="22559" ht="12.75" customHeight="1" x14ac:dyDescent="0.2"/>
    <row r="22560" ht="12.75" customHeight="1" x14ac:dyDescent="0.2"/>
    <row r="22561" ht="12.75" customHeight="1" x14ac:dyDescent="0.2"/>
    <row r="22562" ht="12.75" customHeight="1" x14ac:dyDescent="0.2"/>
    <row r="22563" ht="12.75" customHeight="1" x14ac:dyDescent="0.2"/>
    <row r="22564" ht="12.75" customHeight="1" x14ac:dyDescent="0.2"/>
    <row r="22565" ht="12.75" customHeight="1" x14ac:dyDescent="0.2"/>
    <row r="22566" ht="12.75" customHeight="1" x14ac:dyDescent="0.2"/>
    <row r="22567" ht="12.75" customHeight="1" x14ac:dyDescent="0.2"/>
    <row r="22568" ht="12.75" customHeight="1" x14ac:dyDescent="0.2"/>
    <row r="22569" ht="12.75" customHeight="1" x14ac:dyDescent="0.2"/>
    <row r="22570" ht="12.75" customHeight="1" x14ac:dyDescent="0.2"/>
    <row r="22571" ht="12.75" customHeight="1" x14ac:dyDescent="0.2"/>
    <row r="22572" ht="12.75" customHeight="1" x14ac:dyDescent="0.2"/>
    <row r="22573" ht="12.75" customHeight="1" x14ac:dyDescent="0.2"/>
    <row r="22574" ht="12.75" customHeight="1" x14ac:dyDescent="0.2"/>
    <row r="22575" ht="12.75" customHeight="1" x14ac:dyDescent="0.2"/>
    <row r="22576" ht="12.75" customHeight="1" x14ac:dyDescent="0.2"/>
    <row r="22577" ht="12.75" customHeight="1" x14ac:dyDescent="0.2"/>
    <row r="22578" ht="12.75" customHeight="1" x14ac:dyDescent="0.2"/>
    <row r="22579" ht="12.75" customHeight="1" x14ac:dyDescent="0.2"/>
    <row r="22580" ht="12.75" customHeight="1" x14ac:dyDescent="0.2"/>
    <row r="22581" ht="12.75" customHeight="1" x14ac:dyDescent="0.2"/>
    <row r="22582" ht="12.75" customHeight="1" x14ac:dyDescent="0.2"/>
    <row r="22583" ht="12.75" customHeight="1" x14ac:dyDescent="0.2"/>
    <row r="22584" ht="12.75" customHeight="1" x14ac:dyDescent="0.2"/>
    <row r="22585" ht="12.75" customHeight="1" x14ac:dyDescent="0.2"/>
    <row r="22586" ht="12.75" customHeight="1" x14ac:dyDescent="0.2"/>
    <row r="22587" ht="12.75" customHeight="1" x14ac:dyDescent="0.2"/>
    <row r="22588" ht="12.75" customHeight="1" x14ac:dyDescent="0.2"/>
    <row r="22589" ht="12.75" customHeight="1" x14ac:dyDescent="0.2"/>
    <row r="22590" ht="12.75" customHeight="1" x14ac:dyDescent="0.2"/>
    <row r="22591" ht="12.75" customHeight="1" x14ac:dyDescent="0.2"/>
    <row r="22592" ht="12.75" customHeight="1" x14ac:dyDescent="0.2"/>
    <row r="22593" ht="12.75" customHeight="1" x14ac:dyDescent="0.2"/>
    <row r="22594" ht="12.75" customHeight="1" x14ac:dyDescent="0.2"/>
    <row r="22595" ht="12.75" customHeight="1" x14ac:dyDescent="0.2"/>
    <row r="22596" ht="12.75" customHeight="1" x14ac:dyDescent="0.2"/>
    <row r="22597" ht="12.75" customHeight="1" x14ac:dyDescent="0.2"/>
    <row r="22598" ht="12.75" customHeight="1" x14ac:dyDescent="0.2"/>
    <row r="22599" ht="12.75" customHeight="1" x14ac:dyDescent="0.2"/>
    <row r="22600" ht="12.75" customHeight="1" x14ac:dyDescent="0.2"/>
    <row r="22601" ht="12.75" customHeight="1" x14ac:dyDescent="0.2"/>
    <row r="22602" ht="12.75" customHeight="1" x14ac:dyDescent="0.2"/>
    <row r="22603" ht="12.75" customHeight="1" x14ac:dyDescent="0.2"/>
    <row r="22604" ht="12.75" customHeight="1" x14ac:dyDescent="0.2"/>
    <row r="22605" ht="12.75" customHeight="1" x14ac:dyDescent="0.2"/>
    <row r="22606" ht="12.75" customHeight="1" x14ac:dyDescent="0.2"/>
    <row r="22607" ht="12.75" customHeight="1" x14ac:dyDescent="0.2"/>
    <row r="22608" ht="12.75" customHeight="1" x14ac:dyDescent="0.2"/>
    <row r="22609" ht="12.75" customHeight="1" x14ac:dyDescent="0.2"/>
    <row r="22610" ht="12.75" customHeight="1" x14ac:dyDescent="0.2"/>
    <row r="22611" ht="12.75" customHeight="1" x14ac:dyDescent="0.2"/>
    <row r="22612" ht="12.75" customHeight="1" x14ac:dyDescent="0.2"/>
    <row r="22613" ht="12.75" customHeight="1" x14ac:dyDescent="0.2"/>
    <row r="22614" ht="12.75" customHeight="1" x14ac:dyDescent="0.2"/>
    <row r="22615" ht="12.75" customHeight="1" x14ac:dyDescent="0.2"/>
    <row r="22616" ht="12.75" customHeight="1" x14ac:dyDescent="0.2"/>
    <row r="22617" ht="12.75" customHeight="1" x14ac:dyDescent="0.2"/>
    <row r="22618" ht="12.75" customHeight="1" x14ac:dyDescent="0.2"/>
    <row r="22619" ht="12.75" customHeight="1" x14ac:dyDescent="0.2"/>
    <row r="22620" ht="12.75" customHeight="1" x14ac:dyDescent="0.2"/>
    <row r="22621" ht="12.75" customHeight="1" x14ac:dyDescent="0.2"/>
    <row r="22622" ht="12.75" customHeight="1" x14ac:dyDescent="0.2"/>
    <row r="22623" ht="12.75" customHeight="1" x14ac:dyDescent="0.2"/>
    <row r="22624" ht="12.75" customHeight="1" x14ac:dyDescent="0.2"/>
    <row r="22625" ht="12.75" customHeight="1" x14ac:dyDescent="0.2"/>
    <row r="22626" ht="12.75" customHeight="1" x14ac:dyDescent="0.2"/>
    <row r="22627" ht="12.75" customHeight="1" x14ac:dyDescent="0.2"/>
    <row r="22628" ht="12.75" customHeight="1" x14ac:dyDescent="0.2"/>
    <row r="22629" ht="12.75" customHeight="1" x14ac:dyDescent="0.2"/>
    <row r="22630" ht="12.75" customHeight="1" x14ac:dyDescent="0.2"/>
    <row r="22631" ht="12.75" customHeight="1" x14ac:dyDescent="0.2"/>
    <row r="22632" ht="12.75" customHeight="1" x14ac:dyDescent="0.2"/>
    <row r="22633" ht="12.75" customHeight="1" x14ac:dyDescent="0.2"/>
    <row r="22634" ht="12.75" customHeight="1" x14ac:dyDescent="0.2"/>
    <row r="22635" ht="12.75" customHeight="1" x14ac:dyDescent="0.2"/>
    <row r="22636" ht="12.75" customHeight="1" x14ac:dyDescent="0.2"/>
    <row r="22637" ht="12.75" customHeight="1" x14ac:dyDescent="0.2"/>
    <row r="22638" ht="12.75" customHeight="1" x14ac:dyDescent="0.2"/>
    <row r="22639" ht="12.75" customHeight="1" x14ac:dyDescent="0.2"/>
    <row r="22640" ht="12.75" customHeight="1" x14ac:dyDescent="0.2"/>
    <row r="22641" ht="12.75" customHeight="1" x14ac:dyDescent="0.2"/>
    <row r="22642" ht="12.75" customHeight="1" x14ac:dyDescent="0.2"/>
    <row r="22643" ht="12.75" customHeight="1" x14ac:dyDescent="0.2"/>
    <row r="22644" ht="12.75" customHeight="1" x14ac:dyDescent="0.2"/>
    <row r="22645" ht="12.75" customHeight="1" x14ac:dyDescent="0.2"/>
    <row r="22646" ht="12.75" customHeight="1" x14ac:dyDescent="0.2"/>
    <row r="22647" ht="12.75" customHeight="1" x14ac:dyDescent="0.2"/>
    <row r="22648" ht="12.75" customHeight="1" x14ac:dyDescent="0.2"/>
    <row r="22649" ht="12.75" customHeight="1" x14ac:dyDescent="0.2"/>
    <row r="22650" ht="12.75" customHeight="1" x14ac:dyDescent="0.2"/>
    <row r="22651" ht="12.75" customHeight="1" x14ac:dyDescent="0.2"/>
    <row r="22652" ht="12.75" customHeight="1" x14ac:dyDescent="0.2"/>
    <row r="22653" ht="12.75" customHeight="1" x14ac:dyDescent="0.2"/>
    <row r="22654" ht="12.75" customHeight="1" x14ac:dyDescent="0.2"/>
    <row r="22655" ht="12.75" customHeight="1" x14ac:dyDescent="0.2"/>
    <row r="22656" ht="12.75" customHeight="1" x14ac:dyDescent="0.2"/>
    <row r="22657" ht="12.75" customHeight="1" x14ac:dyDescent="0.2"/>
    <row r="22658" ht="12.75" customHeight="1" x14ac:dyDescent="0.2"/>
    <row r="22659" ht="12.75" customHeight="1" x14ac:dyDescent="0.2"/>
    <row r="22660" ht="12.75" customHeight="1" x14ac:dyDescent="0.2"/>
    <row r="22661" ht="12.75" customHeight="1" x14ac:dyDescent="0.2"/>
    <row r="22662" ht="12.75" customHeight="1" x14ac:dyDescent="0.2"/>
    <row r="22663" ht="12.75" customHeight="1" x14ac:dyDescent="0.2"/>
    <row r="22664" ht="12.75" customHeight="1" x14ac:dyDescent="0.2"/>
    <row r="22665" ht="12.75" customHeight="1" x14ac:dyDescent="0.2"/>
    <row r="22666" ht="12.75" customHeight="1" x14ac:dyDescent="0.2"/>
    <row r="22667" ht="12.75" customHeight="1" x14ac:dyDescent="0.2"/>
    <row r="22668" ht="12.75" customHeight="1" x14ac:dyDescent="0.2"/>
    <row r="22669" ht="12.75" customHeight="1" x14ac:dyDescent="0.2"/>
    <row r="22670" ht="12.75" customHeight="1" x14ac:dyDescent="0.2"/>
    <row r="22671" ht="12.75" customHeight="1" x14ac:dyDescent="0.2"/>
    <row r="22672" ht="12.75" customHeight="1" x14ac:dyDescent="0.2"/>
    <row r="22673" ht="12.75" customHeight="1" x14ac:dyDescent="0.2"/>
    <row r="22674" ht="12.75" customHeight="1" x14ac:dyDescent="0.2"/>
    <row r="22675" ht="12.75" customHeight="1" x14ac:dyDescent="0.2"/>
    <row r="22676" ht="12.75" customHeight="1" x14ac:dyDescent="0.2"/>
    <row r="22677" ht="12.75" customHeight="1" x14ac:dyDescent="0.2"/>
    <row r="22678" ht="12.75" customHeight="1" x14ac:dyDescent="0.2"/>
    <row r="22679" ht="12.75" customHeight="1" x14ac:dyDescent="0.2"/>
    <row r="22680" ht="12.75" customHeight="1" x14ac:dyDescent="0.2"/>
    <row r="22681" ht="12.75" customHeight="1" x14ac:dyDescent="0.2"/>
    <row r="22682" ht="12.75" customHeight="1" x14ac:dyDescent="0.2"/>
    <row r="22683" ht="12.75" customHeight="1" x14ac:dyDescent="0.2"/>
    <row r="22684" ht="12.75" customHeight="1" x14ac:dyDescent="0.2"/>
    <row r="22685" ht="12.75" customHeight="1" x14ac:dyDescent="0.2"/>
    <row r="22686" ht="12.75" customHeight="1" x14ac:dyDescent="0.2"/>
    <row r="22687" ht="12.75" customHeight="1" x14ac:dyDescent="0.2"/>
    <row r="22688" ht="12.75" customHeight="1" x14ac:dyDescent="0.2"/>
    <row r="22689" ht="12.75" customHeight="1" x14ac:dyDescent="0.2"/>
    <row r="22690" ht="12.75" customHeight="1" x14ac:dyDescent="0.2"/>
    <row r="22691" ht="12.75" customHeight="1" x14ac:dyDescent="0.2"/>
    <row r="22692" ht="12.75" customHeight="1" x14ac:dyDescent="0.2"/>
    <row r="22693" ht="12.75" customHeight="1" x14ac:dyDescent="0.2"/>
    <row r="22694" ht="12.75" customHeight="1" x14ac:dyDescent="0.2"/>
    <row r="22695" ht="12.75" customHeight="1" x14ac:dyDescent="0.2"/>
    <row r="22696" ht="12.75" customHeight="1" x14ac:dyDescent="0.2"/>
    <row r="22697" ht="12.75" customHeight="1" x14ac:dyDescent="0.2"/>
    <row r="22698" ht="12.75" customHeight="1" x14ac:dyDescent="0.2"/>
    <row r="22699" ht="12.75" customHeight="1" x14ac:dyDescent="0.2"/>
    <row r="22700" ht="12.75" customHeight="1" x14ac:dyDescent="0.2"/>
    <row r="22701" ht="12.75" customHeight="1" x14ac:dyDescent="0.2"/>
    <row r="22702" ht="12.75" customHeight="1" x14ac:dyDescent="0.2"/>
    <row r="22703" ht="12.75" customHeight="1" x14ac:dyDescent="0.2"/>
    <row r="22704" ht="12.75" customHeight="1" x14ac:dyDescent="0.2"/>
    <row r="22705" ht="12.75" customHeight="1" x14ac:dyDescent="0.2"/>
    <row r="22706" ht="12.75" customHeight="1" x14ac:dyDescent="0.2"/>
    <row r="22707" ht="12.75" customHeight="1" x14ac:dyDescent="0.2"/>
    <row r="22708" ht="12.75" customHeight="1" x14ac:dyDescent="0.2"/>
    <row r="22709" ht="12.75" customHeight="1" x14ac:dyDescent="0.2"/>
    <row r="22710" ht="12.75" customHeight="1" x14ac:dyDescent="0.2"/>
    <row r="22711" ht="12.75" customHeight="1" x14ac:dyDescent="0.2"/>
    <row r="22712" ht="12.75" customHeight="1" x14ac:dyDescent="0.2"/>
    <row r="22713" ht="12.75" customHeight="1" x14ac:dyDescent="0.2"/>
    <row r="22714" ht="12.75" customHeight="1" x14ac:dyDescent="0.2"/>
    <row r="22715" ht="12.75" customHeight="1" x14ac:dyDescent="0.2"/>
    <row r="22716" ht="12.75" customHeight="1" x14ac:dyDescent="0.2"/>
    <row r="22717" ht="12.75" customHeight="1" x14ac:dyDescent="0.2"/>
    <row r="22718" ht="12.75" customHeight="1" x14ac:dyDescent="0.2"/>
    <row r="22719" ht="12.75" customHeight="1" x14ac:dyDescent="0.2"/>
    <row r="22720" ht="12.75" customHeight="1" x14ac:dyDescent="0.2"/>
    <row r="22721" ht="12.75" customHeight="1" x14ac:dyDescent="0.2"/>
    <row r="22722" ht="12.75" customHeight="1" x14ac:dyDescent="0.2"/>
    <row r="22723" ht="12.75" customHeight="1" x14ac:dyDescent="0.2"/>
    <row r="22724" ht="12.75" customHeight="1" x14ac:dyDescent="0.2"/>
    <row r="22725" ht="12.75" customHeight="1" x14ac:dyDescent="0.2"/>
    <row r="22726" ht="12.75" customHeight="1" x14ac:dyDescent="0.2"/>
    <row r="22727" ht="12.75" customHeight="1" x14ac:dyDescent="0.2"/>
    <row r="22728" ht="12.75" customHeight="1" x14ac:dyDescent="0.2"/>
    <row r="22729" ht="12.75" customHeight="1" x14ac:dyDescent="0.2"/>
    <row r="22730" ht="12.75" customHeight="1" x14ac:dyDescent="0.2"/>
    <row r="22731" ht="12.75" customHeight="1" x14ac:dyDescent="0.2"/>
    <row r="22732" ht="12.75" customHeight="1" x14ac:dyDescent="0.2"/>
    <row r="22733" ht="12.75" customHeight="1" x14ac:dyDescent="0.2"/>
    <row r="22734" ht="12.75" customHeight="1" x14ac:dyDescent="0.2"/>
    <row r="22735" ht="12.75" customHeight="1" x14ac:dyDescent="0.2"/>
    <row r="22736" ht="12.75" customHeight="1" x14ac:dyDescent="0.2"/>
    <row r="22737" ht="12.75" customHeight="1" x14ac:dyDescent="0.2"/>
    <row r="22738" ht="12.75" customHeight="1" x14ac:dyDescent="0.2"/>
    <row r="22739" ht="12.75" customHeight="1" x14ac:dyDescent="0.2"/>
    <row r="22740" ht="12.75" customHeight="1" x14ac:dyDescent="0.2"/>
    <row r="22741" ht="12.75" customHeight="1" x14ac:dyDescent="0.2"/>
    <row r="22742" ht="12.75" customHeight="1" x14ac:dyDescent="0.2"/>
    <row r="22743" ht="12.75" customHeight="1" x14ac:dyDescent="0.2"/>
    <row r="22744" ht="12.75" customHeight="1" x14ac:dyDescent="0.2"/>
    <row r="22745" ht="12.75" customHeight="1" x14ac:dyDescent="0.2"/>
    <row r="22746" ht="12.75" customHeight="1" x14ac:dyDescent="0.2"/>
    <row r="22747" ht="12.75" customHeight="1" x14ac:dyDescent="0.2"/>
    <row r="22748" ht="12.75" customHeight="1" x14ac:dyDescent="0.2"/>
    <row r="22749" ht="12.75" customHeight="1" x14ac:dyDescent="0.2"/>
    <row r="22750" ht="12.75" customHeight="1" x14ac:dyDescent="0.2"/>
    <row r="22751" ht="12.75" customHeight="1" x14ac:dyDescent="0.2"/>
    <row r="22752" ht="12.75" customHeight="1" x14ac:dyDescent="0.2"/>
    <row r="22753" ht="12.75" customHeight="1" x14ac:dyDescent="0.2"/>
    <row r="22754" ht="12.75" customHeight="1" x14ac:dyDescent="0.2"/>
    <row r="22755" ht="12.75" customHeight="1" x14ac:dyDescent="0.2"/>
    <row r="22756" ht="12.75" customHeight="1" x14ac:dyDescent="0.2"/>
    <row r="22757" ht="12.75" customHeight="1" x14ac:dyDescent="0.2"/>
    <row r="22758" ht="12.75" customHeight="1" x14ac:dyDescent="0.2"/>
    <row r="22759" ht="12.75" customHeight="1" x14ac:dyDescent="0.2"/>
    <row r="22760" ht="12.75" customHeight="1" x14ac:dyDescent="0.2"/>
    <row r="22761" ht="12.75" customHeight="1" x14ac:dyDescent="0.2"/>
    <row r="22762" ht="12.75" customHeight="1" x14ac:dyDescent="0.2"/>
    <row r="22763" ht="12.75" customHeight="1" x14ac:dyDescent="0.2"/>
    <row r="22764" ht="12.75" customHeight="1" x14ac:dyDescent="0.2"/>
    <row r="22765" ht="12.75" customHeight="1" x14ac:dyDescent="0.2"/>
    <row r="22766" ht="12.75" customHeight="1" x14ac:dyDescent="0.2"/>
    <row r="22767" ht="12.75" customHeight="1" x14ac:dyDescent="0.2"/>
    <row r="22768" ht="12.75" customHeight="1" x14ac:dyDescent="0.2"/>
    <row r="22769" ht="12.75" customHeight="1" x14ac:dyDescent="0.2"/>
    <row r="22770" ht="12.75" customHeight="1" x14ac:dyDescent="0.2"/>
    <row r="22771" ht="12.75" customHeight="1" x14ac:dyDescent="0.2"/>
    <row r="22772" ht="12.75" customHeight="1" x14ac:dyDescent="0.2"/>
    <row r="22773" ht="12.75" customHeight="1" x14ac:dyDescent="0.2"/>
    <row r="22774" ht="12.75" customHeight="1" x14ac:dyDescent="0.2"/>
    <row r="22775" ht="12.75" customHeight="1" x14ac:dyDescent="0.2"/>
    <row r="22776" ht="12.75" customHeight="1" x14ac:dyDescent="0.2"/>
    <row r="22777" ht="12.75" customHeight="1" x14ac:dyDescent="0.2"/>
    <row r="22778" ht="12.75" customHeight="1" x14ac:dyDescent="0.2"/>
    <row r="22779" ht="12.75" customHeight="1" x14ac:dyDescent="0.2"/>
    <row r="22780" ht="12.75" customHeight="1" x14ac:dyDescent="0.2"/>
    <row r="22781" ht="12.75" customHeight="1" x14ac:dyDescent="0.2"/>
    <row r="22782" ht="12.75" customHeight="1" x14ac:dyDescent="0.2"/>
    <row r="22783" ht="12.75" customHeight="1" x14ac:dyDescent="0.2"/>
    <row r="22784" ht="12.75" customHeight="1" x14ac:dyDescent="0.2"/>
    <row r="22785" ht="12.75" customHeight="1" x14ac:dyDescent="0.2"/>
    <row r="22786" ht="12.75" customHeight="1" x14ac:dyDescent="0.2"/>
    <row r="22787" ht="12.75" customHeight="1" x14ac:dyDescent="0.2"/>
    <row r="22788" ht="12.75" customHeight="1" x14ac:dyDescent="0.2"/>
    <row r="22789" ht="12.75" customHeight="1" x14ac:dyDescent="0.2"/>
    <row r="22790" ht="12.75" customHeight="1" x14ac:dyDescent="0.2"/>
    <row r="22791" ht="12.75" customHeight="1" x14ac:dyDescent="0.2"/>
    <row r="22792" ht="12.75" customHeight="1" x14ac:dyDescent="0.2"/>
    <row r="22793" ht="12.75" customHeight="1" x14ac:dyDescent="0.2"/>
    <row r="22794" ht="12.75" customHeight="1" x14ac:dyDescent="0.2"/>
    <row r="22795" ht="12.75" customHeight="1" x14ac:dyDescent="0.2"/>
    <row r="22796" ht="12.75" customHeight="1" x14ac:dyDescent="0.2"/>
    <row r="22797" ht="12.75" customHeight="1" x14ac:dyDescent="0.2"/>
    <row r="22798" ht="12.75" customHeight="1" x14ac:dyDescent="0.2"/>
    <row r="22799" ht="12.75" customHeight="1" x14ac:dyDescent="0.2"/>
    <row r="22800" ht="12.75" customHeight="1" x14ac:dyDescent="0.2"/>
    <row r="22801" ht="12.75" customHeight="1" x14ac:dyDescent="0.2"/>
    <row r="22802" ht="12.75" customHeight="1" x14ac:dyDescent="0.2"/>
    <row r="22803" ht="12.75" customHeight="1" x14ac:dyDescent="0.2"/>
    <row r="22804" ht="12.75" customHeight="1" x14ac:dyDescent="0.2"/>
    <row r="22805" ht="12.75" customHeight="1" x14ac:dyDescent="0.2"/>
    <row r="22806" ht="12.75" customHeight="1" x14ac:dyDescent="0.2"/>
    <row r="22807" ht="12.75" customHeight="1" x14ac:dyDescent="0.2"/>
    <row r="22808" ht="12.75" customHeight="1" x14ac:dyDescent="0.2"/>
    <row r="22809" ht="12.75" customHeight="1" x14ac:dyDescent="0.2"/>
    <row r="22810" ht="12.75" customHeight="1" x14ac:dyDescent="0.2"/>
    <row r="22811" ht="12.75" customHeight="1" x14ac:dyDescent="0.2"/>
    <row r="22812" ht="12.75" customHeight="1" x14ac:dyDescent="0.2"/>
    <row r="22813" ht="12.75" customHeight="1" x14ac:dyDescent="0.2"/>
    <row r="22814" ht="12.75" customHeight="1" x14ac:dyDescent="0.2"/>
    <row r="22815" ht="12.75" customHeight="1" x14ac:dyDescent="0.2"/>
    <row r="22816" ht="12.75" customHeight="1" x14ac:dyDescent="0.2"/>
    <row r="22817" ht="12.75" customHeight="1" x14ac:dyDescent="0.2"/>
    <row r="22818" ht="12.75" customHeight="1" x14ac:dyDescent="0.2"/>
    <row r="22819" ht="12.75" customHeight="1" x14ac:dyDescent="0.2"/>
    <row r="22820" ht="12.75" customHeight="1" x14ac:dyDescent="0.2"/>
    <row r="22821" ht="12.75" customHeight="1" x14ac:dyDescent="0.2"/>
    <row r="22822" ht="12.75" customHeight="1" x14ac:dyDescent="0.2"/>
    <row r="22823" ht="12.75" customHeight="1" x14ac:dyDescent="0.2"/>
    <row r="22824" ht="12.75" customHeight="1" x14ac:dyDescent="0.2"/>
    <row r="22825" ht="12.75" customHeight="1" x14ac:dyDescent="0.2"/>
    <row r="22826" ht="12.75" customHeight="1" x14ac:dyDescent="0.2"/>
    <row r="22827" ht="12.75" customHeight="1" x14ac:dyDescent="0.2"/>
    <row r="22828" ht="12.75" customHeight="1" x14ac:dyDescent="0.2"/>
    <row r="22829" ht="12.75" customHeight="1" x14ac:dyDescent="0.2"/>
    <row r="22830" ht="12.75" customHeight="1" x14ac:dyDescent="0.2"/>
    <row r="22831" ht="12.75" customHeight="1" x14ac:dyDescent="0.2"/>
    <row r="22832" ht="12.75" customHeight="1" x14ac:dyDescent="0.2"/>
    <row r="22833" ht="12.75" customHeight="1" x14ac:dyDescent="0.2"/>
    <row r="22834" ht="12.75" customHeight="1" x14ac:dyDescent="0.2"/>
    <row r="22835" ht="12.75" customHeight="1" x14ac:dyDescent="0.2"/>
    <row r="22836" ht="12.75" customHeight="1" x14ac:dyDescent="0.2"/>
    <row r="22837" ht="12.75" customHeight="1" x14ac:dyDescent="0.2"/>
    <row r="22838" ht="12.75" customHeight="1" x14ac:dyDescent="0.2"/>
    <row r="22839" ht="12.75" customHeight="1" x14ac:dyDescent="0.2"/>
    <row r="22840" ht="12.75" customHeight="1" x14ac:dyDescent="0.2"/>
    <row r="22841" ht="12.75" customHeight="1" x14ac:dyDescent="0.2"/>
    <row r="22842" ht="12.75" customHeight="1" x14ac:dyDescent="0.2"/>
    <row r="22843" ht="12.75" customHeight="1" x14ac:dyDescent="0.2"/>
    <row r="22844" ht="12.75" customHeight="1" x14ac:dyDescent="0.2"/>
    <row r="22845" ht="12.75" customHeight="1" x14ac:dyDescent="0.2"/>
    <row r="22846" ht="12.75" customHeight="1" x14ac:dyDescent="0.2"/>
    <row r="22847" ht="12.75" customHeight="1" x14ac:dyDescent="0.2"/>
    <row r="22848" ht="12.75" customHeight="1" x14ac:dyDescent="0.2"/>
    <row r="22849" ht="12.75" customHeight="1" x14ac:dyDescent="0.2"/>
    <row r="22850" ht="12.75" customHeight="1" x14ac:dyDescent="0.2"/>
    <row r="22851" ht="12.75" customHeight="1" x14ac:dyDescent="0.2"/>
    <row r="22852" ht="12.75" customHeight="1" x14ac:dyDescent="0.2"/>
    <row r="22853" ht="12.75" customHeight="1" x14ac:dyDescent="0.2"/>
    <row r="22854" ht="12.75" customHeight="1" x14ac:dyDescent="0.2"/>
    <row r="22855" ht="12.75" customHeight="1" x14ac:dyDescent="0.2"/>
    <row r="22856" ht="12.75" customHeight="1" x14ac:dyDescent="0.2"/>
    <row r="22857" ht="12.75" customHeight="1" x14ac:dyDescent="0.2"/>
    <row r="22858" ht="12.75" customHeight="1" x14ac:dyDescent="0.2"/>
    <row r="22859" ht="12.75" customHeight="1" x14ac:dyDescent="0.2"/>
    <row r="22860" ht="12.75" customHeight="1" x14ac:dyDescent="0.2"/>
    <row r="22861" ht="12.75" customHeight="1" x14ac:dyDescent="0.2"/>
    <row r="22862" ht="12.75" customHeight="1" x14ac:dyDescent="0.2"/>
    <row r="22863" ht="12.75" customHeight="1" x14ac:dyDescent="0.2"/>
    <row r="22864" ht="12.75" customHeight="1" x14ac:dyDescent="0.2"/>
    <row r="22865" ht="12.75" customHeight="1" x14ac:dyDescent="0.2"/>
    <row r="22866" ht="12.75" customHeight="1" x14ac:dyDescent="0.2"/>
    <row r="22867" ht="12.75" customHeight="1" x14ac:dyDescent="0.2"/>
    <row r="22868" ht="12.75" customHeight="1" x14ac:dyDescent="0.2"/>
    <row r="22869" ht="12.75" customHeight="1" x14ac:dyDescent="0.2"/>
    <row r="22870" ht="12.75" customHeight="1" x14ac:dyDescent="0.2"/>
    <row r="22871" ht="12.75" customHeight="1" x14ac:dyDescent="0.2"/>
    <row r="22872" ht="12.75" customHeight="1" x14ac:dyDescent="0.2"/>
    <row r="22873" ht="12.75" customHeight="1" x14ac:dyDescent="0.2"/>
    <row r="22874" ht="12.75" customHeight="1" x14ac:dyDescent="0.2"/>
    <row r="22875" ht="12.75" customHeight="1" x14ac:dyDescent="0.2"/>
    <row r="22876" ht="12.75" customHeight="1" x14ac:dyDescent="0.2"/>
    <row r="22877" ht="12.75" customHeight="1" x14ac:dyDescent="0.2"/>
    <row r="22878" ht="12.75" customHeight="1" x14ac:dyDescent="0.2"/>
    <row r="22879" ht="12.75" customHeight="1" x14ac:dyDescent="0.2"/>
    <row r="22880" ht="12.75" customHeight="1" x14ac:dyDescent="0.2"/>
    <row r="22881" ht="12.75" customHeight="1" x14ac:dyDescent="0.2"/>
    <row r="22882" ht="12.75" customHeight="1" x14ac:dyDescent="0.2"/>
    <row r="22883" ht="12.75" customHeight="1" x14ac:dyDescent="0.2"/>
    <row r="22884" ht="12.75" customHeight="1" x14ac:dyDescent="0.2"/>
    <row r="22885" ht="12.75" customHeight="1" x14ac:dyDescent="0.2"/>
    <row r="22886" ht="12.75" customHeight="1" x14ac:dyDescent="0.2"/>
    <row r="22887" ht="12.75" customHeight="1" x14ac:dyDescent="0.2"/>
    <row r="22888" ht="12.75" customHeight="1" x14ac:dyDescent="0.2"/>
    <row r="22889" ht="12.75" customHeight="1" x14ac:dyDescent="0.2"/>
    <row r="22890" ht="12.75" customHeight="1" x14ac:dyDescent="0.2"/>
    <row r="22891" ht="12.75" customHeight="1" x14ac:dyDescent="0.2"/>
    <row r="22892" ht="12.75" customHeight="1" x14ac:dyDescent="0.2"/>
    <row r="22893" ht="12.75" customHeight="1" x14ac:dyDescent="0.2"/>
    <row r="22894" ht="12.75" customHeight="1" x14ac:dyDescent="0.2"/>
    <row r="22895" ht="12.75" customHeight="1" x14ac:dyDescent="0.2"/>
    <row r="22896" ht="12.75" customHeight="1" x14ac:dyDescent="0.2"/>
    <row r="22897" ht="12.75" customHeight="1" x14ac:dyDescent="0.2"/>
    <row r="22898" ht="12.75" customHeight="1" x14ac:dyDescent="0.2"/>
    <row r="22899" ht="12.75" customHeight="1" x14ac:dyDescent="0.2"/>
    <row r="22900" ht="12.75" customHeight="1" x14ac:dyDescent="0.2"/>
    <row r="22901" ht="12.75" customHeight="1" x14ac:dyDescent="0.2"/>
    <row r="22902" ht="12.75" customHeight="1" x14ac:dyDescent="0.2"/>
    <row r="22903" ht="12.75" customHeight="1" x14ac:dyDescent="0.2"/>
    <row r="22904" ht="12.75" customHeight="1" x14ac:dyDescent="0.2"/>
    <row r="22905" ht="12.75" customHeight="1" x14ac:dyDescent="0.2"/>
    <row r="22906" ht="12.75" customHeight="1" x14ac:dyDescent="0.2"/>
    <row r="22907" ht="12.75" customHeight="1" x14ac:dyDescent="0.2"/>
    <row r="22908" ht="12.75" customHeight="1" x14ac:dyDescent="0.2"/>
    <row r="22909" ht="12.75" customHeight="1" x14ac:dyDescent="0.2"/>
    <row r="22910" ht="12.75" customHeight="1" x14ac:dyDescent="0.2"/>
    <row r="22911" ht="12.75" customHeight="1" x14ac:dyDescent="0.2"/>
    <row r="22912" ht="12.75" customHeight="1" x14ac:dyDescent="0.2"/>
    <row r="22913" ht="12.75" customHeight="1" x14ac:dyDescent="0.2"/>
    <row r="22914" ht="12.75" customHeight="1" x14ac:dyDescent="0.2"/>
    <row r="22915" ht="12.75" customHeight="1" x14ac:dyDescent="0.2"/>
    <row r="22916" ht="12.75" customHeight="1" x14ac:dyDescent="0.2"/>
    <row r="22917" ht="12.75" customHeight="1" x14ac:dyDescent="0.2"/>
    <row r="22918" ht="12.75" customHeight="1" x14ac:dyDescent="0.2"/>
    <row r="22919" ht="12.75" customHeight="1" x14ac:dyDescent="0.2"/>
    <row r="22920" ht="12.75" customHeight="1" x14ac:dyDescent="0.2"/>
    <row r="22921" ht="12.75" customHeight="1" x14ac:dyDescent="0.2"/>
    <row r="22922" ht="12.75" customHeight="1" x14ac:dyDescent="0.2"/>
    <row r="22923" ht="12.75" customHeight="1" x14ac:dyDescent="0.2"/>
    <row r="22924" ht="12.75" customHeight="1" x14ac:dyDescent="0.2"/>
    <row r="22925" ht="12.75" customHeight="1" x14ac:dyDescent="0.2"/>
    <row r="22926" ht="12.75" customHeight="1" x14ac:dyDescent="0.2"/>
    <row r="22927" ht="12.75" customHeight="1" x14ac:dyDescent="0.2"/>
    <row r="22928" ht="12.75" customHeight="1" x14ac:dyDescent="0.2"/>
    <row r="22929" ht="12.75" customHeight="1" x14ac:dyDescent="0.2"/>
    <row r="22930" ht="12.75" customHeight="1" x14ac:dyDescent="0.2"/>
    <row r="22931" ht="12.75" customHeight="1" x14ac:dyDescent="0.2"/>
    <row r="22932" ht="12.75" customHeight="1" x14ac:dyDescent="0.2"/>
    <row r="22933" ht="12.75" customHeight="1" x14ac:dyDescent="0.2"/>
    <row r="22934" ht="12.75" customHeight="1" x14ac:dyDescent="0.2"/>
    <row r="22935" ht="12.75" customHeight="1" x14ac:dyDescent="0.2"/>
    <row r="22936" ht="12.75" customHeight="1" x14ac:dyDescent="0.2"/>
    <row r="22937" ht="12.75" customHeight="1" x14ac:dyDescent="0.2"/>
    <row r="22938" ht="12.75" customHeight="1" x14ac:dyDescent="0.2"/>
    <row r="22939" ht="12.75" customHeight="1" x14ac:dyDescent="0.2"/>
    <row r="22940" ht="12.75" customHeight="1" x14ac:dyDescent="0.2"/>
    <row r="22941" ht="12.75" customHeight="1" x14ac:dyDescent="0.2"/>
    <row r="22942" ht="12.75" customHeight="1" x14ac:dyDescent="0.2"/>
    <row r="22943" ht="12.75" customHeight="1" x14ac:dyDescent="0.2"/>
    <row r="22944" ht="12.75" customHeight="1" x14ac:dyDescent="0.2"/>
    <row r="22945" ht="12.75" customHeight="1" x14ac:dyDescent="0.2"/>
    <row r="22946" ht="12.75" customHeight="1" x14ac:dyDescent="0.2"/>
    <row r="22947" ht="12.75" customHeight="1" x14ac:dyDescent="0.2"/>
    <row r="22948" ht="12.75" customHeight="1" x14ac:dyDescent="0.2"/>
    <row r="22949" ht="12.75" customHeight="1" x14ac:dyDescent="0.2"/>
    <row r="22950" ht="12.75" customHeight="1" x14ac:dyDescent="0.2"/>
    <row r="22951" ht="12.75" customHeight="1" x14ac:dyDescent="0.2"/>
    <row r="22952" ht="12.75" customHeight="1" x14ac:dyDescent="0.2"/>
    <row r="22953" ht="12.75" customHeight="1" x14ac:dyDescent="0.2"/>
    <row r="22954" ht="12.75" customHeight="1" x14ac:dyDescent="0.2"/>
    <row r="22955" ht="12.75" customHeight="1" x14ac:dyDescent="0.2"/>
    <row r="22956" ht="12.75" customHeight="1" x14ac:dyDescent="0.2"/>
    <row r="22957" ht="12.75" customHeight="1" x14ac:dyDescent="0.2"/>
    <row r="22958" ht="12.75" customHeight="1" x14ac:dyDescent="0.2"/>
    <row r="22959" ht="12.75" customHeight="1" x14ac:dyDescent="0.2"/>
    <row r="22960" ht="12.75" customHeight="1" x14ac:dyDescent="0.2"/>
    <row r="22961" ht="12.75" customHeight="1" x14ac:dyDescent="0.2"/>
    <row r="22962" ht="12.75" customHeight="1" x14ac:dyDescent="0.2"/>
    <row r="22963" ht="12.75" customHeight="1" x14ac:dyDescent="0.2"/>
    <row r="22964" ht="12.75" customHeight="1" x14ac:dyDescent="0.2"/>
    <row r="22965" ht="12.75" customHeight="1" x14ac:dyDescent="0.2"/>
    <row r="22966" ht="12.75" customHeight="1" x14ac:dyDescent="0.2"/>
    <row r="22967" ht="12.75" customHeight="1" x14ac:dyDescent="0.2"/>
    <row r="22968" ht="12.75" customHeight="1" x14ac:dyDescent="0.2"/>
    <row r="22969" ht="12.75" customHeight="1" x14ac:dyDescent="0.2"/>
    <row r="22970" ht="12.75" customHeight="1" x14ac:dyDescent="0.2"/>
    <row r="22971" ht="12.75" customHeight="1" x14ac:dyDescent="0.2"/>
    <row r="22972" ht="12.75" customHeight="1" x14ac:dyDescent="0.2"/>
    <row r="22973" ht="12.75" customHeight="1" x14ac:dyDescent="0.2"/>
    <row r="22974" ht="12.75" customHeight="1" x14ac:dyDescent="0.2"/>
    <row r="22975" ht="12.75" customHeight="1" x14ac:dyDescent="0.2"/>
    <row r="22976" ht="12.75" customHeight="1" x14ac:dyDescent="0.2"/>
    <row r="22977" ht="12.75" customHeight="1" x14ac:dyDescent="0.2"/>
    <row r="22978" ht="12.75" customHeight="1" x14ac:dyDescent="0.2"/>
    <row r="22979" ht="12.75" customHeight="1" x14ac:dyDescent="0.2"/>
    <row r="22980" ht="12.75" customHeight="1" x14ac:dyDescent="0.2"/>
    <row r="22981" ht="12.75" customHeight="1" x14ac:dyDescent="0.2"/>
    <row r="22982" ht="12.75" customHeight="1" x14ac:dyDescent="0.2"/>
    <row r="22983" ht="12.75" customHeight="1" x14ac:dyDescent="0.2"/>
    <row r="22984" ht="12.75" customHeight="1" x14ac:dyDescent="0.2"/>
    <row r="22985" ht="12.75" customHeight="1" x14ac:dyDescent="0.2"/>
    <row r="22986" ht="12.75" customHeight="1" x14ac:dyDescent="0.2"/>
    <row r="22987" ht="12.75" customHeight="1" x14ac:dyDescent="0.2"/>
    <row r="22988" ht="12.75" customHeight="1" x14ac:dyDescent="0.2"/>
    <row r="22989" ht="12.75" customHeight="1" x14ac:dyDescent="0.2"/>
    <row r="22990" ht="12.75" customHeight="1" x14ac:dyDescent="0.2"/>
    <row r="22991" ht="12.75" customHeight="1" x14ac:dyDescent="0.2"/>
    <row r="22992" ht="12.75" customHeight="1" x14ac:dyDescent="0.2"/>
    <row r="22993" ht="12.75" customHeight="1" x14ac:dyDescent="0.2"/>
    <row r="22994" ht="12.75" customHeight="1" x14ac:dyDescent="0.2"/>
    <row r="22995" ht="12.75" customHeight="1" x14ac:dyDescent="0.2"/>
    <row r="22996" ht="12.75" customHeight="1" x14ac:dyDescent="0.2"/>
    <row r="22997" ht="12.75" customHeight="1" x14ac:dyDescent="0.2"/>
    <row r="22998" ht="12.75" customHeight="1" x14ac:dyDescent="0.2"/>
    <row r="22999" ht="12.75" customHeight="1" x14ac:dyDescent="0.2"/>
    <row r="23000" ht="12.75" customHeight="1" x14ac:dyDescent="0.2"/>
    <row r="23001" ht="12.75" customHeight="1" x14ac:dyDescent="0.2"/>
    <row r="23002" ht="12.75" customHeight="1" x14ac:dyDescent="0.2"/>
    <row r="23003" ht="12.75" customHeight="1" x14ac:dyDescent="0.2"/>
    <row r="23004" ht="12.75" customHeight="1" x14ac:dyDescent="0.2"/>
    <row r="23005" ht="12.75" customHeight="1" x14ac:dyDescent="0.2"/>
    <row r="23006" ht="12.75" customHeight="1" x14ac:dyDescent="0.2"/>
    <row r="23007" ht="12.75" customHeight="1" x14ac:dyDescent="0.2"/>
    <row r="23008" ht="12.75" customHeight="1" x14ac:dyDescent="0.2"/>
    <row r="23009" ht="12.75" customHeight="1" x14ac:dyDescent="0.2"/>
    <row r="23010" ht="12.75" customHeight="1" x14ac:dyDescent="0.2"/>
    <row r="23011" ht="12.75" customHeight="1" x14ac:dyDescent="0.2"/>
    <row r="23012" ht="12.75" customHeight="1" x14ac:dyDescent="0.2"/>
    <row r="23013" ht="12.75" customHeight="1" x14ac:dyDescent="0.2"/>
    <row r="23014" ht="12.75" customHeight="1" x14ac:dyDescent="0.2"/>
    <row r="23015" ht="12.75" customHeight="1" x14ac:dyDescent="0.2"/>
    <row r="23016" ht="12.75" customHeight="1" x14ac:dyDescent="0.2"/>
    <row r="23017" ht="12.75" customHeight="1" x14ac:dyDescent="0.2"/>
    <row r="23018" ht="12.75" customHeight="1" x14ac:dyDescent="0.2"/>
    <row r="23019" ht="12.75" customHeight="1" x14ac:dyDescent="0.2"/>
    <row r="23020" ht="12.75" customHeight="1" x14ac:dyDescent="0.2"/>
    <row r="23021" ht="12.75" customHeight="1" x14ac:dyDescent="0.2"/>
    <row r="23022" ht="12.75" customHeight="1" x14ac:dyDescent="0.2"/>
    <row r="23023" ht="12.75" customHeight="1" x14ac:dyDescent="0.2"/>
    <row r="23024" ht="12.75" customHeight="1" x14ac:dyDescent="0.2"/>
    <row r="23025" ht="12.75" customHeight="1" x14ac:dyDescent="0.2"/>
    <row r="23026" ht="12.75" customHeight="1" x14ac:dyDescent="0.2"/>
    <row r="23027" ht="12.75" customHeight="1" x14ac:dyDescent="0.2"/>
    <row r="23028" ht="12.75" customHeight="1" x14ac:dyDescent="0.2"/>
    <row r="23029" ht="12.75" customHeight="1" x14ac:dyDescent="0.2"/>
    <row r="23030" ht="12.75" customHeight="1" x14ac:dyDescent="0.2"/>
    <row r="23031" ht="12.75" customHeight="1" x14ac:dyDescent="0.2"/>
    <row r="23032" ht="12.75" customHeight="1" x14ac:dyDescent="0.2"/>
    <row r="23033" ht="12.75" customHeight="1" x14ac:dyDescent="0.2"/>
    <row r="23034" ht="12.75" customHeight="1" x14ac:dyDescent="0.2"/>
    <row r="23035" ht="12.75" customHeight="1" x14ac:dyDescent="0.2"/>
    <row r="23036" ht="12.75" customHeight="1" x14ac:dyDescent="0.2"/>
    <row r="23037" ht="12.75" customHeight="1" x14ac:dyDescent="0.2"/>
    <row r="23038" ht="12.75" customHeight="1" x14ac:dyDescent="0.2"/>
    <row r="23039" ht="12.75" customHeight="1" x14ac:dyDescent="0.2"/>
    <row r="23040" ht="12.75" customHeight="1" x14ac:dyDescent="0.2"/>
    <row r="23041" ht="12.75" customHeight="1" x14ac:dyDescent="0.2"/>
    <row r="23042" ht="12.75" customHeight="1" x14ac:dyDescent="0.2"/>
    <row r="23043" ht="12.75" customHeight="1" x14ac:dyDescent="0.2"/>
    <row r="23044" ht="12.75" customHeight="1" x14ac:dyDescent="0.2"/>
    <row r="23045" ht="12.75" customHeight="1" x14ac:dyDescent="0.2"/>
    <row r="23046" ht="12.75" customHeight="1" x14ac:dyDescent="0.2"/>
    <row r="23047" ht="12.75" customHeight="1" x14ac:dyDescent="0.2"/>
    <row r="23048" ht="12.75" customHeight="1" x14ac:dyDescent="0.2"/>
    <row r="23049" ht="12.75" customHeight="1" x14ac:dyDescent="0.2"/>
    <row r="23050" ht="12.75" customHeight="1" x14ac:dyDescent="0.2"/>
    <row r="23051" ht="12.75" customHeight="1" x14ac:dyDescent="0.2"/>
    <row r="23052" ht="12.75" customHeight="1" x14ac:dyDescent="0.2"/>
    <row r="23053" ht="12.75" customHeight="1" x14ac:dyDescent="0.2"/>
    <row r="23054" ht="12.75" customHeight="1" x14ac:dyDescent="0.2"/>
    <row r="23055" ht="12.75" customHeight="1" x14ac:dyDescent="0.2"/>
    <row r="23056" ht="12.75" customHeight="1" x14ac:dyDescent="0.2"/>
    <row r="23057" ht="12.75" customHeight="1" x14ac:dyDescent="0.2"/>
    <row r="23058" ht="12.75" customHeight="1" x14ac:dyDescent="0.2"/>
    <row r="23059" ht="12.75" customHeight="1" x14ac:dyDescent="0.2"/>
    <row r="23060" ht="12.75" customHeight="1" x14ac:dyDescent="0.2"/>
    <row r="23061" ht="12.75" customHeight="1" x14ac:dyDescent="0.2"/>
    <row r="23062" ht="12.75" customHeight="1" x14ac:dyDescent="0.2"/>
    <row r="23063" ht="12.75" customHeight="1" x14ac:dyDescent="0.2"/>
    <row r="23064" ht="12.75" customHeight="1" x14ac:dyDescent="0.2"/>
    <row r="23065" ht="12.75" customHeight="1" x14ac:dyDescent="0.2"/>
    <row r="23066" ht="12.75" customHeight="1" x14ac:dyDescent="0.2"/>
    <row r="23067" ht="12.75" customHeight="1" x14ac:dyDescent="0.2"/>
    <row r="23068" ht="12.75" customHeight="1" x14ac:dyDescent="0.2"/>
    <row r="23069" ht="12.75" customHeight="1" x14ac:dyDescent="0.2"/>
    <row r="23070" ht="12.75" customHeight="1" x14ac:dyDescent="0.2"/>
    <row r="23071" ht="12.75" customHeight="1" x14ac:dyDescent="0.2"/>
    <row r="23072" ht="12.75" customHeight="1" x14ac:dyDescent="0.2"/>
    <row r="23073" ht="12.75" customHeight="1" x14ac:dyDescent="0.2"/>
    <row r="23074" ht="12.75" customHeight="1" x14ac:dyDescent="0.2"/>
    <row r="23075" ht="12.75" customHeight="1" x14ac:dyDescent="0.2"/>
    <row r="23076" ht="12.75" customHeight="1" x14ac:dyDescent="0.2"/>
    <row r="23077" ht="12.75" customHeight="1" x14ac:dyDescent="0.2"/>
    <row r="23078" ht="12.75" customHeight="1" x14ac:dyDescent="0.2"/>
    <row r="23079" ht="12.75" customHeight="1" x14ac:dyDescent="0.2"/>
    <row r="23080" ht="12.75" customHeight="1" x14ac:dyDescent="0.2"/>
    <row r="23081" ht="12.75" customHeight="1" x14ac:dyDescent="0.2"/>
    <row r="23082" ht="12.75" customHeight="1" x14ac:dyDescent="0.2"/>
    <row r="23083" ht="12.75" customHeight="1" x14ac:dyDescent="0.2"/>
    <row r="23084" ht="12.75" customHeight="1" x14ac:dyDescent="0.2"/>
    <row r="23085" ht="12.75" customHeight="1" x14ac:dyDescent="0.2"/>
    <row r="23086" ht="12.75" customHeight="1" x14ac:dyDescent="0.2"/>
    <row r="23087" ht="12.75" customHeight="1" x14ac:dyDescent="0.2"/>
    <row r="23088" ht="12.75" customHeight="1" x14ac:dyDescent="0.2"/>
    <row r="23089" ht="12.75" customHeight="1" x14ac:dyDescent="0.2"/>
    <row r="23090" ht="12.75" customHeight="1" x14ac:dyDescent="0.2"/>
    <row r="23091" ht="12.75" customHeight="1" x14ac:dyDescent="0.2"/>
    <row r="23092" ht="12.75" customHeight="1" x14ac:dyDescent="0.2"/>
    <row r="23093" ht="12.75" customHeight="1" x14ac:dyDescent="0.2"/>
    <row r="23094" ht="12.75" customHeight="1" x14ac:dyDescent="0.2"/>
    <row r="23095" ht="12.75" customHeight="1" x14ac:dyDescent="0.2"/>
    <row r="23096" ht="12.75" customHeight="1" x14ac:dyDescent="0.2"/>
    <row r="23097" ht="12.75" customHeight="1" x14ac:dyDescent="0.2"/>
    <row r="23098" ht="12.75" customHeight="1" x14ac:dyDescent="0.2"/>
    <row r="23099" ht="12.75" customHeight="1" x14ac:dyDescent="0.2"/>
    <row r="23100" ht="12.75" customHeight="1" x14ac:dyDescent="0.2"/>
    <row r="23101" ht="12.75" customHeight="1" x14ac:dyDescent="0.2"/>
    <row r="23102" ht="12.75" customHeight="1" x14ac:dyDescent="0.2"/>
    <row r="23103" ht="12.75" customHeight="1" x14ac:dyDescent="0.2"/>
    <row r="23104" ht="12.75" customHeight="1" x14ac:dyDescent="0.2"/>
    <row r="23105" ht="12.75" customHeight="1" x14ac:dyDescent="0.2"/>
    <row r="23106" ht="12.75" customHeight="1" x14ac:dyDescent="0.2"/>
    <row r="23107" ht="12.75" customHeight="1" x14ac:dyDescent="0.2"/>
    <row r="23108" ht="12.75" customHeight="1" x14ac:dyDescent="0.2"/>
    <row r="23109" ht="12.75" customHeight="1" x14ac:dyDescent="0.2"/>
    <row r="23110" ht="12.75" customHeight="1" x14ac:dyDescent="0.2"/>
    <row r="23111" ht="12.75" customHeight="1" x14ac:dyDescent="0.2"/>
    <row r="23112" ht="12.75" customHeight="1" x14ac:dyDescent="0.2"/>
    <row r="23113" ht="12.75" customHeight="1" x14ac:dyDescent="0.2"/>
    <row r="23114" ht="12.75" customHeight="1" x14ac:dyDescent="0.2"/>
    <row r="23115" ht="12.75" customHeight="1" x14ac:dyDescent="0.2"/>
    <row r="23116" ht="12.75" customHeight="1" x14ac:dyDescent="0.2"/>
    <row r="23117" ht="12.75" customHeight="1" x14ac:dyDescent="0.2"/>
    <row r="23118" ht="12.75" customHeight="1" x14ac:dyDescent="0.2"/>
    <row r="23119" ht="12.75" customHeight="1" x14ac:dyDescent="0.2"/>
    <row r="23120" ht="12.75" customHeight="1" x14ac:dyDescent="0.2"/>
    <row r="23121" ht="12.75" customHeight="1" x14ac:dyDescent="0.2"/>
    <row r="23122" ht="12.75" customHeight="1" x14ac:dyDescent="0.2"/>
    <row r="23123" ht="12.75" customHeight="1" x14ac:dyDescent="0.2"/>
    <row r="23124" ht="12.75" customHeight="1" x14ac:dyDescent="0.2"/>
    <row r="23125" ht="12.75" customHeight="1" x14ac:dyDescent="0.2"/>
    <row r="23126" ht="12.75" customHeight="1" x14ac:dyDescent="0.2"/>
    <row r="23127" ht="12.75" customHeight="1" x14ac:dyDescent="0.2"/>
    <row r="23128" ht="12.75" customHeight="1" x14ac:dyDescent="0.2"/>
    <row r="23129" ht="12.75" customHeight="1" x14ac:dyDescent="0.2"/>
    <row r="23130" ht="12.75" customHeight="1" x14ac:dyDescent="0.2"/>
    <row r="23131" ht="12.75" customHeight="1" x14ac:dyDescent="0.2"/>
    <row r="23132" ht="12.75" customHeight="1" x14ac:dyDescent="0.2"/>
    <row r="23133" ht="12.75" customHeight="1" x14ac:dyDescent="0.2"/>
    <row r="23134" ht="12.75" customHeight="1" x14ac:dyDescent="0.2"/>
    <row r="23135" ht="12.75" customHeight="1" x14ac:dyDescent="0.2"/>
    <row r="23136" ht="12.75" customHeight="1" x14ac:dyDescent="0.2"/>
    <row r="23137" ht="12.75" customHeight="1" x14ac:dyDescent="0.2"/>
    <row r="23138" ht="12.75" customHeight="1" x14ac:dyDescent="0.2"/>
    <row r="23139" ht="12.75" customHeight="1" x14ac:dyDescent="0.2"/>
    <row r="23140" ht="12.75" customHeight="1" x14ac:dyDescent="0.2"/>
    <row r="23141" ht="12.75" customHeight="1" x14ac:dyDescent="0.2"/>
    <row r="23142" ht="12.75" customHeight="1" x14ac:dyDescent="0.2"/>
    <row r="23143" ht="12.75" customHeight="1" x14ac:dyDescent="0.2"/>
    <row r="23144" ht="12.75" customHeight="1" x14ac:dyDescent="0.2"/>
    <row r="23145" ht="12.75" customHeight="1" x14ac:dyDescent="0.2"/>
    <row r="23146" ht="12.75" customHeight="1" x14ac:dyDescent="0.2"/>
    <row r="23147" ht="12.75" customHeight="1" x14ac:dyDescent="0.2"/>
    <row r="23148" ht="12.75" customHeight="1" x14ac:dyDescent="0.2"/>
    <row r="23149" ht="12.75" customHeight="1" x14ac:dyDescent="0.2"/>
    <row r="23150" ht="12.75" customHeight="1" x14ac:dyDescent="0.2"/>
    <row r="23151" ht="12.75" customHeight="1" x14ac:dyDescent="0.2"/>
    <row r="23152" ht="12.75" customHeight="1" x14ac:dyDescent="0.2"/>
    <row r="23153" ht="12.75" customHeight="1" x14ac:dyDescent="0.2"/>
    <row r="23154" ht="12.75" customHeight="1" x14ac:dyDescent="0.2"/>
    <row r="23155" ht="12.75" customHeight="1" x14ac:dyDescent="0.2"/>
    <row r="23156" ht="12.75" customHeight="1" x14ac:dyDescent="0.2"/>
    <row r="23157" ht="12.75" customHeight="1" x14ac:dyDescent="0.2"/>
    <row r="23158" ht="12.75" customHeight="1" x14ac:dyDescent="0.2"/>
    <row r="23159" ht="12.75" customHeight="1" x14ac:dyDescent="0.2"/>
    <row r="23160" ht="12.75" customHeight="1" x14ac:dyDescent="0.2"/>
    <row r="23161" ht="12.75" customHeight="1" x14ac:dyDescent="0.2"/>
    <row r="23162" ht="12.75" customHeight="1" x14ac:dyDescent="0.2"/>
    <row r="23163" ht="12.75" customHeight="1" x14ac:dyDescent="0.2"/>
    <row r="23164" ht="12.75" customHeight="1" x14ac:dyDescent="0.2"/>
    <row r="23165" ht="12.75" customHeight="1" x14ac:dyDescent="0.2"/>
    <row r="23166" ht="12.75" customHeight="1" x14ac:dyDescent="0.2"/>
    <row r="23167" ht="12.75" customHeight="1" x14ac:dyDescent="0.2"/>
    <row r="23168" ht="12.75" customHeight="1" x14ac:dyDescent="0.2"/>
    <row r="23169" ht="12.75" customHeight="1" x14ac:dyDescent="0.2"/>
    <row r="23170" ht="12.75" customHeight="1" x14ac:dyDescent="0.2"/>
    <row r="23171" ht="12.75" customHeight="1" x14ac:dyDescent="0.2"/>
    <row r="23172" ht="12.75" customHeight="1" x14ac:dyDescent="0.2"/>
    <row r="23173" ht="12.75" customHeight="1" x14ac:dyDescent="0.2"/>
    <row r="23174" ht="12.75" customHeight="1" x14ac:dyDescent="0.2"/>
    <row r="23175" ht="12.75" customHeight="1" x14ac:dyDescent="0.2"/>
    <row r="23176" ht="12.75" customHeight="1" x14ac:dyDescent="0.2"/>
    <row r="23177" ht="12.75" customHeight="1" x14ac:dyDescent="0.2"/>
    <row r="23178" ht="12.75" customHeight="1" x14ac:dyDescent="0.2"/>
    <row r="23179" ht="12.75" customHeight="1" x14ac:dyDescent="0.2"/>
    <row r="23180" ht="12.75" customHeight="1" x14ac:dyDescent="0.2"/>
    <row r="23181" ht="12.75" customHeight="1" x14ac:dyDescent="0.2"/>
    <row r="23182" ht="12.75" customHeight="1" x14ac:dyDescent="0.2"/>
    <row r="23183" ht="12.75" customHeight="1" x14ac:dyDescent="0.2"/>
    <row r="23184" ht="12.75" customHeight="1" x14ac:dyDescent="0.2"/>
    <row r="23185" ht="12.75" customHeight="1" x14ac:dyDescent="0.2"/>
    <row r="23186" ht="12.75" customHeight="1" x14ac:dyDescent="0.2"/>
    <row r="23187" ht="12.75" customHeight="1" x14ac:dyDescent="0.2"/>
    <row r="23188" ht="12.75" customHeight="1" x14ac:dyDescent="0.2"/>
    <row r="23189" ht="12.75" customHeight="1" x14ac:dyDescent="0.2"/>
    <row r="23190" ht="12.75" customHeight="1" x14ac:dyDescent="0.2"/>
    <row r="23191" ht="12.75" customHeight="1" x14ac:dyDescent="0.2"/>
    <row r="23192" ht="12.75" customHeight="1" x14ac:dyDescent="0.2"/>
    <row r="23193" ht="12.75" customHeight="1" x14ac:dyDescent="0.2"/>
    <row r="23194" ht="12.75" customHeight="1" x14ac:dyDescent="0.2"/>
    <row r="23195" ht="12.75" customHeight="1" x14ac:dyDescent="0.2"/>
    <row r="23196" ht="12.75" customHeight="1" x14ac:dyDescent="0.2"/>
    <row r="23197" ht="12.75" customHeight="1" x14ac:dyDescent="0.2"/>
    <row r="23198" ht="12.75" customHeight="1" x14ac:dyDescent="0.2"/>
    <row r="23199" ht="12.75" customHeight="1" x14ac:dyDescent="0.2"/>
    <row r="23200" ht="12.75" customHeight="1" x14ac:dyDescent="0.2"/>
    <row r="23201" ht="12.75" customHeight="1" x14ac:dyDescent="0.2"/>
    <row r="23202" ht="12.75" customHeight="1" x14ac:dyDescent="0.2"/>
    <row r="23203" ht="12.75" customHeight="1" x14ac:dyDescent="0.2"/>
    <row r="23204" ht="12.75" customHeight="1" x14ac:dyDescent="0.2"/>
    <row r="23205" ht="12.75" customHeight="1" x14ac:dyDescent="0.2"/>
    <row r="23206" ht="12.75" customHeight="1" x14ac:dyDescent="0.2"/>
    <row r="23207" ht="12.75" customHeight="1" x14ac:dyDescent="0.2"/>
    <row r="23208" ht="12.75" customHeight="1" x14ac:dyDescent="0.2"/>
    <row r="23209" ht="12.75" customHeight="1" x14ac:dyDescent="0.2"/>
    <row r="23210" ht="12.75" customHeight="1" x14ac:dyDescent="0.2"/>
    <row r="23211" ht="12.75" customHeight="1" x14ac:dyDescent="0.2"/>
    <row r="23212" ht="12.75" customHeight="1" x14ac:dyDescent="0.2"/>
    <row r="23213" ht="12.75" customHeight="1" x14ac:dyDescent="0.2"/>
    <row r="23214" ht="12.75" customHeight="1" x14ac:dyDescent="0.2"/>
    <row r="23215" ht="12.75" customHeight="1" x14ac:dyDescent="0.2"/>
    <row r="23216" ht="12.75" customHeight="1" x14ac:dyDescent="0.2"/>
    <row r="23217" ht="12.75" customHeight="1" x14ac:dyDescent="0.2"/>
    <row r="23218" ht="12.75" customHeight="1" x14ac:dyDescent="0.2"/>
    <row r="23219" ht="12.75" customHeight="1" x14ac:dyDescent="0.2"/>
    <row r="23220" ht="12.75" customHeight="1" x14ac:dyDescent="0.2"/>
    <row r="23221" ht="12.75" customHeight="1" x14ac:dyDescent="0.2"/>
    <row r="23222" ht="12.75" customHeight="1" x14ac:dyDescent="0.2"/>
    <row r="23223" ht="12.75" customHeight="1" x14ac:dyDescent="0.2"/>
    <row r="23224" ht="12.75" customHeight="1" x14ac:dyDescent="0.2"/>
    <row r="23225" ht="12.75" customHeight="1" x14ac:dyDescent="0.2"/>
    <row r="23226" ht="12.75" customHeight="1" x14ac:dyDescent="0.2"/>
    <row r="23227" ht="12.75" customHeight="1" x14ac:dyDescent="0.2"/>
    <row r="23228" ht="12.75" customHeight="1" x14ac:dyDescent="0.2"/>
    <row r="23229" ht="12.75" customHeight="1" x14ac:dyDescent="0.2"/>
    <row r="23230" ht="12.75" customHeight="1" x14ac:dyDescent="0.2"/>
    <row r="23231" ht="12.75" customHeight="1" x14ac:dyDescent="0.2"/>
    <row r="23232" ht="12.75" customHeight="1" x14ac:dyDescent="0.2"/>
    <row r="23233" ht="12.75" customHeight="1" x14ac:dyDescent="0.2"/>
    <row r="23234" ht="12.75" customHeight="1" x14ac:dyDescent="0.2"/>
    <row r="23235" ht="12.75" customHeight="1" x14ac:dyDescent="0.2"/>
    <row r="23236" ht="12.75" customHeight="1" x14ac:dyDescent="0.2"/>
    <row r="23237" ht="12.75" customHeight="1" x14ac:dyDescent="0.2"/>
    <row r="23238" ht="12.75" customHeight="1" x14ac:dyDescent="0.2"/>
    <row r="23239" ht="12.75" customHeight="1" x14ac:dyDescent="0.2"/>
    <row r="23240" ht="12.75" customHeight="1" x14ac:dyDescent="0.2"/>
    <row r="23241" ht="12.75" customHeight="1" x14ac:dyDescent="0.2"/>
    <row r="23242" ht="12.75" customHeight="1" x14ac:dyDescent="0.2"/>
    <row r="23243" ht="12.75" customHeight="1" x14ac:dyDescent="0.2"/>
    <row r="23244" ht="12.75" customHeight="1" x14ac:dyDescent="0.2"/>
    <row r="23245" ht="12.75" customHeight="1" x14ac:dyDescent="0.2"/>
    <row r="23246" ht="12.75" customHeight="1" x14ac:dyDescent="0.2"/>
    <row r="23247" ht="12.75" customHeight="1" x14ac:dyDescent="0.2"/>
    <row r="23248" ht="12.75" customHeight="1" x14ac:dyDescent="0.2"/>
    <row r="23249" ht="12.75" customHeight="1" x14ac:dyDescent="0.2"/>
    <row r="23250" ht="12.75" customHeight="1" x14ac:dyDescent="0.2"/>
    <row r="23251" ht="12.75" customHeight="1" x14ac:dyDescent="0.2"/>
    <row r="23252" ht="12.75" customHeight="1" x14ac:dyDescent="0.2"/>
    <row r="23253" ht="12.75" customHeight="1" x14ac:dyDescent="0.2"/>
    <row r="23254" ht="12.75" customHeight="1" x14ac:dyDescent="0.2"/>
    <row r="23255" ht="12.75" customHeight="1" x14ac:dyDescent="0.2"/>
    <row r="23256" ht="12.75" customHeight="1" x14ac:dyDescent="0.2"/>
    <row r="23257" ht="12.75" customHeight="1" x14ac:dyDescent="0.2"/>
    <row r="23258" ht="12.75" customHeight="1" x14ac:dyDescent="0.2"/>
    <row r="23259" ht="12.75" customHeight="1" x14ac:dyDescent="0.2"/>
    <row r="23260" ht="12.75" customHeight="1" x14ac:dyDescent="0.2"/>
    <row r="23261" ht="12.75" customHeight="1" x14ac:dyDescent="0.2"/>
    <row r="23262" ht="12.75" customHeight="1" x14ac:dyDescent="0.2"/>
    <row r="23263" ht="12.75" customHeight="1" x14ac:dyDescent="0.2"/>
    <row r="23264" ht="12.75" customHeight="1" x14ac:dyDescent="0.2"/>
    <row r="23265" ht="12.75" customHeight="1" x14ac:dyDescent="0.2"/>
    <row r="23266" ht="12.75" customHeight="1" x14ac:dyDescent="0.2"/>
    <row r="23267" ht="12.75" customHeight="1" x14ac:dyDescent="0.2"/>
    <row r="23268" ht="12.75" customHeight="1" x14ac:dyDescent="0.2"/>
    <row r="23269" ht="12.75" customHeight="1" x14ac:dyDescent="0.2"/>
    <row r="23270" ht="12.75" customHeight="1" x14ac:dyDescent="0.2"/>
    <row r="23271" ht="12.75" customHeight="1" x14ac:dyDescent="0.2"/>
    <row r="23272" ht="12.75" customHeight="1" x14ac:dyDescent="0.2"/>
    <row r="23273" ht="12.75" customHeight="1" x14ac:dyDescent="0.2"/>
    <row r="23274" ht="12.75" customHeight="1" x14ac:dyDescent="0.2"/>
    <row r="23275" ht="12.75" customHeight="1" x14ac:dyDescent="0.2"/>
    <row r="23276" ht="12.75" customHeight="1" x14ac:dyDescent="0.2"/>
    <row r="23277" ht="12.75" customHeight="1" x14ac:dyDescent="0.2"/>
    <row r="23278" ht="12.75" customHeight="1" x14ac:dyDescent="0.2"/>
    <row r="23279" ht="12.75" customHeight="1" x14ac:dyDescent="0.2"/>
    <row r="23280" ht="12.75" customHeight="1" x14ac:dyDescent="0.2"/>
    <row r="23281" ht="12.75" customHeight="1" x14ac:dyDescent="0.2"/>
    <row r="23282" ht="12.75" customHeight="1" x14ac:dyDescent="0.2"/>
    <row r="23283" ht="12.75" customHeight="1" x14ac:dyDescent="0.2"/>
    <row r="23284" ht="12.75" customHeight="1" x14ac:dyDescent="0.2"/>
    <row r="23285" ht="12.75" customHeight="1" x14ac:dyDescent="0.2"/>
    <row r="23286" ht="12.75" customHeight="1" x14ac:dyDescent="0.2"/>
    <row r="23287" ht="12.75" customHeight="1" x14ac:dyDescent="0.2"/>
    <row r="23288" ht="12.75" customHeight="1" x14ac:dyDescent="0.2"/>
    <row r="23289" ht="12.75" customHeight="1" x14ac:dyDescent="0.2"/>
    <row r="23290" ht="12.75" customHeight="1" x14ac:dyDescent="0.2"/>
    <row r="23291" ht="12.75" customHeight="1" x14ac:dyDescent="0.2"/>
    <row r="23292" ht="12.75" customHeight="1" x14ac:dyDescent="0.2"/>
    <row r="23293" ht="12.75" customHeight="1" x14ac:dyDescent="0.2"/>
    <row r="23294" ht="12.75" customHeight="1" x14ac:dyDescent="0.2"/>
    <row r="23295" ht="12.75" customHeight="1" x14ac:dyDescent="0.2"/>
    <row r="23296" ht="12.75" customHeight="1" x14ac:dyDescent="0.2"/>
    <row r="23297" ht="12.75" customHeight="1" x14ac:dyDescent="0.2"/>
    <row r="23298" ht="12.75" customHeight="1" x14ac:dyDescent="0.2"/>
    <row r="23299" ht="12.75" customHeight="1" x14ac:dyDescent="0.2"/>
    <row r="23300" ht="12.75" customHeight="1" x14ac:dyDescent="0.2"/>
    <row r="23301" ht="12.75" customHeight="1" x14ac:dyDescent="0.2"/>
    <row r="23302" ht="12.75" customHeight="1" x14ac:dyDescent="0.2"/>
    <row r="23303" ht="12.75" customHeight="1" x14ac:dyDescent="0.2"/>
    <row r="23304" ht="12.75" customHeight="1" x14ac:dyDescent="0.2"/>
    <row r="23305" ht="12.75" customHeight="1" x14ac:dyDescent="0.2"/>
    <row r="23306" ht="12.75" customHeight="1" x14ac:dyDescent="0.2"/>
    <row r="23307" ht="12.75" customHeight="1" x14ac:dyDescent="0.2"/>
    <row r="23308" ht="12.75" customHeight="1" x14ac:dyDescent="0.2"/>
    <row r="23309" ht="12.75" customHeight="1" x14ac:dyDescent="0.2"/>
    <row r="23310" ht="12.75" customHeight="1" x14ac:dyDescent="0.2"/>
    <row r="23311" ht="12.75" customHeight="1" x14ac:dyDescent="0.2"/>
    <row r="23312" ht="12.75" customHeight="1" x14ac:dyDescent="0.2"/>
    <row r="23313" ht="12.75" customHeight="1" x14ac:dyDescent="0.2"/>
    <row r="23314" ht="12.75" customHeight="1" x14ac:dyDescent="0.2"/>
    <row r="23315" ht="12.75" customHeight="1" x14ac:dyDescent="0.2"/>
    <row r="23316" ht="12.75" customHeight="1" x14ac:dyDescent="0.2"/>
    <row r="23317" ht="12.75" customHeight="1" x14ac:dyDescent="0.2"/>
    <row r="23318" ht="12.75" customHeight="1" x14ac:dyDescent="0.2"/>
    <row r="23319" ht="12.75" customHeight="1" x14ac:dyDescent="0.2"/>
    <row r="23320" ht="12.75" customHeight="1" x14ac:dyDescent="0.2"/>
    <row r="23321" ht="12.75" customHeight="1" x14ac:dyDescent="0.2"/>
    <row r="23322" ht="12.75" customHeight="1" x14ac:dyDescent="0.2"/>
    <row r="23323" ht="12.75" customHeight="1" x14ac:dyDescent="0.2"/>
    <row r="23324" ht="12.75" customHeight="1" x14ac:dyDescent="0.2"/>
    <row r="23325" ht="12.75" customHeight="1" x14ac:dyDescent="0.2"/>
    <row r="23326" ht="12.75" customHeight="1" x14ac:dyDescent="0.2"/>
    <row r="23327" ht="12.75" customHeight="1" x14ac:dyDescent="0.2"/>
    <row r="23328" ht="12.75" customHeight="1" x14ac:dyDescent="0.2"/>
    <row r="23329" ht="12.75" customHeight="1" x14ac:dyDescent="0.2"/>
    <row r="23330" ht="12.75" customHeight="1" x14ac:dyDescent="0.2"/>
    <row r="23331" ht="12.75" customHeight="1" x14ac:dyDescent="0.2"/>
    <row r="23332" ht="12.75" customHeight="1" x14ac:dyDescent="0.2"/>
    <row r="23333" ht="12.75" customHeight="1" x14ac:dyDescent="0.2"/>
    <row r="23334" ht="12.75" customHeight="1" x14ac:dyDescent="0.2"/>
    <row r="23335" ht="12.75" customHeight="1" x14ac:dyDescent="0.2"/>
    <row r="23336" ht="12.75" customHeight="1" x14ac:dyDescent="0.2"/>
    <row r="23337" ht="12.75" customHeight="1" x14ac:dyDescent="0.2"/>
    <row r="23338" ht="12.75" customHeight="1" x14ac:dyDescent="0.2"/>
    <row r="23339" ht="12.75" customHeight="1" x14ac:dyDescent="0.2"/>
    <row r="23340" ht="12.75" customHeight="1" x14ac:dyDescent="0.2"/>
    <row r="23341" ht="12.75" customHeight="1" x14ac:dyDescent="0.2"/>
    <row r="23342" ht="12.75" customHeight="1" x14ac:dyDescent="0.2"/>
    <row r="23343" ht="12.75" customHeight="1" x14ac:dyDescent="0.2"/>
    <row r="23344" ht="12.75" customHeight="1" x14ac:dyDescent="0.2"/>
    <row r="23345" ht="12.75" customHeight="1" x14ac:dyDescent="0.2"/>
    <row r="23346" ht="12.75" customHeight="1" x14ac:dyDescent="0.2"/>
    <row r="23347" ht="12.75" customHeight="1" x14ac:dyDescent="0.2"/>
    <row r="23348" ht="12.75" customHeight="1" x14ac:dyDescent="0.2"/>
    <row r="23349" ht="12.75" customHeight="1" x14ac:dyDescent="0.2"/>
    <row r="23350" ht="12.75" customHeight="1" x14ac:dyDescent="0.2"/>
    <row r="23351" ht="12.75" customHeight="1" x14ac:dyDescent="0.2"/>
    <row r="23352" ht="12.75" customHeight="1" x14ac:dyDescent="0.2"/>
    <row r="23353" ht="12.75" customHeight="1" x14ac:dyDescent="0.2"/>
    <row r="23354" ht="12.75" customHeight="1" x14ac:dyDescent="0.2"/>
    <row r="23355" ht="12.75" customHeight="1" x14ac:dyDescent="0.2"/>
    <row r="23356" ht="12.75" customHeight="1" x14ac:dyDescent="0.2"/>
    <row r="23357" ht="12.75" customHeight="1" x14ac:dyDescent="0.2"/>
    <row r="23358" ht="12.75" customHeight="1" x14ac:dyDescent="0.2"/>
    <row r="23359" ht="12.75" customHeight="1" x14ac:dyDescent="0.2"/>
    <row r="23360" ht="12.75" customHeight="1" x14ac:dyDescent="0.2"/>
    <row r="23361" ht="12.75" customHeight="1" x14ac:dyDescent="0.2"/>
    <row r="23362" ht="12.75" customHeight="1" x14ac:dyDescent="0.2"/>
    <row r="23363" ht="12.75" customHeight="1" x14ac:dyDescent="0.2"/>
    <row r="23364" ht="12.75" customHeight="1" x14ac:dyDescent="0.2"/>
    <row r="23365" ht="12.75" customHeight="1" x14ac:dyDescent="0.2"/>
    <row r="23366" ht="12.75" customHeight="1" x14ac:dyDescent="0.2"/>
    <row r="23367" ht="12.75" customHeight="1" x14ac:dyDescent="0.2"/>
    <row r="23368" ht="12.75" customHeight="1" x14ac:dyDescent="0.2"/>
    <row r="23369" ht="12.75" customHeight="1" x14ac:dyDescent="0.2"/>
    <row r="23370" ht="12.75" customHeight="1" x14ac:dyDescent="0.2"/>
    <row r="23371" ht="12.75" customHeight="1" x14ac:dyDescent="0.2"/>
    <row r="23372" ht="12.75" customHeight="1" x14ac:dyDescent="0.2"/>
    <row r="23373" ht="12.75" customHeight="1" x14ac:dyDescent="0.2"/>
    <row r="23374" ht="12.75" customHeight="1" x14ac:dyDescent="0.2"/>
    <row r="23375" ht="12.75" customHeight="1" x14ac:dyDescent="0.2"/>
    <row r="23376" ht="12.75" customHeight="1" x14ac:dyDescent="0.2"/>
    <row r="23377" ht="12.75" customHeight="1" x14ac:dyDescent="0.2"/>
    <row r="23378" ht="12.75" customHeight="1" x14ac:dyDescent="0.2"/>
    <row r="23379" ht="12.75" customHeight="1" x14ac:dyDescent="0.2"/>
    <row r="23380" ht="12.75" customHeight="1" x14ac:dyDescent="0.2"/>
    <row r="23381" ht="12.75" customHeight="1" x14ac:dyDescent="0.2"/>
    <row r="23382" ht="12.75" customHeight="1" x14ac:dyDescent="0.2"/>
    <row r="23383" ht="12.75" customHeight="1" x14ac:dyDescent="0.2"/>
    <row r="23384" ht="12.75" customHeight="1" x14ac:dyDescent="0.2"/>
    <row r="23385" ht="12.75" customHeight="1" x14ac:dyDescent="0.2"/>
    <row r="23386" ht="12.75" customHeight="1" x14ac:dyDescent="0.2"/>
    <row r="23387" ht="12.75" customHeight="1" x14ac:dyDescent="0.2"/>
    <row r="23388" ht="12.75" customHeight="1" x14ac:dyDescent="0.2"/>
    <row r="23389" ht="12.75" customHeight="1" x14ac:dyDescent="0.2"/>
    <row r="23390" ht="12.75" customHeight="1" x14ac:dyDescent="0.2"/>
    <row r="23391" ht="12.75" customHeight="1" x14ac:dyDescent="0.2"/>
    <row r="23392" ht="12.75" customHeight="1" x14ac:dyDescent="0.2"/>
    <row r="23393" ht="12.75" customHeight="1" x14ac:dyDescent="0.2"/>
    <row r="23394" ht="12.75" customHeight="1" x14ac:dyDescent="0.2"/>
    <row r="23395" ht="12.75" customHeight="1" x14ac:dyDescent="0.2"/>
    <row r="23396" ht="12.75" customHeight="1" x14ac:dyDescent="0.2"/>
    <row r="23397" ht="12.75" customHeight="1" x14ac:dyDescent="0.2"/>
    <row r="23398" ht="12.75" customHeight="1" x14ac:dyDescent="0.2"/>
    <row r="23399" ht="12.75" customHeight="1" x14ac:dyDescent="0.2"/>
    <row r="23400" ht="12.75" customHeight="1" x14ac:dyDescent="0.2"/>
    <row r="23401" ht="12.75" customHeight="1" x14ac:dyDescent="0.2"/>
    <row r="23402" ht="12.75" customHeight="1" x14ac:dyDescent="0.2"/>
    <row r="23403" ht="12.75" customHeight="1" x14ac:dyDescent="0.2"/>
    <row r="23404" ht="12.75" customHeight="1" x14ac:dyDescent="0.2"/>
    <row r="23405" ht="12.75" customHeight="1" x14ac:dyDescent="0.2"/>
    <row r="23406" ht="12.75" customHeight="1" x14ac:dyDescent="0.2"/>
    <row r="23407" ht="12.75" customHeight="1" x14ac:dyDescent="0.2"/>
    <row r="23408" ht="12.75" customHeight="1" x14ac:dyDescent="0.2"/>
    <row r="23409" ht="12.75" customHeight="1" x14ac:dyDescent="0.2"/>
    <row r="23410" ht="12.75" customHeight="1" x14ac:dyDescent="0.2"/>
    <row r="23411" ht="12.75" customHeight="1" x14ac:dyDescent="0.2"/>
    <row r="23412" ht="12.75" customHeight="1" x14ac:dyDescent="0.2"/>
    <row r="23413" ht="12.75" customHeight="1" x14ac:dyDescent="0.2"/>
    <row r="23414" ht="12.75" customHeight="1" x14ac:dyDescent="0.2"/>
    <row r="23415" ht="12.75" customHeight="1" x14ac:dyDescent="0.2"/>
    <row r="23416" ht="12.75" customHeight="1" x14ac:dyDescent="0.2"/>
    <row r="23417" ht="12.75" customHeight="1" x14ac:dyDescent="0.2"/>
    <row r="23418" ht="12.75" customHeight="1" x14ac:dyDescent="0.2"/>
    <row r="23419" ht="12.75" customHeight="1" x14ac:dyDescent="0.2"/>
    <row r="23420" ht="12.75" customHeight="1" x14ac:dyDescent="0.2"/>
    <row r="23421" ht="12.75" customHeight="1" x14ac:dyDescent="0.2"/>
    <row r="23422" ht="12.75" customHeight="1" x14ac:dyDescent="0.2"/>
    <row r="23423" ht="12.75" customHeight="1" x14ac:dyDescent="0.2"/>
    <row r="23424" ht="12.75" customHeight="1" x14ac:dyDescent="0.2"/>
    <row r="23425" ht="12.75" customHeight="1" x14ac:dyDescent="0.2"/>
    <row r="23426" ht="12.75" customHeight="1" x14ac:dyDescent="0.2"/>
    <row r="23427" ht="12.75" customHeight="1" x14ac:dyDescent="0.2"/>
    <row r="23428" ht="12.75" customHeight="1" x14ac:dyDescent="0.2"/>
    <row r="23429" ht="12.75" customHeight="1" x14ac:dyDescent="0.2"/>
    <row r="23430" ht="12.75" customHeight="1" x14ac:dyDescent="0.2"/>
    <row r="23431" ht="12.75" customHeight="1" x14ac:dyDescent="0.2"/>
    <row r="23432" ht="12.75" customHeight="1" x14ac:dyDescent="0.2"/>
    <row r="23433" ht="12.75" customHeight="1" x14ac:dyDescent="0.2"/>
    <row r="23434" ht="12.75" customHeight="1" x14ac:dyDescent="0.2"/>
    <row r="23435" ht="12.75" customHeight="1" x14ac:dyDescent="0.2"/>
    <row r="23436" ht="12.75" customHeight="1" x14ac:dyDescent="0.2"/>
    <row r="23437" ht="12.75" customHeight="1" x14ac:dyDescent="0.2"/>
    <row r="23438" ht="12.75" customHeight="1" x14ac:dyDescent="0.2"/>
    <row r="23439" ht="12.75" customHeight="1" x14ac:dyDescent="0.2"/>
    <row r="23440" ht="12.75" customHeight="1" x14ac:dyDescent="0.2"/>
    <row r="23441" ht="12.75" customHeight="1" x14ac:dyDescent="0.2"/>
    <row r="23442" ht="12.75" customHeight="1" x14ac:dyDescent="0.2"/>
    <row r="23443" ht="12.75" customHeight="1" x14ac:dyDescent="0.2"/>
    <row r="23444" ht="12.75" customHeight="1" x14ac:dyDescent="0.2"/>
    <row r="23445" ht="12.75" customHeight="1" x14ac:dyDescent="0.2"/>
    <row r="23446" ht="12.75" customHeight="1" x14ac:dyDescent="0.2"/>
    <row r="23447" ht="12.75" customHeight="1" x14ac:dyDescent="0.2"/>
    <row r="23448" ht="12.75" customHeight="1" x14ac:dyDescent="0.2"/>
    <row r="23449" ht="12.75" customHeight="1" x14ac:dyDescent="0.2"/>
    <row r="23450" ht="12.75" customHeight="1" x14ac:dyDescent="0.2"/>
    <row r="23451" ht="12.75" customHeight="1" x14ac:dyDescent="0.2"/>
    <row r="23452" ht="12.75" customHeight="1" x14ac:dyDescent="0.2"/>
    <row r="23453" ht="12.75" customHeight="1" x14ac:dyDescent="0.2"/>
    <row r="23454" ht="12.75" customHeight="1" x14ac:dyDescent="0.2"/>
    <row r="23455" ht="12.75" customHeight="1" x14ac:dyDescent="0.2"/>
    <row r="23456" ht="12.75" customHeight="1" x14ac:dyDescent="0.2"/>
    <row r="23457" ht="12.75" customHeight="1" x14ac:dyDescent="0.2"/>
    <row r="23458" ht="12.75" customHeight="1" x14ac:dyDescent="0.2"/>
    <row r="23459" ht="12.75" customHeight="1" x14ac:dyDescent="0.2"/>
    <row r="23460" ht="12.75" customHeight="1" x14ac:dyDescent="0.2"/>
    <row r="23461" ht="12.75" customHeight="1" x14ac:dyDescent="0.2"/>
    <row r="23462" ht="12.75" customHeight="1" x14ac:dyDescent="0.2"/>
    <row r="23463" ht="12.75" customHeight="1" x14ac:dyDescent="0.2"/>
    <row r="23464" ht="12.75" customHeight="1" x14ac:dyDescent="0.2"/>
    <row r="23465" ht="12.75" customHeight="1" x14ac:dyDescent="0.2"/>
    <row r="23466" ht="12.75" customHeight="1" x14ac:dyDescent="0.2"/>
    <row r="23467" ht="12.75" customHeight="1" x14ac:dyDescent="0.2"/>
    <row r="23468" ht="12.75" customHeight="1" x14ac:dyDescent="0.2"/>
    <row r="23469" ht="12.75" customHeight="1" x14ac:dyDescent="0.2"/>
    <row r="23470" ht="12.75" customHeight="1" x14ac:dyDescent="0.2"/>
    <row r="23471" ht="12.75" customHeight="1" x14ac:dyDescent="0.2"/>
    <row r="23472" ht="12.75" customHeight="1" x14ac:dyDescent="0.2"/>
    <row r="23473" ht="12.75" customHeight="1" x14ac:dyDescent="0.2"/>
    <row r="23474" ht="12.75" customHeight="1" x14ac:dyDescent="0.2"/>
    <row r="23475" ht="12.75" customHeight="1" x14ac:dyDescent="0.2"/>
    <row r="23476" ht="12.75" customHeight="1" x14ac:dyDescent="0.2"/>
    <row r="23477" ht="12.75" customHeight="1" x14ac:dyDescent="0.2"/>
    <row r="23478" ht="12.75" customHeight="1" x14ac:dyDescent="0.2"/>
    <row r="23479" ht="12.75" customHeight="1" x14ac:dyDescent="0.2"/>
    <row r="23480" ht="12.75" customHeight="1" x14ac:dyDescent="0.2"/>
    <row r="23481" ht="12.75" customHeight="1" x14ac:dyDescent="0.2"/>
    <row r="23482" ht="12.75" customHeight="1" x14ac:dyDescent="0.2"/>
    <row r="23483" ht="12.75" customHeight="1" x14ac:dyDescent="0.2"/>
    <row r="23484" ht="12.75" customHeight="1" x14ac:dyDescent="0.2"/>
    <row r="23485" ht="12.75" customHeight="1" x14ac:dyDescent="0.2"/>
    <row r="23486" ht="12.75" customHeight="1" x14ac:dyDescent="0.2"/>
    <row r="23487" ht="12.75" customHeight="1" x14ac:dyDescent="0.2"/>
    <row r="23488" ht="12.75" customHeight="1" x14ac:dyDescent="0.2"/>
    <row r="23489" ht="12.75" customHeight="1" x14ac:dyDescent="0.2"/>
    <row r="23490" ht="12.75" customHeight="1" x14ac:dyDescent="0.2"/>
    <row r="23491" ht="12.75" customHeight="1" x14ac:dyDescent="0.2"/>
    <row r="23492" ht="12.75" customHeight="1" x14ac:dyDescent="0.2"/>
    <row r="23493" ht="12.75" customHeight="1" x14ac:dyDescent="0.2"/>
    <row r="23494" ht="12.75" customHeight="1" x14ac:dyDescent="0.2"/>
    <row r="23495" ht="12.75" customHeight="1" x14ac:dyDescent="0.2"/>
    <row r="23496" ht="12.75" customHeight="1" x14ac:dyDescent="0.2"/>
    <row r="23497" ht="12.75" customHeight="1" x14ac:dyDescent="0.2"/>
    <row r="23498" ht="12.75" customHeight="1" x14ac:dyDescent="0.2"/>
    <row r="23499" ht="12.75" customHeight="1" x14ac:dyDescent="0.2"/>
    <row r="23500" ht="12.75" customHeight="1" x14ac:dyDescent="0.2"/>
    <row r="23501" ht="12.75" customHeight="1" x14ac:dyDescent="0.2"/>
    <row r="23502" ht="12.75" customHeight="1" x14ac:dyDescent="0.2"/>
    <row r="23503" ht="12.75" customHeight="1" x14ac:dyDescent="0.2"/>
    <row r="23504" ht="12.75" customHeight="1" x14ac:dyDescent="0.2"/>
    <row r="23505" ht="12.75" customHeight="1" x14ac:dyDescent="0.2"/>
    <row r="23506" ht="12.75" customHeight="1" x14ac:dyDescent="0.2"/>
    <row r="23507" ht="12.75" customHeight="1" x14ac:dyDescent="0.2"/>
    <row r="23508" ht="12.75" customHeight="1" x14ac:dyDescent="0.2"/>
    <row r="23509" ht="12.75" customHeight="1" x14ac:dyDescent="0.2"/>
    <row r="23510" ht="12.75" customHeight="1" x14ac:dyDescent="0.2"/>
    <row r="23511" ht="12.75" customHeight="1" x14ac:dyDescent="0.2"/>
    <row r="23512" ht="12.75" customHeight="1" x14ac:dyDescent="0.2"/>
    <row r="23513" ht="12.75" customHeight="1" x14ac:dyDescent="0.2"/>
    <row r="23514" ht="12.75" customHeight="1" x14ac:dyDescent="0.2"/>
    <row r="23515" ht="12.75" customHeight="1" x14ac:dyDescent="0.2"/>
    <row r="23516" ht="12.75" customHeight="1" x14ac:dyDescent="0.2"/>
    <row r="23517" ht="12.75" customHeight="1" x14ac:dyDescent="0.2"/>
    <row r="23518" ht="12.75" customHeight="1" x14ac:dyDescent="0.2"/>
    <row r="23519" ht="12.75" customHeight="1" x14ac:dyDescent="0.2"/>
    <row r="23520" ht="12.75" customHeight="1" x14ac:dyDescent="0.2"/>
    <row r="23521" ht="12.75" customHeight="1" x14ac:dyDescent="0.2"/>
    <row r="23522" ht="12.75" customHeight="1" x14ac:dyDescent="0.2"/>
    <row r="23523" ht="12.75" customHeight="1" x14ac:dyDescent="0.2"/>
    <row r="23524" ht="12.75" customHeight="1" x14ac:dyDescent="0.2"/>
    <row r="23525" ht="12.75" customHeight="1" x14ac:dyDescent="0.2"/>
    <row r="23526" ht="12.75" customHeight="1" x14ac:dyDescent="0.2"/>
    <row r="23527" ht="12.75" customHeight="1" x14ac:dyDescent="0.2"/>
    <row r="23528" ht="12.75" customHeight="1" x14ac:dyDescent="0.2"/>
    <row r="23529" ht="12.75" customHeight="1" x14ac:dyDescent="0.2"/>
    <row r="23530" ht="12.75" customHeight="1" x14ac:dyDescent="0.2"/>
    <row r="23531" ht="12.75" customHeight="1" x14ac:dyDescent="0.2"/>
    <row r="23532" ht="12.75" customHeight="1" x14ac:dyDescent="0.2"/>
    <row r="23533" ht="12.75" customHeight="1" x14ac:dyDescent="0.2"/>
    <row r="23534" ht="12.75" customHeight="1" x14ac:dyDescent="0.2"/>
    <row r="23535" ht="12.75" customHeight="1" x14ac:dyDescent="0.2"/>
    <row r="23536" ht="12.75" customHeight="1" x14ac:dyDescent="0.2"/>
    <row r="23537" ht="12.75" customHeight="1" x14ac:dyDescent="0.2"/>
    <row r="23538" ht="12.75" customHeight="1" x14ac:dyDescent="0.2"/>
    <row r="23539" ht="12.75" customHeight="1" x14ac:dyDescent="0.2"/>
    <row r="23540" ht="12.75" customHeight="1" x14ac:dyDescent="0.2"/>
    <row r="23541" ht="12.75" customHeight="1" x14ac:dyDescent="0.2"/>
    <row r="23542" ht="12.75" customHeight="1" x14ac:dyDescent="0.2"/>
    <row r="23543" ht="12.75" customHeight="1" x14ac:dyDescent="0.2"/>
    <row r="23544" ht="12.75" customHeight="1" x14ac:dyDescent="0.2"/>
    <row r="23545" ht="12.75" customHeight="1" x14ac:dyDescent="0.2"/>
    <row r="23546" ht="12.75" customHeight="1" x14ac:dyDescent="0.2"/>
    <row r="23547" ht="12.75" customHeight="1" x14ac:dyDescent="0.2"/>
    <row r="23548" ht="12.75" customHeight="1" x14ac:dyDescent="0.2"/>
    <row r="23549" ht="12.75" customHeight="1" x14ac:dyDescent="0.2"/>
    <row r="23550" ht="12.75" customHeight="1" x14ac:dyDescent="0.2"/>
    <row r="23551" ht="12.75" customHeight="1" x14ac:dyDescent="0.2"/>
    <row r="23552" ht="12.75" customHeight="1" x14ac:dyDescent="0.2"/>
    <row r="23553" ht="12.75" customHeight="1" x14ac:dyDescent="0.2"/>
    <row r="23554" ht="12.75" customHeight="1" x14ac:dyDescent="0.2"/>
    <row r="23555" ht="12.75" customHeight="1" x14ac:dyDescent="0.2"/>
    <row r="23556" ht="12.75" customHeight="1" x14ac:dyDescent="0.2"/>
    <row r="23557" ht="12.75" customHeight="1" x14ac:dyDescent="0.2"/>
    <row r="23558" ht="12.75" customHeight="1" x14ac:dyDescent="0.2"/>
    <row r="23559" ht="12.75" customHeight="1" x14ac:dyDescent="0.2"/>
    <row r="23560" ht="12.75" customHeight="1" x14ac:dyDescent="0.2"/>
    <row r="23561" ht="12.75" customHeight="1" x14ac:dyDescent="0.2"/>
    <row r="23562" ht="12.75" customHeight="1" x14ac:dyDescent="0.2"/>
    <row r="23563" ht="12.75" customHeight="1" x14ac:dyDescent="0.2"/>
    <row r="23564" ht="12.75" customHeight="1" x14ac:dyDescent="0.2"/>
    <row r="23565" ht="12.75" customHeight="1" x14ac:dyDescent="0.2"/>
    <row r="23566" ht="12.75" customHeight="1" x14ac:dyDescent="0.2"/>
    <row r="23567" ht="12.75" customHeight="1" x14ac:dyDescent="0.2"/>
    <row r="23568" ht="12.75" customHeight="1" x14ac:dyDescent="0.2"/>
    <row r="23569" ht="12.75" customHeight="1" x14ac:dyDescent="0.2"/>
    <row r="23570" ht="12.75" customHeight="1" x14ac:dyDescent="0.2"/>
    <row r="23571" ht="12.75" customHeight="1" x14ac:dyDescent="0.2"/>
    <row r="23572" ht="12.75" customHeight="1" x14ac:dyDescent="0.2"/>
    <row r="23573" ht="12.75" customHeight="1" x14ac:dyDescent="0.2"/>
    <row r="23574" ht="12.75" customHeight="1" x14ac:dyDescent="0.2"/>
    <row r="23575" ht="12.75" customHeight="1" x14ac:dyDescent="0.2"/>
    <row r="23576" ht="12.75" customHeight="1" x14ac:dyDescent="0.2"/>
    <row r="23577" ht="12.75" customHeight="1" x14ac:dyDescent="0.2"/>
    <row r="23578" ht="12.75" customHeight="1" x14ac:dyDescent="0.2"/>
    <row r="23579" ht="12.75" customHeight="1" x14ac:dyDescent="0.2"/>
    <row r="23580" ht="12.75" customHeight="1" x14ac:dyDescent="0.2"/>
    <row r="23581" ht="12.75" customHeight="1" x14ac:dyDescent="0.2"/>
    <row r="23582" ht="12.75" customHeight="1" x14ac:dyDescent="0.2"/>
    <row r="23583" ht="12.75" customHeight="1" x14ac:dyDescent="0.2"/>
    <row r="23584" ht="12.75" customHeight="1" x14ac:dyDescent="0.2"/>
    <row r="23585" ht="12.75" customHeight="1" x14ac:dyDescent="0.2"/>
    <row r="23586" ht="12.75" customHeight="1" x14ac:dyDescent="0.2"/>
    <row r="23587" ht="12.75" customHeight="1" x14ac:dyDescent="0.2"/>
    <row r="23588" ht="12.75" customHeight="1" x14ac:dyDescent="0.2"/>
    <row r="23589" ht="12.75" customHeight="1" x14ac:dyDescent="0.2"/>
    <row r="23590" ht="12.75" customHeight="1" x14ac:dyDescent="0.2"/>
    <row r="23591" ht="12.75" customHeight="1" x14ac:dyDescent="0.2"/>
    <row r="23592" ht="12.75" customHeight="1" x14ac:dyDescent="0.2"/>
    <row r="23593" ht="12.75" customHeight="1" x14ac:dyDescent="0.2"/>
    <row r="23594" ht="12.75" customHeight="1" x14ac:dyDescent="0.2"/>
    <row r="23595" ht="12.75" customHeight="1" x14ac:dyDescent="0.2"/>
    <row r="23596" ht="12.75" customHeight="1" x14ac:dyDescent="0.2"/>
    <row r="23597" ht="12.75" customHeight="1" x14ac:dyDescent="0.2"/>
    <row r="23598" ht="12.75" customHeight="1" x14ac:dyDescent="0.2"/>
    <row r="23599" ht="12.75" customHeight="1" x14ac:dyDescent="0.2"/>
    <row r="23600" ht="12.75" customHeight="1" x14ac:dyDescent="0.2"/>
    <row r="23601" ht="12.75" customHeight="1" x14ac:dyDescent="0.2"/>
    <row r="23602" ht="12.75" customHeight="1" x14ac:dyDescent="0.2"/>
    <row r="23603" ht="12.75" customHeight="1" x14ac:dyDescent="0.2"/>
    <row r="23604" ht="12.75" customHeight="1" x14ac:dyDescent="0.2"/>
    <row r="23605" ht="12.75" customHeight="1" x14ac:dyDescent="0.2"/>
    <row r="23606" ht="12.75" customHeight="1" x14ac:dyDescent="0.2"/>
    <row r="23607" ht="12.75" customHeight="1" x14ac:dyDescent="0.2"/>
    <row r="23608" ht="12.75" customHeight="1" x14ac:dyDescent="0.2"/>
    <row r="23609" ht="12.75" customHeight="1" x14ac:dyDescent="0.2"/>
    <row r="23610" ht="12.75" customHeight="1" x14ac:dyDescent="0.2"/>
    <row r="23611" ht="12.75" customHeight="1" x14ac:dyDescent="0.2"/>
    <row r="23612" ht="12.75" customHeight="1" x14ac:dyDescent="0.2"/>
    <row r="23613" ht="12.75" customHeight="1" x14ac:dyDescent="0.2"/>
    <row r="23614" ht="12.75" customHeight="1" x14ac:dyDescent="0.2"/>
    <row r="23615" ht="12.75" customHeight="1" x14ac:dyDescent="0.2"/>
    <row r="23616" ht="12.75" customHeight="1" x14ac:dyDescent="0.2"/>
    <row r="23617" ht="12.75" customHeight="1" x14ac:dyDescent="0.2"/>
    <row r="23618" ht="12.75" customHeight="1" x14ac:dyDescent="0.2"/>
    <row r="23619" ht="12.75" customHeight="1" x14ac:dyDescent="0.2"/>
    <row r="23620" ht="12.75" customHeight="1" x14ac:dyDescent="0.2"/>
    <row r="23621" ht="12.75" customHeight="1" x14ac:dyDescent="0.2"/>
    <row r="23622" ht="12.75" customHeight="1" x14ac:dyDescent="0.2"/>
    <row r="23623" ht="12.75" customHeight="1" x14ac:dyDescent="0.2"/>
    <row r="23624" ht="12.75" customHeight="1" x14ac:dyDescent="0.2"/>
    <row r="23625" ht="12.75" customHeight="1" x14ac:dyDescent="0.2"/>
    <row r="23626" ht="12.75" customHeight="1" x14ac:dyDescent="0.2"/>
    <row r="23627" ht="12.75" customHeight="1" x14ac:dyDescent="0.2"/>
    <row r="23628" ht="12.75" customHeight="1" x14ac:dyDescent="0.2"/>
    <row r="23629" ht="12.75" customHeight="1" x14ac:dyDescent="0.2"/>
    <row r="23630" ht="12.75" customHeight="1" x14ac:dyDescent="0.2"/>
    <row r="23631" ht="12.75" customHeight="1" x14ac:dyDescent="0.2"/>
    <row r="23632" ht="12.75" customHeight="1" x14ac:dyDescent="0.2"/>
    <row r="23633" ht="12.75" customHeight="1" x14ac:dyDescent="0.2"/>
    <row r="23634" ht="12.75" customHeight="1" x14ac:dyDescent="0.2"/>
    <row r="23635" ht="12.75" customHeight="1" x14ac:dyDescent="0.2"/>
    <row r="23636" ht="12.75" customHeight="1" x14ac:dyDescent="0.2"/>
    <row r="23637" ht="12.75" customHeight="1" x14ac:dyDescent="0.2"/>
    <row r="23638" ht="12.75" customHeight="1" x14ac:dyDescent="0.2"/>
    <row r="23639" ht="12.75" customHeight="1" x14ac:dyDescent="0.2"/>
    <row r="23640" ht="12.75" customHeight="1" x14ac:dyDescent="0.2"/>
    <row r="23641" ht="12.75" customHeight="1" x14ac:dyDescent="0.2"/>
    <row r="23642" ht="12.75" customHeight="1" x14ac:dyDescent="0.2"/>
    <row r="23643" ht="12.75" customHeight="1" x14ac:dyDescent="0.2"/>
    <row r="23644" ht="12.75" customHeight="1" x14ac:dyDescent="0.2"/>
    <row r="23645" ht="12.75" customHeight="1" x14ac:dyDescent="0.2"/>
    <row r="23646" ht="12.75" customHeight="1" x14ac:dyDescent="0.2"/>
    <row r="23647" ht="12.75" customHeight="1" x14ac:dyDescent="0.2"/>
    <row r="23648" ht="12.75" customHeight="1" x14ac:dyDescent="0.2"/>
    <row r="23649" ht="12.75" customHeight="1" x14ac:dyDescent="0.2"/>
    <row r="23650" ht="12.75" customHeight="1" x14ac:dyDescent="0.2"/>
    <row r="23651" ht="12.75" customHeight="1" x14ac:dyDescent="0.2"/>
    <row r="23652" ht="12.75" customHeight="1" x14ac:dyDescent="0.2"/>
    <row r="23653" ht="12.75" customHeight="1" x14ac:dyDescent="0.2"/>
    <row r="23654" ht="12.75" customHeight="1" x14ac:dyDescent="0.2"/>
    <row r="23655" ht="12.75" customHeight="1" x14ac:dyDescent="0.2"/>
    <row r="23656" ht="12.75" customHeight="1" x14ac:dyDescent="0.2"/>
    <row r="23657" ht="12.75" customHeight="1" x14ac:dyDescent="0.2"/>
    <row r="23658" ht="12.75" customHeight="1" x14ac:dyDescent="0.2"/>
    <row r="23659" ht="12.75" customHeight="1" x14ac:dyDescent="0.2"/>
    <row r="23660" ht="12.75" customHeight="1" x14ac:dyDescent="0.2"/>
    <row r="23661" ht="12.75" customHeight="1" x14ac:dyDescent="0.2"/>
    <row r="23662" ht="12.75" customHeight="1" x14ac:dyDescent="0.2"/>
    <row r="23663" ht="12.75" customHeight="1" x14ac:dyDescent="0.2"/>
    <row r="23664" ht="12.75" customHeight="1" x14ac:dyDescent="0.2"/>
    <row r="23665" ht="12.75" customHeight="1" x14ac:dyDescent="0.2"/>
    <row r="23666" ht="12.75" customHeight="1" x14ac:dyDescent="0.2"/>
    <row r="23667" ht="12.75" customHeight="1" x14ac:dyDescent="0.2"/>
    <row r="23668" ht="12.75" customHeight="1" x14ac:dyDescent="0.2"/>
    <row r="23669" ht="12.75" customHeight="1" x14ac:dyDescent="0.2"/>
    <row r="23670" ht="12.75" customHeight="1" x14ac:dyDescent="0.2"/>
    <row r="23671" ht="12.75" customHeight="1" x14ac:dyDescent="0.2"/>
    <row r="23672" ht="12.75" customHeight="1" x14ac:dyDescent="0.2"/>
    <row r="23673" ht="12.75" customHeight="1" x14ac:dyDescent="0.2"/>
    <row r="23674" ht="12.75" customHeight="1" x14ac:dyDescent="0.2"/>
    <row r="23675" ht="12.75" customHeight="1" x14ac:dyDescent="0.2"/>
    <row r="23676" ht="12.75" customHeight="1" x14ac:dyDescent="0.2"/>
    <row r="23677" ht="12.75" customHeight="1" x14ac:dyDescent="0.2"/>
    <row r="23678" ht="12.75" customHeight="1" x14ac:dyDescent="0.2"/>
    <row r="23679" ht="12.75" customHeight="1" x14ac:dyDescent="0.2"/>
    <row r="23680" ht="12.75" customHeight="1" x14ac:dyDescent="0.2"/>
    <row r="23681" ht="12.75" customHeight="1" x14ac:dyDescent="0.2"/>
    <row r="23682" ht="12.75" customHeight="1" x14ac:dyDescent="0.2"/>
    <row r="23683" ht="12.75" customHeight="1" x14ac:dyDescent="0.2"/>
    <row r="23684" ht="12.75" customHeight="1" x14ac:dyDescent="0.2"/>
    <row r="23685" ht="12.75" customHeight="1" x14ac:dyDescent="0.2"/>
    <row r="23686" ht="12.75" customHeight="1" x14ac:dyDescent="0.2"/>
    <row r="23687" ht="12.75" customHeight="1" x14ac:dyDescent="0.2"/>
    <row r="23688" ht="12.75" customHeight="1" x14ac:dyDescent="0.2"/>
    <row r="23689" ht="12.75" customHeight="1" x14ac:dyDescent="0.2"/>
    <row r="23690" ht="12.75" customHeight="1" x14ac:dyDescent="0.2"/>
    <row r="23691" ht="12.75" customHeight="1" x14ac:dyDescent="0.2"/>
    <row r="23692" ht="12.75" customHeight="1" x14ac:dyDescent="0.2"/>
    <row r="23693" ht="12.75" customHeight="1" x14ac:dyDescent="0.2"/>
    <row r="23694" ht="12.75" customHeight="1" x14ac:dyDescent="0.2"/>
    <row r="23695" ht="12.75" customHeight="1" x14ac:dyDescent="0.2"/>
    <row r="23696" ht="12.75" customHeight="1" x14ac:dyDescent="0.2"/>
    <row r="23697" ht="12.75" customHeight="1" x14ac:dyDescent="0.2"/>
    <row r="23698" ht="12.75" customHeight="1" x14ac:dyDescent="0.2"/>
    <row r="23699" ht="12.75" customHeight="1" x14ac:dyDescent="0.2"/>
    <row r="23700" ht="12.75" customHeight="1" x14ac:dyDescent="0.2"/>
    <row r="23701" ht="12.75" customHeight="1" x14ac:dyDescent="0.2"/>
    <row r="23702" ht="12.75" customHeight="1" x14ac:dyDescent="0.2"/>
    <row r="23703" ht="12.75" customHeight="1" x14ac:dyDescent="0.2"/>
    <row r="23704" ht="12.75" customHeight="1" x14ac:dyDescent="0.2"/>
    <row r="23705" ht="12.75" customHeight="1" x14ac:dyDescent="0.2"/>
    <row r="23706" ht="12.75" customHeight="1" x14ac:dyDescent="0.2"/>
    <row r="23707" ht="12.75" customHeight="1" x14ac:dyDescent="0.2"/>
    <row r="23708" ht="12.75" customHeight="1" x14ac:dyDescent="0.2"/>
    <row r="23709" ht="12.75" customHeight="1" x14ac:dyDescent="0.2"/>
    <row r="23710" ht="12.75" customHeight="1" x14ac:dyDescent="0.2"/>
    <row r="23711" ht="12.75" customHeight="1" x14ac:dyDescent="0.2"/>
    <row r="23712" ht="12.75" customHeight="1" x14ac:dyDescent="0.2"/>
    <row r="23713" ht="12.75" customHeight="1" x14ac:dyDescent="0.2"/>
    <row r="23714" ht="12.75" customHeight="1" x14ac:dyDescent="0.2"/>
    <row r="23715" ht="12.75" customHeight="1" x14ac:dyDescent="0.2"/>
    <row r="23716" ht="12.75" customHeight="1" x14ac:dyDescent="0.2"/>
    <row r="23717" ht="12.75" customHeight="1" x14ac:dyDescent="0.2"/>
    <row r="23718" ht="12.75" customHeight="1" x14ac:dyDescent="0.2"/>
    <row r="23719" ht="12.75" customHeight="1" x14ac:dyDescent="0.2"/>
    <row r="23720" ht="12.75" customHeight="1" x14ac:dyDescent="0.2"/>
    <row r="23721" ht="12.75" customHeight="1" x14ac:dyDescent="0.2"/>
    <row r="23722" ht="12.75" customHeight="1" x14ac:dyDescent="0.2"/>
    <row r="23723" ht="12.75" customHeight="1" x14ac:dyDescent="0.2"/>
    <row r="23724" ht="12.75" customHeight="1" x14ac:dyDescent="0.2"/>
    <row r="23725" ht="12.75" customHeight="1" x14ac:dyDescent="0.2"/>
    <row r="23726" ht="12.75" customHeight="1" x14ac:dyDescent="0.2"/>
    <row r="23727" ht="12.75" customHeight="1" x14ac:dyDescent="0.2"/>
    <row r="23728" ht="12.75" customHeight="1" x14ac:dyDescent="0.2"/>
    <row r="23729" ht="12.75" customHeight="1" x14ac:dyDescent="0.2"/>
    <row r="23730" ht="12.75" customHeight="1" x14ac:dyDescent="0.2"/>
    <row r="23731" ht="12.75" customHeight="1" x14ac:dyDescent="0.2"/>
    <row r="23732" ht="12.75" customHeight="1" x14ac:dyDescent="0.2"/>
    <row r="23733" ht="12.75" customHeight="1" x14ac:dyDescent="0.2"/>
    <row r="23734" ht="12.75" customHeight="1" x14ac:dyDescent="0.2"/>
    <row r="23735" ht="12.75" customHeight="1" x14ac:dyDescent="0.2"/>
    <row r="23736" ht="12.75" customHeight="1" x14ac:dyDescent="0.2"/>
    <row r="23737" ht="12.75" customHeight="1" x14ac:dyDescent="0.2"/>
    <row r="23738" ht="12.75" customHeight="1" x14ac:dyDescent="0.2"/>
    <row r="23739" ht="12.75" customHeight="1" x14ac:dyDescent="0.2"/>
    <row r="23740" ht="12.75" customHeight="1" x14ac:dyDescent="0.2"/>
    <row r="23741" ht="12.75" customHeight="1" x14ac:dyDescent="0.2"/>
    <row r="23742" ht="12.75" customHeight="1" x14ac:dyDescent="0.2"/>
    <row r="23743" ht="12.75" customHeight="1" x14ac:dyDescent="0.2"/>
    <row r="23744" ht="12.75" customHeight="1" x14ac:dyDescent="0.2"/>
    <row r="23745" ht="12.75" customHeight="1" x14ac:dyDescent="0.2"/>
    <row r="23746" ht="12.75" customHeight="1" x14ac:dyDescent="0.2"/>
    <row r="23747" ht="12.75" customHeight="1" x14ac:dyDescent="0.2"/>
    <row r="23748" ht="12.75" customHeight="1" x14ac:dyDescent="0.2"/>
    <row r="23749" ht="12.75" customHeight="1" x14ac:dyDescent="0.2"/>
    <row r="23750" ht="12.75" customHeight="1" x14ac:dyDescent="0.2"/>
    <row r="23751" ht="12.75" customHeight="1" x14ac:dyDescent="0.2"/>
    <row r="23752" ht="12.75" customHeight="1" x14ac:dyDescent="0.2"/>
    <row r="23753" ht="12.75" customHeight="1" x14ac:dyDescent="0.2"/>
    <row r="23754" ht="12.75" customHeight="1" x14ac:dyDescent="0.2"/>
    <row r="23755" ht="12.75" customHeight="1" x14ac:dyDescent="0.2"/>
    <row r="23756" ht="12.75" customHeight="1" x14ac:dyDescent="0.2"/>
    <row r="23757" ht="12.75" customHeight="1" x14ac:dyDescent="0.2"/>
    <row r="23758" ht="12.75" customHeight="1" x14ac:dyDescent="0.2"/>
    <row r="23759" ht="12.75" customHeight="1" x14ac:dyDescent="0.2"/>
    <row r="23760" ht="12.75" customHeight="1" x14ac:dyDescent="0.2"/>
    <row r="23761" ht="12.75" customHeight="1" x14ac:dyDescent="0.2"/>
    <row r="23762" ht="12.75" customHeight="1" x14ac:dyDescent="0.2"/>
    <row r="23763" ht="12.75" customHeight="1" x14ac:dyDescent="0.2"/>
    <row r="23764" ht="12.75" customHeight="1" x14ac:dyDescent="0.2"/>
    <row r="23765" ht="12.75" customHeight="1" x14ac:dyDescent="0.2"/>
    <row r="23766" ht="12.75" customHeight="1" x14ac:dyDescent="0.2"/>
    <row r="23767" ht="12.75" customHeight="1" x14ac:dyDescent="0.2"/>
    <row r="23768" ht="12.75" customHeight="1" x14ac:dyDescent="0.2"/>
    <row r="23769" ht="12.75" customHeight="1" x14ac:dyDescent="0.2"/>
    <row r="23770" ht="12.75" customHeight="1" x14ac:dyDescent="0.2"/>
    <row r="23771" ht="12.75" customHeight="1" x14ac:dyDescent="0.2"/>
    <row r="23772" ht="12.75" customHeight="1" x14ac:dyDescent="0.2"/>
    <row r="23773" ht="12.75" customHeight="1" x14ac:dyDescent="0.2"/>
    <row r="23774" ht="12.75" customHeight="1" x14ac:dyDescent="0.2"/>
    <row r="23775" ht="12.75" customHeight="1" x14ac:dyDescent="0.2"/>
    <row r="23776" ht="12.75" customHeight="1" x14ac:dyDescent="0.2"/>
    <row r="23777" ht="12.75" customHeight="1" x14ac:dyDescent="0.2"/>
    <row r="23778" ht="12.75" customHeight="1" x14ac:dyDescent="0.2"/>
    <row r="23779" ht="12.75" customHeight="1" x14ac:dyDescent="0.2"/>
    <row r="23780" ht="12.75" customHeight="1" x14ac:dyDescent="0.2"/>
    <row r="23781" ht="12.75" customHeight="1" x14ac:dyDescent="0.2"/>
    <row r="23782" ht="12.75" customHeight="1" x14ac:dyDescent="0.2"/>
    <row r="23783" ht="12.75" customHeight="1" x14ac:dyDescent="0.2"/>
    <row r="23784" ht="12.75" customHeight="1" x14ac:dyDescent="0.2"/>
    <row r="23785" ht="12.75" customHeight="1" x14ac:dyDescent="0.2"/>
    <row r="23786" ht="12.75" customHeight="1" x14ac:dyDescent="0.2"/>
    <row r="23787" ht="12.75" customHeight="1" x14ac:dyDescent="0.2"/>
    <row r="23788" ht="12.75" customHeight="1" x14ac:dyDescent="0.2"/>
    <row r="23789" ht="12.75" customHeight="1" x14ac:dyDescent="0.2"/>
    <row r="23790" ht="12.75" customHeight="1" x14ac:dyDescent="0.2"/>
    <row r="23791" ht="12.75" customHeight="1" x14ac:dyDescent="0.2"/>
    <row r="23792" ht="12.75" customHeight="1" x14ac:dyDescent="0.2"/>
    <row r="23793" ht="12.75" customHeight="1" x14ac:dyDescent="0.2"/>
    <row r="23794" ht="12.75" customHeight="1" x14ac:dyDescent="0.2"/>
    <row r="23795" ht="12.75" customHeight="1" x14ac:dyDescent="0.2"/>
    <row r="23796" ht="12.75" customHeight="1" x14ac:dyDescent="0.2"/>
    <row r="23797" ht="12.75" customHeight="1" x14ac:dyDescent="0.2"/>
    <row r="23798" ht="12.75" customHeight="1" x14ac:dyDescent="0.2"/>
    <row r="23799" ht="12.75" customHeight="1" x14ac:dyDescent="0.2"/>
    <row r="23800" ht="12.75" customHeight="1" x14ac:dyDescent="0.2"/>
    <row r="23801" ht="12.75" customHeight="1" x14ac:dyDescent="0.2"/>
    <row r="23802" ht="12.75" customHeight="1" x14ac:dyDescent="0.2"/>
    <row r="23803" ht="12.75" customHeight="1" x14ac:dyDescent="0.2"/>
    <row r="23804" ht="12.75" customHeight="1" x14ac:dyDescent="0.2"/>
    <row r="23805" ht="12.75" customHeight="1" x14ac:dyDescent="0.2"/>
    <row r="23806" ht="12.75" customHeight="1" x14ac:dyDescent="0.2"/>
    <row r="23807" ht="12.75" customHeight="1" x14ac:dyDescent="0.2"/>
    <row r="23808" ht="12.75" customHeight="1" x14ac:dyDescent="0.2"/>
    <row r="23809" ht="12.75" customHeight="1" x14ac:dyDescent="0.2"/>
    <row r="23810" ht="12.75" customHeight="1" x14ac:dyDescent="0.2"/>
    <row r="23811" ht="12.75" customHeight="1" x14ac:dyDescent="0.2"/>
    <row r="23812" ht="12.75" customHeight="1" x14ac:dyDescent="0.2"/>
    <row r="23813" ht="12.75" customHeight="1" x14ac:dyDescent="0.2"/>
    <row r="23814" ht="12.75" customHeight="1" x14ac:dyDescent="0.2"/>
    <row r="23815" ht="12.75" customHeight="1" x14ac:dyDescent="0.2"/>
    <row r="23816" ht="12.75" customHeight="1" x14ac:dyDescent="0.2"/>
    <row r="23817" ht="12.75" customHeight="1" x14ac:dyDescent="0.2"/>
    <row r="23818" ht="12.75" customHeight="1" x14ac:dyDescent="0.2"/>
    <row r="23819" ht="12.75" customHeight="1" x14ac:dyDescent="0.2"/>
    <row r="23820" ht="12.75" customHeight="1" x14ac:dyDescent="0.2"/>
    <row r="23821" ht="12.75" customHeight="1" x14ac:dyDescent="0.2"/>
    <row r="23822" ht="12.75" customHeight="1" x14ac:dyDescent="0.2"/>
    <row r="23823" ht="12.75" customHeight="1" x14ac:dyDescent="0.2"/>
    <row r="23824" ht="12.75" customHeight="1" x14ac:dyDescent="0.2"/>
    <row r="23825" ht="12.75" customHeight="1" x14ac:dyDescent="0.2"/>
    <row r="23826" ht="12.75" customHeight="1" x14ac:dyDescent="0.2"/>
    <row r="23827" ht="12.75" customHeight="1" x14ac:dyDescent="0.2"/>
    <row r="23828" ht="12.75" customHeight="1" x14ac:dyDescent="0.2"/>
    <row r="23829" ht="12.75" customHeight="1" x14ac:dyDescent="0.2"/>
    <row r="23830" ht="12.75" customHeight="1" x14ac:dyDescent="0.2"/>
    <row r="23831" ht="12.75" customHeight="1" x14ac:dyDescent="0.2"/>
    <row r="23832" ht="12.75" customHeight="1" x14ac:dyDescent="0.2"/>
    <row r="23833" ht="12.75" customHeight="1" x14ac:dyDescent="0.2"/>
    <row r="23834" ht="12.75" customHeight="1" x14ac:dyDescent="0.2"/>
    <row r="23835" ht="12.75" customHeight="1" x14ac:dyDescent="0.2"/>
    <row r="23836" ht="12.75" customHeight="1" x14ac:dyDescent="0.2"/>
    <row r="23837" ht="12.75" customHeight="1" x14ac:dyDescent="0.2"/>
    <row r="23838" ht="12.75" customHeight="1" x14ac:dyDescent="0.2"/>
    <row r="23839" ht="12.75" customHeight="1" x14ac:dyDescent="0.2"/>
    <row r="23840" ht="12.75" customHeight="1" x14ac:dyDescent="0.2"/>
    <row r="23841" ht="12.75" customHeight="1" x14ac:dyDescent="0.2"/>
    <row r="23842" ht="12.75" customHeight="1" x14ac:dyDescent="0.2"/>
    <row r="23843" ht="12.75" customHeight="1" x14ac:dyDescent="0.2"/>
    <row r="23844" ht="12.75" customHeight="1" x14ac:dyDescent="0.2"/>
    <row r="23845" ht="12.75" customHeight="1" x14ac:dyDescent="0.2"/>
    <row r="23846" ht="12.75" customHeight="1" x14ac:dyDescent="0.2"/>
    <row r="23847" ht="12.75" customHeight="1" x14ac:dyDescent="0.2"/>
    <row r="23848" ht="12.75" customHeight="1" x14ac:dyDescent="0.2"/>
    <row r="23849" ht="12.75" customHeight="1" x14ac:dyDescent="0.2"/>
    <row r="23850" ht="12.75" customHeight="1" x14ac:dyDescent="0.2"/>
    <row r="23851" ht="12.75" customHeight="1" x14ac:dyDescent="0.2"/>
    <row r="23852" ht="12.75" customHeight="1" x14ac:dyDescent="0.2"/>
    <row r="23853" ht="12.75" customHeight="1" x14ac:dyDescent="0.2"/>
    <row r="23854" ht="12.75" customHeight="1" x14ac:dyDescent="0.2"/>
    <row r="23855" ht="12.75" customHeight="1" x14ac:dyDescent="0.2"/>
    <row r="23856" ht="12.75" customHeight="1" x14ac:dyDescent="0.2"/>
    <row r="23857" ht="12.75" customHeight="1" x14ac:dyDescent="0.2"/>
    <row r="23858" ht="12.75" customHeight="1" x14ac:dyDescent="0.2"/>
    <row r="23859" ht="12.75" customHeight="1" x14ac:dyDescent="0.2"/>
    <row r="23860" ht="12.75" customHeight="1" x14ac:dyDescent="0.2"/>
    <row r="23861" ht="12.75" customHeight="1" x14ac:dyDescent="0.2"/>
    <row r="23862" ht="12.75" customHeight="1" x14ac:dyDescent="0.2"/>
    <row r="23863" ht="12.75" customHeight="1" x14ac:dyDescent="0.2"/>
    <row r="23864" ht="12.75" customHeight="1" x14ac:dyDescent="0.2"/>
    <row r="23865" ht="12.75" customHeight="1" x14ac:dyDescent="0.2"/>
    <row r="23866" ht="12.75" customHeight="1" x14ac:dyDescent="0.2"/>
    <row r="23867" ht="12.75" customHeight="1" x14ac:dyDescent="0.2"/>
    <row r="23868" ht="12.75" customHeight="1" x14ac:dyDescent="0.2"/>
    <row r="23869" ht="12.75" customHeight="1" x14ac:dyDescent="0.2"/>
    <row r="23870" ht="12.75" customHeight="1" x14ac:dyDescent="0.2"/>
    <row r="23871" ht="12.75" customHeight="1" x14ac:dyDescent="0.2"/>
    <row r="23872" ht="12.75" customHeight="1" x14ac:dyDescent="0.2"/>
    <row r="23873" ht="12.75" customHeight="1" x14ac:dyDescent="0.2"/>
    <row r="23874" ht="12.75" customHeight="1" x14ac:dyDescent="0.2"/>
    <row r="23875" ht="12.75" customHeight="1" x14ac:dyDescent="0.2"/>
    <row r="23876" ht="12.75" customHeight="1" x14ac:dyDescent="0.2"/>
    <row r="23877" ht="12.75" customHeight="1" x14ac:dyDescent="0.2"/>
    <row r="23878" ht="12.75" customHeight="1" x14ac:dyDescent="0.2"/>
    <row r="23879" ht="12.75" customHeight="1" x14ac:dyDescent="0.2"/>
    <row r="23880" ht="12.75" customHeight="1" x14ac:dyDescent="0.2"/>
    <row r="23881" ht="12.75" customHeight="1" x14ac:dyDescent="0.2"/>
    <row r="23882" ht="12.75" customHeight="1" x14ac:dyDescent="0.2"/>
    <row r="23883" ht="12.75" customHeight="1" x14ac:dyDescent="0.2"/>
    <row r="23884" ht="12.75" customHeight="1" x14ac:dyDescent="0.2"/>
    <row r="23885" ht="12.75" customHeight="1" x14ac:dyDescent="0.2"/>
    <row r="23886" ht="12.75" customHeight="1" x14ac:dyDescent="0.2"/>
    <row r="23887" ht="12.75" customHeight="1" x14ac:dyDescent="0.2"/>
    <row r="23888" ht="12.75" customHeight="1" x14ac:dyDescent="0.2"/>
    <row r="23889" ht="12.75" customHeight="1" x14ac:dyDescent="0.2"/>
    <row r="23890" ht="12.75" customHeight="1" x14ac:dyDescent="0.2"/>
    <row r="23891" ht="12.75" customHeight="1" x14ac:dyDescent="0.2"/>
    <row r="23892" ht="12.75" customHeight="1" x14ac:dyDescent="0.2"/>
    <row r="23893" ht="12.75" customHeight="1" x14ac:dyDescent="0.2"/>
    <row r="23894" ht="12.75" customHeight="1" x14ac:dyDescent="0.2"/>
    <row r="23895" ht="12.75" customHeight="1" x14ac:dyDescent="0.2"/>
    <row r="23896" ht="12.75" customHeight="1" x14ac:dyDescent="0.2"/>
    <row r="23897" ht="12.75" customHeight="1" x14ac:dyDescent="0.2"/>
    <row r="23898" ht="12.75" customHeight="1" x14ac:dyDescent="0.2"/>
    <row r="23899" ht="12.75" customHeight="1" x14ac:dyDescent="0.2"/>
    <row r="23900" ht="12.75" customHeight="1" x14ac:dyDescent="0.2"/>
    <row r="23901" ht="12.75" customHeight="1" x14ac:dyDescent="0.2"/>
    <row r="23902" ht="12.75" customHeight="1" x14ac:dyDescent="0.2"/>
    <row r="23903" ht="12.75" customHeight="1" x14ac:dyDescent="0.2"/>
    <row r="23904" ht="12.75" customHeight="1" x14ac:dyDescent="0.2"/>
    <row r="23905" ht="12.75" customHeight="1" x14ac:dyDescent="0.2"/>
    <row r="23906" ht="12.75" customHeight="1" x14ac:dyDescent="0.2"/>
    <row r="23907" ht="12.75" customHeight="1" x14ac:dyDescent="0.2"/>
    <row r="23908" ht="12.75" customHeight="1" x14ac:dyDescent="0.2"/>
    <row r="23909" ht="12.75" customHeight="1" x14ac:dyDescent="0.2"/>
    <row r="23910" ht="12.75" customHeight="1" x14ac:dyDescent="0.2"/>
    <row r="23911" ht="12.75" customHeight="1" x14ac:dyDescent="0.2"/>
    <row r="23912" ht="12.75" customHeight="1" x14ac:dyDescent="0.2"/>
    <row r="23913" ht="12.75" customHeight="1" x14ac:dyDescent="0.2"/>
    <row r="23914" ht="12.75" customHeight="1" x14ac:dyDescent="0.2"/>
    <row r="23915" ht="12.75" customHeight="1" x14ac:dyDescent="0.2"/>
    <row r="23916" ht="12.75" customHeight="1" x14ac:dyDescent="0.2"/>
    <row r="23917" ht="12.75" customHeight="1" x14ac:dyDescent="0.2"/>
    <row r="23918" ht="12.75" customHeight="1" x14ac:dyDescent="0.2"/>
    <row r="23919" ht="12.75" customHeight="1" x14ac:dyDescent="0.2"/>
    <row r="23920" ht="12.75" customHeight="1" x14ac:dyDescent="0.2"/>
    <row r="23921" ht="12.75" customHeight="1" x14ac:dyDescent="0.2"/>
    <row r="23922" ht="12.75" customHeight="1" x14ac:dyDescent="0.2"/>
    <row r="23923" ht="12.75" customHeight="1" x14ac:dyDescent="0.2"/>
    <row r="23924" ht="12.75" customHeight="1" x14ac:dyDescent="0.2"/>
    <row r="23925" ht="12.75" customHeight="1" x14ac:dyDescent="0.2"/>
    <row r="23926" ht="12.75" customHeight="1" x14ac:dyDescent="0.2"/>
    <row r="23927" ht="12.75" customHeight="1" x14ac:dyDescent="0.2"/>
    <row r="23928" ht="12.75" customHeight="1" x14ac:dyDescent="0.2"/>
    <row r="23929" ht="12.75" customHeight="1" x14ac:dyDescent="0.2"/>
    <row r="23930" ht="12.75" customHeight="1" x14ac:dyDescent="0.2"/>
    <row r="23931" ht="12.75" customHeight="1" x14ac:dyDescent="0.2"/>
    <row r="23932" ht="12.75" customHeight="1" x14ac:dyDescent="0.2"/>
    <row r="23933" ht="12.75" customHeight="1" x14ac:dyDescent="0.2"/>
    <row r="23934" ht="12.75" customHeight="1" x14ac:dyDescent="0.2"/>
    <row r="23935" ht="12.75" customHeight="1" x14ac:dyDescent="0.2"/>
    <row r="23936" ht="12.75" customHeight="1" x14ac:dyDescent="0.2"/>
    <row r="23937" ht="12.75" customHeight="1" x14ac:dyDescent="0.2"/>
    <row r="23938" ht="12.75" customHeight="1" x14ac:dyDescent="0.2"/>
    <row r="23939" ht="12.75" customHeight="1" x14ac:dyDescent="0.2"/>
    <row r="23940" ht="12.75" customHeight="1" x14ac:dyDescent="0.2"/>
    <row r="23941" ht="12.75" customHeight="1" x14ac:dyDescent="0.2"/>
    <row r="23942" ht="12.75" customHeight="1" x14ac:dyDescent="0.2"/>
    <row r="23943" ht="12.75" customHeight="1" x14ac:dyDescent="0.2"/>
    <row r="23944" ht="12.75" customHeight="1" x14ac:dyDescent="0.2"/>
    <row r="23945" ht="12.75" customHeight="1" x14ac:dyDescent="0.2"/>
    <row r="23946" ht="12.75" customHeight="1" x14ac:dyDescent="0.2"/>
    <row r="23947" ht="12.75" customHeight="1" x14ac:dyDescent="0.2"/>
    <row r="23948" ht="12.75" customHeight="1" x14ac:dyDescent="0.2"/>
    <row r="23949" ht="12.75" customHeight="1" x14ac:dyDescent="0.2"/>
    <row r="23950" ht="12.75" customHeight="1" x14ac:dyDescent="0.2"/>
    <row r="23951" ht="12.75" customHeight="1" x14ac:dyDescent="0.2"/>
    <row r="23952" ht="12.75" customHeight="1" x14ac:dyDescent="0.2"/>
    <row r="23953" ht="12.75" customHeight="1" x14ac:dyDescent="0.2"/>
    <row r="23954" ht="12.75" customHeight="1" x14ac:dyDescent="0.2"/>
    <row r="23955" ht="12.75" customHeight="1" x14ac:dyDescent="0.2"/>
    <row r="23956" ht="12.75" customHeight="1" x14ac:dyDescent="0.2"/>
    <row r="23957" ht="12.75" customHeight="1" x14ac:dyDescent="0.2"/>
    <row r="23958" ht="12.75" customHeight="1" x14ac:dyDescent="0.2"/>
    <row r="23959" ht="12.75" customHeight="1" x14ac:dyDescent="0.2"/>
    <row r="23960" ht="12.75" customHeight="1" x14ac:dyDescent="0.2"/>
    <row r="23961" ht="12.75" customHeight="1" x14ac:dyDescent="0.2"/>
    <row r="23962" ht="12.75" customHeight="1" x14ac:dyDescent="0.2"/>
    <row r="23963" ht="12.75" customHeight="1" x14ac:dyDescent="0.2"/>
    <row r="23964" ht="12.75" customHeight="1" x14ac:dyDescent="0.2"/>
    <row r="23965" ht="12.75" customHeight="1" x14ac:dyDescent="0.2"/>
    <row r="23966" ht="12.75" customHeight="1" x14ac:dyDescent="0.2"/>
    <row r="23967" ht="12.75" customHeight="1" x14ac:dyDescent="0.2"/>
    <row r="23968" ht="12.75" customHeight="1" x14ac:dyDescent="0.2"/>
    <row r="23969" ht="12.75" customHeight="1" x14ac:dyDescent="0.2"/>
    <row r="23970" ht="12.75" customHeight="1" x14ac:dyDescent="0.2"/>
    <row r="23971" ht="12.75" customHeight="1" x14ac:dyDescent="0.2"/>
    <row r="23972" ht="12.75" customHeight="1" x14ac:dyDescent="0.2"/>
    <row r="23973" ht="12.75" customHeight="1" x14ac:dyDescent="0.2"/>
    <row r="23974" ht="12.75" customHeight="1" x14ac:dyDescent="0.2"/>
    <row r="23975" ht="12.75" customHeight="1" x14ac:dyDescent="0.2"/>
    <row r="23976" ht="12.75" customHeight="1" x14ac:dyDescent="0.2"/>
    <row r="23977" ht="12.75" customHeight="1" x14ac:dyDescent="0.2"/>
    <row r="23978" ht="12.75" customHeight="1" x14ac:dyDescent="0.2"/>
    <row r="23979" ht="12.75" customHeight="1" x14ac:dyDescent="0.2"/>
    <row r="23980" ht="12.75" customHeight="1" x14ac:dyDescent="0.2"/>
    <row r="23981" ht="12.75" customHeight="1" x14ac:dyDescent="0.2"/>
    <row r="23982" ht="12.75" customHeight="1" x14ac:dyDescent="0.2"/>
    <row r="23983" ht="12.75" customHeight="1" x14ac:dyDescent="0.2"/>
    <row r="23984" ht="12.75" customHeight="1" x14ac:dyDescent="0.2"/>
    <row r="23985" ht="12.75" customHeight="1" x14ac:dyDescent="0.2"/>
    <row r="23986" ht="12.75" customHeight="1" x14ac:dyDescent="0.2"/>
    <row r="23987" ht="12.75" customHeight="1" x14ac:dyDescent="0.2"/>
    <row r="23988" ht="12.75" customHeight="1" x14ac:dyDescent="0.2"/>
    <row r="23989" ht="12.75" customHeight="1" x14ac:dyDescent="0.2"/>
    <row r="23990" ht="12.75" customHeight="1" x14ac:dyDescent="0.2"/>
    <row r="23991" ht="12.75" customHeight="1" x14ac:dyDescent="0.2"/>
    <row r="23992" ht="12.75" customHeight="1" x14ac:dyDescent="0.2"/>
    <row r="23993" ht="12.75" customHeight="1" x14ac:dyDescent="0.2"/>
    <row r="23994" ht="12.75" customHeight="1" x14ac:dyDescent="0.2"/>
    <row r="23995" ht="12.75" customHeight="1" x14ac:dyDescent="0.2"/>
    <row r="23996" ht="12.75" customHeight="1" x14ac:dyDescent="0.2"/>
    <row r="23997" ht="12.75" customHeight="1" x14ac:dyDescent="0.2"/>
    <row r="23998" ht="12.75" customHeight="1" x14ac:dyDescent="0.2"/>
    <row r="23999" ht="12.75" customHeight="1" x14ac:dyDescent="0.2"/>
    <row r="24000" ht="12.75" customHeight="1" x14ac:dyDescent="0.2"/>
    <row r="24001" ht="12.75" customHeight="1" x14ac:dyDescent="0.2"/>
    <row r="24002" ht="12.75" customHeight="1" x14ac:dyDescent="0.2"/>
    <row r="24003" ht="12.75" customHeight="1" x14ac:dyDescent="0.2"/>
    <row r="24004" ht="12.75" customHeight="1" x14ac:dyDescent="0.2"/>
    <row r="24005" ht="12.75" customHeight="1" x14ac:dyDescent="0.2"/>
    <row r="24006" ht="12.75" customHeight="1" x14ac:dyDescent="0.2"/>
    <row r="24007" ht="12.75" customHeight="1" x14ac:dyDescent="0.2"/>
    <row r="24008" ht="12.75" customHeight="1" x14ac:dyDescent="0.2"/>
    <row r="24009" ht="12.75" customHeight="1" x14ac:dyDescent="0.2"/>
    <row r="24010" ht="12.75" customHeight="1" x14ac:dyDescent="0.2"/>
    <row r="24011" ht="12.75" customHeight="1" x14ac:dyDescent="0.2"/>
    <row r="24012" ht="12.75" customHeight="1" x14ac:dyDescent="0.2"/>
    <row r="24013" ht="12.75" customHeight="1" x14ac:dyDescent="0.2"/>
    <row r="24014" ht="12.75" customHeight="1" x14ac:dyDescent="0.2"/>
    <row r="24015" ht="12.75" customHeight="1" x14ac:dyDescent="0.2"/>
    <row r="24016" ht="12.75" customHeight="1" x14ac:dyDescent="0.2"/>
    <row r="24017" ht="12.75" customHeight="1" x14ac:dyDescent="0.2"/>
    <row r="24018" ht="12.75" customHeight="1" x14ac:dyDescent="0.2"/>
    <row r="24019" ht="12.75" customHeight="1" x14ac:dyDescent="0.2"/>
    <row r="24020" ht="12.75" customHeight="1" x14ac:dyDescent="0.2"/>
    <row r="24021" ht="12.75" customHeight="1" x14ac:dyDescent="0.2"/>
    <row r="24022" ht="12.75" customHeight="1" x14ac:dyDescent="0.2"/>
    <row r="24023" ht="12.75" customHeight="1" x14ac:dyDescent="0.2"/>
    <row r="24024" ht="12.75" customHeight="1" x14ac:dyDescent="0.2"/>
    <row r="24025" ht="12.75" customHeight="1" x14ac:dyDescent="0.2"/>
    <row r="24026" ht="12.75" customHeight="1" x14ac:dyDescent="0.2"/>
    <row r="24027" ht="12.75" customHeight="1" x14ac:dyDescent="0.2"/>
    <row r="24028" ht="12.75" customHeight="1" x14ac:dyDescent="0.2"/>
    <row r="24029" ht="12.75" customHeight="1" x14ac:dyDescent="0.2"/>
    <row r="24030" ht="12.75" customHeight="1" x14ac:dyDescent="0.2"/>
    <row r="24031" ht="12.75" customHeight="1" x14ac:dyDescent="0.2"/>
    <row r="24032" ht="12.75" customHeight="1" x14ac:dyDescent="0.2"/>
    <row r="24033" ht="12.75" customHeight="1" x14ac:dyDescent="0.2"/>
    <row r="24034" ht="12.75" customHeight="1" x14ac:dyDescent="0.2"/>
    <row r="24035" ht="12.75" customHeight="1" x14ac:dyDescent="0.2"/>
    <row r="24036" ht="12.75" customHeight="1" x14ac:dyDescent="0.2"/>
    <row r="24037" ht="12.75" customHeight="1" x14ac:dyDescent="0.2"/>
    <row r="24038" ht="12.75" customHeight="1" x14ac:dyDescent="0.2"/>
    <row r="24039" ht="12.75" customHeight="1" x14ac:dyDescent="0.2"/>
    <row r="24040" ht="12.75" customHeight="1" x14ac:dyDescent="0.2"/>
    <row r="24041" ht="12.75" customHeight="1" x14ac:dyDescent="0.2"/>
    <row r="24042" ht="12.75" customHeight="1" x14ac:dyDescent="0.2"/>
    <row r="24043" ht="12.75" customHeight="1" x14ac:dyDescent="0.2"/>
    <row r="24044" ht="12.75" customHeight="1" x14ac:dyDescent="0.2"/>
    <row r="24045" ht="12.75" customHeight="1" x14ac:dyDescent="0.2"/>
    <row r="24046" ht="12.75" customHeight="1" x14ac:dyDescent="0.2"/>
    <row r="24047" ht="12.75" customHeight="1" x14ac:dyDescent="0.2"/>
    <row r="24048" ht="12.75" customHeight="1" x14ac:dyDescent="0.2"/>
    <row r="24049" ht="12.75" customHeight="1" x14ac:dyDescent="0.2"/>
    <row r="24050" ht="12.75" customHeight="1" x14ac:dyDescent="0.2"/>
    <row r="24051" ht="12.75" customHeight="1" x14ac:dyDescent="0.2"/>
    <row r="24052" ht="12.75" customHeight="1" x14ac:dyDescent="0.2"/>
    <row r="24053" ht="12.75" customHeight="1" x14ac:dyDescent="0.2"/>
    <row r="24054" ht="12.75" customHeight="1" x14ac:dyDescent="0.2"/>
    <row r="24055" ht="12.75" customHeight="1" x14ac:dyDescent="0.2"/>
    <row r="24056" ht="12.75" customHeight="1" x14ac:dyDescent="0.2"/>
    <row r="24057" ht="12.75" customHeight="1" x14ac:dyDescent="0.2"/>
    <row r="24058" ht="12.75" customHeight="1" x14ac:dyDescent="0.2"/>
    <row r="24059" ht="12.75" customHeight="1" x14ac:dyDescent="0.2"/>
    <row r="24060" ht="12.75" customHeight="1" x14ac:dyDescent="0.2"/>
    <row r="24061" ht="12.75" customHeight="1" x14ac:dyDescent="0.2"/>
    <row r="24062" ht="12.75" customHeight="1" x14ac:dyDescent="0.2"/>
    <row r="24063" ht="12.75" customHeight="1" x14ac:dyDescent="0.2"/>
    <row r="24064" ht="12.75" customHeight="1" x14ac:dyDescent="0.2"/>
    <row r="24065" ht="12.75" customHeight="1" x14ac:dyDescent="0.2"/>
    <row r="24066" ht="12.75" customHeight="1" x14ac:dyDescent="0.2"/>
    <row r="24067" ht="12.75" customHeight="1" x14ac:dyDescent="0.2"/>
    <row r="24068" ht="12.75" customHeight="1" x14ac:dyDescent="0.2"/>
    <row r="24069" ht="12.75" customHeight="1" x14ac:dyDescent="0.2"/>
    <row r="24070" ht="12.75" customHeight="1" x14ac:dyDescent="0.2"/>
    <row r="24071" ht="12.75" customHeight="1" x14ac:dyDescent="0.2"/>
    <row r="24072" ht="12.75" customHeight="1" x14ac:dyDescent="0.2"/>
    <row r="24073" ht="12.75" customHeight="1" x14ac:dyDescent="0.2"/>
    <row r="24074" ht="12.75" customHeight="1" x14ac:dyDescent="0.2"/>
    <row r="24075" ht="12.75" customHeight="1" x14ac:dyDescent="0.2"/>
    <row r="24076" ht="12.75" customHeight="1" x14ac:dyDescent="0.2"/>
    <row r="24077" ht="12.75" customHeight="1" x14ac:dyDescent="0.2"/>
    <row r="24078" ht="12.75" customHeight="1" x14ac:dyDescent="0.2"/>
    <row r="24079" ht="12.75" customHeight="1" x14ac:dyDescent="0.2"/>
    <row r="24080" ht="12.75" customHeight="1" x14ac:dyDescent="0.2"/>
    <row r="24081" ht="12.75" customHeight="1" x14ac:dyDescent="0.2"/>
    <row r="24082" ht="12.75" customHeight="1" x14ac:dyDescent="0.2"/>
    <row r="24083" ht="12.75" customHeight="1" x14ac:dyDescent="0.2"/>
    <row r="24084" ht="12.75" customHeight="1" x14ac:dyDescent="0.2"/>
    <row r="24085" ht="12.75" customHeight="1" x14ac:dyDescent="0.2"/>
    <row r="24086" ht="12.75" customHeight="1" x14ac:dyDescent="0.2"/>
    <row r="24087" ht="12.75" customHeight="1" x14ac:dyDescent="0.2"/>
    <row r="24088" ht="12.75" customHeight="1" x14ac:dyDescent="0.2"/>
    <row r="24089" ht="12.75" customHeight="1" x14ac:dyDescent="0.2"/>
    <row r="24090" ht="12.75" customHeight="1" x14ac:dyDescent="0.2"/>
    <row r="24091" ht="12.75" customHeight="1" x14ac:dyDescent="0.2"/>
    <row r="24092" ht="12.75" customHeight="1" x14ac:dyDescent="0.2"/>
    <row r="24093" ht="12.75" customHeight="1" x14ac:dyDescent="0.2"/>
    <row r="24094" ht="12.75" customHeight="1" x14ac:dyDescent="0.2"/>
    <row r="24095" ht="12.75" customHeight="1" x14ac:dyDescent="0.2"/>
    <row r="24096" ht="12.75" customHeight="1" x14ac:dyDescent="0.2"/>
    <row r="24097" ht="12.75" customHeight="1" x14ac:dyDescent="0.2"/>
    <row r="24098" ht="12.75" customHeight="1" x14ac:dyDescent="0.2"/>
    <row r="24099" ht="12.75" customHeight="1" x14ac:dyDescent="0.2"/>
    <row r="24100" ht="12.75" customHeight="1" x14ac:dyDescent="0.2"/>
    <row r="24101" ht="12.75" customHeight="1" x14ac:dyDescent="0.2"/>
    <row r="24102" ht="12.75" customHeight="1" x14ac:dyDescent="0.2"/>
    <row r="24103" ht="12.75" customHeight="1" x14ac:dyDescent="0.2"/>
    <row r="24104" ht="12.75" customHeight="1" x14ac:dyDescent="0.2"/>
    <row r="24105" ht="12.75" customHeight="1" x14ac:dyDescent="0.2"/>
    <row r="24106" ht="12.75" customHeight="1" x14ac:dyDescent="0.2"/>
    <row r="24107" ht="12.75" customHeight="1" x14ac:dyDescent="0.2"/>
    <row r="24108" ht="12.75" customHeight="1" x14ac:dyDescent="0.2"/>
    <row r="24109" ht="12.75" customHeight="1" x14ac:dyDescent="0.2"/>
    <row r="24110" ht="12.75" customHeight="1" x14ac:dyDescent="0.2"/>
    <row r="24111" ht="12.75" customHeight="1" x14ac:dyDescent="0.2"/>
    <row r="24112" ht="12.75" customHeight="1" x14ac:dyDescent="0.2"/>
    <row r="24113" ht="12.75" customHeight="1" x14ac:dyDescent="0.2"/>
    <row r="24114" ht="12.75" customHeight="1" x14ac:dyDescent="0.2"/>
    <row r="24115" ht="12.75" customHeight="1" x14ac:dyDescent="0.2"/>
    <row r="24116" ht="12.75" customHeight="1" x14ac:dyDescent="0.2"/>
    <row r="24117" ht="12.75" customHeight="1" x14ac:dyDescent="0.2"/>
    <row r="24118" ht="12.75" customHeight="1" x14ac:dyDescent="0.2"/>
    <row r="24119" ht="12.75" customHeight="1" x14ac:dyDescent="0.2"/>
    <row r="24120" ht="12.75" customHeight="1" x14ac:dyDescent="0.2"/>
    <row r="24121" ht="12.75" customHeight="1" x14ac:dyDescent="0.2"/>
    <row r="24122" ht="12.75" customHeight="1" x14ac:dyDescent="0.2"/>
    <row r="24123" ht="12.75" customHeight="1" x14ac:dyDescent="0.2"/>
    <row r="24124" ht="12.75" customHeight="1" x14ac:dyDescent="0.2"/>
    <row r="24125" ht="12.75" customHeight="1" x14ac:dyDescent="0.2"/>
    <row r="24126" ht="12.75" customHeight="1" x14ac:dyDescent="0.2"/>
    <row r="24127" ht="12.75" customHeight="1" x14ac:dyDescent="0.2"/>
    <row r="24128" ht="12.75" customHeight="1" x14ac:dyDescent="0.2"/>
    <row r="24129" ht="12.75" customHeight="1" x14ac:dyDescent="0.2"/>
    <row r="24130" ht="12.75" customHeight="1" x14ac:dyDescent="0.2"/>
    <row r="24131" ht="12.75" customHeight="1" x14ac:dyDescent="0.2"/>
    <row r="24132" ht="12.75" customHeight="1" x14ac:dyDescent="0.2"/>
    <row r="24133" ht="12.75" customHeight="1" x14ac:dyDescent="0.2"/>
    <row r="24134" ht="12.75" customHeight="1" x14ac:dyDescent="0.2"/>
    <row r="24135" ht="12.75" customHeight="1" x14ac:dyDescent="0.2"/>
    <row r="24136" ht="12.75" customHeight="1" x14ac:dyDescent="0.2"/>
    <row r="24137" ht="12.75" customHeight="1" x14ac:dyDescent="0.2"/>
    <row r="24138" ht="12.75" customHeight="1" x14ac:dyDescent="0.2"/>
    <row r="24139" ht="12.75" customHeight="1" x14ac:dyDescent="0.2"/>
    <row r="24140" ht="12.75" customHeight="1" x14ac:dyDescent="0.2"/>
    <row r="24141" ht="12.75" customHeight="1" x14ac:dyDescent="0.2"/>
    <row r="24142" ht="12.75" customHeight="1" x14ac:dyDescent="0.2"/>
    <row r="24143" ht="12.75" customHeight="1" x14ac:dyDescent="0.2"/>
    <row r="24144" ht="12.75" customHeight="1" x14ac:dyDescent="0.2"/>
    <row r="24145" ht="12.75" customHeight="1" x14ac:dyDescent="0.2"/>
    <row r="24146" ht="12.75" customHeight="1" x14ac:dyDescent="0.2"/>
    <row r="24147" ht="12.75" customHeight="1" x14ac:dyDescent="0.2"/>
    <row r="24148" ht="12.75" customHeight="1" x14ac:dyDescent="0.2"/>
    <row r="24149" ht="12.75" customHeight="1" x14ac:dyDescent="0.2"/>
    <row r="24150" ht="12.75" customHeight="1" x14ac:dyDescent="0.2"/>
    <row r="24151" ht="12.75" customHeight="1" x14ac:dyDescent="0.2"/>
    <row r="24152" ht="12.75" customHeight="1" x14ac:dyDescent="0.2"/>
    <row r="24153" ht="12.75" customHeight="1" x14ac:dyDescent="0.2"/>
    <row r="24154" ht="12.75" customHeight="1" x14ac:dyDescent="0.2"/>
    <row r="24155" ht="12.75" customHeight="1" x14ac:dyDescent="0.2"/>
    <row r="24156" ht="12.75" customHeight="1" x14ac:dyDescent="0.2"/>
    <row r="24157" ht="12.75" customHeight="1" x14ac:dyDescent="0.2"/>
    <row r="24158" ht="12.75" customHeight="1" x14ac:dyDescent="0.2"/>
    <row r="24159" ht="12.75" customHeight="1" x14ac:dyDescent="0.2"/>
    <row r="24160" ht="12.75" customHeight="1" x14ac:dyDescent="0.2"/>
    <row r="24161" ht="12.75" customHeight="1" x14ac:dyDescent="0.2"/>
    <row r="24162" ht="12.75" customHeight="1" x14ac:dyDescent="0.2"/>
    <row r="24163" ht="12.75" customHeight="1" x14ac:dyDescent="0.2"/>
    <row r="24164" ht="12.75" customHeight="1" x14ac:dyDescent="0.2"/>
    <row r="24165" ht="12.75" customHeight="1" x14ac:dyDescent="0.2"/>
    <row r="24166" ht="12.75" customHeight="1" x14ac:dyDescent="0.2"/>
    <row r="24167" ht="12.75" customHeight="1" x14ac:dyDescent="0.2"/>
    <row r="24168" ht="12.75" customHeight="1" x14ac:dyDescent="0.2"/>
    <row r="24169" ht="12.75" customHeight="1" x14ac:dyDescent="0.2"/>
    <row r="24170" ht="12.75" customHeight="1" x14ac:dyDescent="0.2"/>
    <row r="24171" ht="12.75" customHeight="1" x14ac:dyDescent="0.2"/>
    <row r="24172" ht="12.75" customHeight="1" x14ac:dyDescent="0.2"/>
    <row r="24173" ht="12.75" customHeight="1" x14ac:dyDescent="0.2"/>
    <row r="24174" ht="12.75" customHeight="1" x14ac:dyDescent="0.2"/>
    <row r="24175" ht="12.75" customHeight="1" x14ac:dyDescent="0.2"/>
    <row r="24176" ht="12.75" customHeight="1" x14ac:dyDescent="0.2"/>
    <row r="24177" ht="12.75" customHeight="1" x14ac:dyDescent="0.2"/>
    <row r="24178" ht="12.75" customHeight="1" x14ac:dyDescent="0.2"/>
    <row r="24179" ht="12.75" customHeight="1" x14ac:dyDescent="0.2"/>
    <row r="24180" ht="12.75" customHeight="1" x14ac:dyDescent="0.2"/>
    <row r="24181" ht="12.75" customHeight="1" x14ac:dyDescent="0.2"/>
    <row r="24182" ht="12.75" customHeight="1" x14ac:dyDescent="0.2"/>
    <row r="24183" ht="12.75" customHeight="1" x14ac:dyDescent="0.2"/>
    <row r="24184" ht="12.75" customHeight="1" x14ac:dyDescent="0.2"/>
    <row r="24185" ht="12.75" customHeight="1" x14ac:dyDescent="0.2"/>
    <row r="24186" ht="12.75" customHeight="1" x14ac:dyDescent="0.2"/>
    <row r="24187" ht="12.75" customHeight="1" x14ac:dyDescent="0.2"/>
    <row r="24188" ht="12.75" customHeight="1" x14ac:dyDescent="0.2"/>
    <row r="24189" ht="12.75" customHeight="1" x14ac:dyDescent="0.2"/>
    <row r="24190" ht="12.75" customHeight="1" x14ac:dyDescent="0.2"/>
    <row r="24191" ht="12.75" customHeight="1" x14ac:dyDescent="0.2"/>
    <row r="24192" ht="12.75" customHeight="1" x14ac:dyDescent="0.2"/>
    <row r="24193" ht="12.75" customHeight="1" x14ac:dyDescent="0.2"/>
    <row r="24194" ht="12.75" customHeight="1" x14ac:dyDescent="0.2"/>
    <row r="24195" ht="12.75" customHeight="1" x14ac:dyDescent="0.2"/>
    <row r="24196" ht="12.75" customHeight="1" x14ac:dyDescent="0.2"/>
    <row r="24197" ht="12.75" customHeight="1" x14ac:dyDescent="0.2"/>
    <row r="24198" ht="12.75" customHeight="1" x14ac:dyDescent="0.2"/>
    <row r="24199" ht="12.75" customHeight="1" x14ac:dyDescent="0.2"/>
    <row r="24200" ht="12.75" customHeight="1" x14ac:dyDescent="0.2"/>
    <row r="24201" ht="12.75" customHeight="1" x14ac:dyDescent="0.2"/>
    <row r="24202" ht="12.75" customHeight="1" x14ac:dyDescent="0.2"/>
    <row r="24203" ht="12.75" customHeight="1" x14ac:dyDescent="0.2"/>
    <row r="24204" ht="12.75" customHeight="1" x14ac:dyDescent="0.2"/>
    <row r="24205" ht="12.75" customHeight="1" x14ac:dyDescent="0.2"/>
    <row r="24206" ht="12.75" customHeight="1" x14ac:dyDescent="0.2"/>
    <row r="24207" ht="12.75" customHeight="1" x14ac:dyDescent="0.2"/>
    <row r="24208" ht="12.75" customHeight="1" x14ac:dyDescent="0.2"/>
    <row r="24209" ht="12.75" customHeight="1" x14ac:dyDescent="0.2"/>
    <row r="24210" ht="12.75" customHeight="1" x14ac:dyDescent="0.2"/>
    <row r="24211" ht="12.75" customHeight="1" x14ac:dyDescent="0.2"/>
    <row r="24212" ht="12.75" customHeight="1" x14ac:dyDescent="0.2"/>
    <row r="24213" ht="12.75" customHeight="1" x14ac:dyDescent="0.2"/>
    <row r="24214" ht="12.75" customHeight="1" x14ac:dyDescent="0.2"/>
    <row r="24215" ht="12.75" customHeight="1" x14ac:dyDescent="0.2"/>
    <row r="24216" ht="12.75" customHeight="1" x14ac:dyDescent="0.2"/>
    <row r="24217" ht="12.75" customHeight="1" x14ac:dyDescent="0.2"/>
    <row r="24218" ht="12.75" customHeight="1" x14ac:dyDescent="0.2"/>
    <row r="24219" ht="12.75" customHeight="1" x14ac:dyDescent="0.2"/>
    <row r="24220" ht="12.75" customHeight="1" x14ac:dyDescent="0.2"/>
    <row r="24221" ht="12.75" customHeight="1" x14ac:dyDescent="0.2"/>
    <row r="24222" ht="12.75" customHeight="1" x14ac:dyDescent="0.2"/>
    <row r="24223" ht="12.75" customHeight="1" x14ac:dyDescent="0.2"/>
    <row r="24224" ht="12.75" customHeight="1" x14ac:dyDescent="0.2"/>
    <row r="24225" ht="12.75" customHeight="1" x14ac:dyDescent="0.2"/>
    <row r="24226" ht="12.75" customHeight="1" x14ac:dyDescent="0.2"/>
    <row r="24227" ht="12.75" customHeight="1" x14ac:dyDescent="0.2"/>
    <row r="24228" ht="12.75" customHeight="1" x14ac:dyDescent="0.2"/>
    <row r="24229" ht="12.75" customHeight="1" x14ac:dyDescent="0.2"/>
    <row r="24230" ht="12.75" customHeight="1" x14ac:dyDescent="0.2"/>
    <row r="24231" ht="12.75" customHeight="1" x14ac:dyDescent="0.2"/>
    <row r="24232" ht="12.75" customHeight="1" x14ac:dyDescent="0.2"/>
    <row r="24233" ht="12.75" customHeight="1" x14ac:dyDescent="0.2"/>
    <row r="24234" ht="12.75" customHeight="1" x14ac:dyDescent="0.2"/>
    <row r="24235" ht="12.75" customHeight="1" x14ac:dyDescent="0.2"/>
    <row r="24236" ht="12.75" customHeight="1" x14ac:dyDescent="0.2"/>
    <row r="24237" ht="12.75" customHeight="1" x14ac:dyDescent="0.2"/>
    <row r="24238" ht="12.75" customHeight="1" x14ac:dyDescent="0.2"/>
    <row r="24239" ht="12.75" customHeight="1" x14ac:dyDescent="0.2"/>
    <row r="24240" ht="12.75" customHeight="1" x14ac:dyDescent="0.2"/>
    <row r="24241" ht="12.75" customHeight="1" x14ac:dyDescent="0.2"/>
    <row r="24242" ht="12.75" customHeight="1" x14ac:dyDescent="0.2"/>
    <row r="24243" ht="12.75" customHeight="1" x14ac:dyDescent="0.2"/>
    <row r="24244" ht="12.75" customHeight="1" x14ac:dyDescent="0.2"/>
    <row r="24245" ht="12.75" customHeight="1" x14ac:dyDescent="0.2"/>
    <row r="24246" ht="12.75" customHeight="1" x14ac:dyDescent="0.2"/>
    <row r="24247" ht="12.75" customHeight="1" x14ac:dyDescent="0.2"/>
    <row r="24248" ht="12.75" customHeight="1" x14ac:dyDescent="0.2"/>
    <row r="24249" ht="12.75" customHeight="1" x14ac:dyDescent="0.2"/>
    <row r="24250" ht="12.75" customHeight="1" x14ac:dyDescent="0.2"/>
    <row r="24251" ht="12.75" customHeight="1" x14ac:dyDescent="0.2"/>
    <row r="24252" ht="12.75" customHeight="1" x14ac:dyDescent="0.2"/>
    <row r="24253" ht="12.75" customHeight="1" x14ac:dyDescent="0.2"/>
    <row r="24254" ht="12.75" customHeight="1" x14ac:dyDescent="0.2"/>
    <row r="24255" ht="12.75" customHeight="1" x14ac:dyDescent="0.2"/>
    <row r="24256" ht="12.75" customHeight="1" x14ac:dyDescent="0.2"/>
    <row r="24257" ht="12.75" customHeight="1" x14ac:dyDescent="0.2"/>
    <row r="24258" ht="12.75" customHeight="1" x14ac:dyDescent="0.2"/>
    <row r="24259" ht="12.75" customHeight="1" x14ac:dyDescent="0.2"/>
    <row r="24260" ht="12.75" customHeight="1" x14ac:dyDescent="0.2"/>
    <row r="24261" ht="12.75" customHeight="1" x14ac:dyDescent="0.2"/>
    <row r="24262" ht="12.75" customHeight="1" x14ac:dyDescent="0.2"/>
    <row r="24263" ht="12.75" customHeight="1" x14ac:dyDescent="0.2"/>
    <row r="24264" ht="12.75" customHeight="1" x14ac:dyDescent="0.2"/>
    <row r="24265" ht="12.75" customHeight="1" x14ac:dyDescent="0.2"/>
    <row r="24266" ht="12.75" customHeight="1" x14ac:dyDescent="0.2"/>
    <row r="24267" ht="12.75" customHeight="1" x14ac:dyDescent="0.2"/>
    <row r="24268" ht="12.75" customHeight="1" x14ac:dyDescent="0.2"/>
    <row r="24269" ht="12.75" customHeight="1" x14ac:dyDescent="0.2"/>
    <row r="24270" ht="12.75" customHeight="1" x14ac:dyDescent="0.2"/>
    <row r="24271" ht="12.75" customHeight="1" x14ac:dyDescent="0.2"/>
    <row r="24272" ht="12.75" customHeight="1" x14ac:dyDescent="0.2"/>
    <row r="24273" ht="12.75" customHeight="1" x14ac:dyDescent="0.2"/>
    <row r="24274" ht="12.75" customHeight="1" x14ac:dyDescent="0.2"/>
    <row r="24275" ht="12.75" customHeight="1" x14ac:dyDescent="0.2"/>
    <row r="24276" ht="12.75" customHeight="1" x14ac:dyDescent="0.2"/>
    <row r="24277" ht="12.75" customHeight="1" x14ac:dyDescent="0.2"/>
    <row r="24278" ht="12.75" customHeight="1" x14ac:dyDescent="0.2"/>
    <row r="24279" ht="12.75" customHeight="1" x14ac:dyDescent="0.2"/>
    <row r="24280" ht="12.75" customHeight="1" x14ac:dyDescent="0.2"/>
    <row r="24281" ht="12.75" customHeight="1" x14ac:dyDescent="0.2"/>
    <row r="24282" ht="12.75" customHeight="1" x14ac:dyDescent="0.2"/>
    <row r="24283" ht="12.75" customHeight="1" x14ac:dyDescent="0.2"/>
    <row r="24284" ht="12.75" customHeight="1" x14ac:dyDescent="0.2"/>
    <row r="24285" ht="12.75" customHeight="1" x14ac:dyDescent="0.2"/>
    <row r="24286" ht="12.75" customHeight="1" x14ac:dyDescent="0.2"/>
    <row r="24287" ht="12.75" customHeight="1" x14ac:dyDescent="0.2"/>
    <row r="24288" ht="12.75" customHeight="1" x14ac:dyDescent="0.2"/>
    <row r="24289" ht="12.75" customHeight="1" x14ac:dyDescent="0.2"/>
    <row r="24290" ht="12.75" customHeight="1" x14ac:dyDescent="0.2"/>
    <row r="24291" ht="12.75" customHeight="1" x14ac:dyDescent="0.2"/>
    <row r="24292" ht="12.75" customHeight="1" x14ac:dyDescent="0.2"/>
    <row r="24293" ht="12.75" customHeight="1" x14ac:dyDescent="0.2"/>
    <row r="24294" ht="12.75" customHeight="1" x14ac:dyDescent="0.2"/>
    <row r="24295" ht="12.75" customHeight="1" x14ac:dyDescent="0.2"/>
    <row r="24296" ht="12.75" customHeight="1" x14ac:dyDescent="0.2"/>
    <row r="24297" ht="12.75" customHeight="1" x14ac:dyDescent="0.2"/>
    <row r="24298" ht="12.75" customHeight="1" x14ac:dyDescent="0.2"/>
    <row r="24299" ht="12.75" customHeight="1" x14ac:dyDescent="0.2"/>
    <row r="24300" ht="12.75" customHeight="1" x14ac:dyDescent="0.2"/>
    <row r="24301" ht="12.75" customHeight="1" x14ac:dyDescent="0.2"/>
    <row r="24302" ht="12.75" customHeight="1" x14ac:dyDescent="0.2"/>
    <row r="24303" ht="12.75" customHeight="1" x14ac:dyDescent="0.2"/>
    <row r="24304" ht="12.75" customHeight="1" x14ac:dyDescent="0.2"/>
    <row r="24305" ht="12.75" customHeight="1" x14ac:dyDescent="0.2"/>
    <row r="24306" ht="12.75" customHeight="1" x14ac:dyDescent="0.2"/>
    <row r="24307" ht="12.75" customHeight="1" x14ac:dyDescent="0.2"/>
    <row r="24308" ht="12.75" customHeight="1" x14ac:dyDescent="0.2"/>
    <row r="24309" ht="12.75" customHeight="1" x14ac:dyDescent="0.2"/>
    <row r="24310" ht="12.75" customHeight="1" x14ac:dyDescent="0.2"/>
    <row r="24311" ht="12.75" customHeight="1" x14ac:dyDescent="0.2"/>
    <row r="24312" ht="12.75" customHeight="1" x14ac:dyDescent="0.2"/>
    <row r="24313" ht="12.75" customHeight="1" x14ac:dyDescent="0.2"/>
    <row r="24314" ht="12.75" customHeight="1" x14ac:dyDescent="0.2"/>
    <row r="24315" ht="12.75" customHeight="1" x14ac:dyDescent="0.2"/>
    <row r="24316" ht="12.75" customHeight="1" x14ac:dyDescent="0.2"/>
    <row r="24317" ht="12.75" customHeight="1" x14ac:dyDescent="0.2"/>
    <row r="24318" ht="12.75" customHeight="1" x14ac:dyDescent="0.2"/>
    <row r="24319" ht="12.75" customHeight="1" x14ac:dyDescent="0.2"/>
    <row r="24320" ht="12.75" customHeight="1" x14ac:dyDescent="0.2"/>
    <row r="24321" ht="12.75" customHeight="1" x14ac:dyDescent="0.2"/>
    <row r="24322" ht="12.75" customHeight="1" x14ac:dyDescent="0.2"/>
    <row r="24323" ht="12.75" customHeight="1" x14ac:dyDescent="0.2"/>
    <row r="24324" ht="12.75" customHeight="1" x14ac:dyDescent="0.2"/>
    <row r="24325" ht="12.75" customHeight="1" x14ac:dyDescent="0.2"/>
    <row r="24326" ht="12.75" customHeight="1" x14ac:dyDescent="0.2"/>
    <row r="24327" ht="12.75" customHeight="1" x14ac:dyDescent="0.2"/>
    <row r="24328" ht="12.75" customHeight="1" x14ac:dyDescent="0.2"/>
    <row r="24329" ht="12.75" customHeight="1" x14ac:dyDescent="0.2"/>
    <row r="24330" ht="12.75" customHeight="1" x14ac:dyDescent="0.2"/>
    <row r="24331" ht="12.75" customHeight="1" x14ac:dyDescent="0.2"/>
    <row r="24332" ht="12.75" customHeight="1" x14ac:dyDescent="0.2"/>
    <row r="24333" ht="12.75" customHeight="1" x14ac:dyDescent="0.2"/>
    <row r="24334" ht="12.75" customHeight="1" x14ac:dyDescent="0.2"/>
    <row r="24335" ht="12.75" customHeight="1" x14ac:dyDescent="0.2"/>
    <row r="24336" ht="12.75" customHeight="1" x14ac:dyDescent="0.2"/>
    <row r="24337" ht="12.75" customHeight="1" x14ac:dyDescent="0.2"/>
    <row r="24338" ht="12.75" customHeight="1" x14ac:dyDescent="0.2"/>
    <row r="24339" ht="12.75" customHeight="1" x14ac:dyDescent="0.2"/>
    <row r="24340" ht="12.75" customHeight="1" x14ac:dyDescent="0.2"/>
    <row r="24341" ht="12.75" customHeight="1" x14ac:dyDescent="0.2"/>
    <row r="24342" ht="12.75" customHeight="1" x14ac:dyDescent="0.2"/>
    <row r="24343" ht="12.75" customHeight="1" x14ac:dyDescent="0.2"/>
    <row r="24344" ht="12.75" customHeight="1" x14ac:dyDescent="0.2"/>
    <row r="24345" ht="12.75" customHeight="1" x14ac:dyDescent="0.2"/>
    <row r="24346" ht="12.75" customHeight="1" x14ac:dyDescent="0.2"/>
    <row r="24347" ht="12.75" customHeight="1" x14ac:dyDescent="0.2"/>
    <row r="24348" ht="12.75" customHeight="1" x14ac:dyDescent="0.2"/>
    <row r="24349" ht="12.75" customHeight="1" x14ac:dyDescent="0.2"/>
    <row r="24350" ht="12.75" customHeight="1" x14ac:dyDescent="0.2"/>
    <row r="24351" ht="12.75" customHeight="1" x14ac:dyDescent="0.2"/>
    <row r="24352" ht="12.75" customHeight="1" x14ac:dyDescent="0.2"/>
    <row r="24353" ht="12.75" customHeight="1" x14ac:dyDescent="0.2"/>
    <row r="24354" ht="12.75" customHeight="1" x14ac:dyDescent="0.2"/>
    <row r="24355" ht="12.75" customHeight="1" x14ac:dyDescent="0.2"/>
    <row r="24356" ht="12.75" customHeight="1" x14ac:dyDescent="0.2"/>
    <row r="24357" ht="12.75" customHeight="1" x14ac:dyDescent="0.2"/>
    <row r="24358" ht="12.75" customHeight="1" x14ac:dyDescent="0.2"/>
    <row r="24359" ht="12.75" customHeight="1" x14ac:dyDescent="0.2"/>
    <row r="24360" ht="12.75" customHeight="1" x14ac:dyDescent="0.2"/>
    <row r="24361" ht="12.75" customHeight="1" x14ac:dyDescent="0.2"/>
    <row r="24362" ht="12.75" customHeight="1" x14ac:dyDescent="0.2"/>
    <row r="24363" ht="12.75" customHeight="1" x14ac:dyDescent="0.2"/>
    <row r="24364" ht="12.75" customHeight="1" x14ac:dyDescent="0.2"/>
    <row r="24365" ht="12.75" customHeight="1" x14ac:dyDescent="0.2"/>
    <row r="24366" ht="12.75" customHeight="1" x14ac:dyDescent="0.2"/>
    <row r="24367" ht="12.75" customHeight="1" x14ac:dyDescent="0.2"/>
    <row r="24368" ht="12.75" customHeight="1" x14ac:dyDescent="0.2"/>
    <row r="24369" ht="12.75" customHeight="1" x14ac:dyDescent="0.2"/>
    <row r="24370" ht="12.75" customHeight="1" x14ac:dyDescent="0.2"/>
    <row r="24371" ht="12.75" customHeight="1" x14ac:dyDescent="0.2"/>
    <row r="24372" ht="12.75" customHeight="1" x14ac:dyDescent="0.2"/>
    <row r="24373" ht="12.75" customHeight="1" x14ac:dyDescent="0.2"/>
    <row r="24374" ht="12.75" customHeight="1" x14ac:dyDescent="0.2"/>
    <row r="24375" ht="12.75" customHeight="1" x14ac:dyDescent="0.2"/>
    <row r="24376" ht="12.75" customHeight="1" x14ac:dyDescent="0.2"/>
    <row r="24377" ht="12.75" customHeight="1" x14ac:dyDescent="0.2"/>
    <row r="24378" ht="12.75" customHeight="1" x14ac:dyDescent="0.2"/>
    <row r="24379" ht="12.75" customHeight="1" x14ac:dyDescent="0.2"/>
    <row r="24380" ht="12.75" customHeight="1" x14ac:dyDescent="0.2"/>
    <row r="24381" ht="12.75" customHeight="1" x14ac:dyDescent="0.2"/>
    <row r="24382" ht="12.75" customHeight="1" x14ac:dyDescent="0.2"/>
    <row r="24383" ht="12.75" customHeight="1" x14ac:dyDescent="0.2"/>
    <row r="24384" ht="12.75" customHeight="1" x14ac:dyDescent="0.2"/>
    <row r="24385" ht="12.75" customHeight="1" x14ac:dyDescent="0.2"/>
    <row r="24386" ht="12.75" customHeight="1" x14ac:dyDescent="0.2"/>
    <row r="24387" ht="12.75" customHeight="1" x14ac:dyDescent="0.2"/>
    <row r="24388" ht="12.75" customHeight="1" x14ac:dyDescent="0.2"/>
    <row r="24389" ht="12.75" customHeight="1" x14ac:dyDescent="0.2"/>
    <row r="24390" ht="12.75" customHeight="1" x14ac:dyDescent="0.2"/>
    <row r="24391" ht="12.75" customHeight="1" x14ac:dyDescent="0.2"/>
    <row r="24392" ht="12.75" customHeight="1" x14ac:dyDescent="0.2"/>
    <row r="24393" ht="12.75" customHeight="1" x14ac:dyDescent="0.2"/>
    <row r="24394" ht="12.75" customHeight="1" x14ac:dyDescent="0.2"/>
    <row r="24395" ht="12.75" customHeight="1" x14ac:dyDescent="0.2"/>
    <row r="24396" ht="12.75" customHeight="1" x14ac:dyDescent="0.2"/>
    <row r="24397" ht="12.75" customHeight="1" x14ac:dyDescent="0.2"/>
    <row r="24398" ht="12.75" customHeight="1" x14ac:dyDescent="0.2"/>
    <row r="24399" ht="12.75" customHeight="1" x14ac:dyDescent="0.2"/>
    <row r="24400" ht="12.75" customHeight="1" x14ac:dyDescent="0.2"/>
    <row r="24401" ht="12.75" customHeight="1" x14ac:dyDescent="0.2"/>
    <row r="24402" ht="12.75" customHeight="1" x14ac:dyDescent="0.2"/>
    <row r="24403" ht="12.75" customHeight="1" x14ac:dyDescent="0.2"/>
    <row r="24404" ht="12.75" customHeight="1" x14ac:dyDescent="0.2"/>
    <row r="24405" ht="12.75" customHeight="1" x14ac:dyDescent="0.2"/>
    <row r="24406" ht="12.75" customHeight="1" x14ac:dyDescent="0.2"/>
    <row r="24407" ht="12.75" customHeight="1" x14ac:dyDescent="0.2"/>
    <row r="24408" ht="12.75" customHeight="1" x14ac:dyDescent="0.2"/>
    <row r="24409" ht="12.75" customHeight="1" x14ac:dyDescent="0.2"/>
    <row r="24410" ht="12.75" customHeight="1" x14ac:dyDescent="0.2"/>
    <row r="24411" ht="12.75" customHeight="1" x14ac:dyDescent="0.2"/>
    <row r="24412" ht="12.75" customHeight="1" x14ac:dyDescent="0.2"/>
    <row r="24413" ht="12.75" customHeight="1" x14ac:dyDescent="0.2"/>
    <row r="24414" ht="12.75" customHeight="1" x14ac:dyDescent="0.2"/>
    <row r="24415" ht="12.75" customHeight="1" x14ac:dyDescent="0.2"/>
    <row r="24416" ht="12.75" customHeight="1" x14ac:dyDescent="0.2"/>
    <row r="24417" ht="12.75" customHeight="1" x14ac:dyDescent="0.2"/>
    <row r="24418" ht="12.75" customHeight="1" x14ac:dyDescent="0.2"/>
    <row r="24419" ht="12.75" customHeight="1" x14ac:dyDescent="0.2"/>
    <row r="24420" ht="12.75" customHeight="1" x14ac:dyDescent="0.2"/>
    <row r="24421" ht="12.75" customHeight="1" x14ac:dyDescent="0.2"/>
    <row r="24422" ht="12.75" customHeight="1" x14ac:dyDescent="0.2"/>
    <row r="24423" ht="12.75" customHeight="1" x14ac:dyDescent="0.2"/>
    <row r="24424" ht="12.75" customHeight="1" x14ac:dyDescent="0.2"/>
    <row r="24425" ht="12.75" customHeight="1" x14ac:dyDescent="0.2"/>
    <row r="24426" ht="12.75" customHeight="1" x14ac:dyDescent="0.2"/>
    <row r="24427" ht="12.75" customHeight="1" x14ac:dyDescent="0.2"/>
    <row r="24428" ht="12.75" customHeight="1" x14ac:dyDescent="0.2"/>
    <row r="24429" ht="12.75" customHeight="1" x14ac:dyDescent="0.2"/>
    <row r="24430" ht="12.75" customHeight="1" x14ac:dyDescent="0.2"/>
    <row r="24431" ht="12.75" customHeight="1" x14ac:dyDescent="0.2"/>
    <row r="24432" ht="12.75" customHeight="1" x14ac:dyDescent="0.2"/>
    <row r="24433" ht="12.75" customHeight="1" x14ac:dyDescent="0.2"/>
    <row r="24434" ht="12.75" customHeight="1" x14ac:dyDescent="0.2"/>
    <row r="24435" ht="12.75" customHeight="1" x14ac:dyDescent="0.2"/>
    <row r="24436" ht="12.75" customHeight="1" x14ac:dyDescent="0.2"/>
    <row r="24437" ht="12.75" customHeight="1" x14ac:dyDescent="0.2"/>
    <row r="24438" ht="12.75" customHeight="1" x14ac:dyDescent="0.2"/>
    <row r="24439" ht="12.75" customHeight="1" x14ac:dyDescent="0.2"/>
    <row r="24440" ht="12.75" customHeight="1" x14ac:dyDescent="0.2"/>
    <row r="24441" ht="12.75" customHeight="1" x14ac:dyDescent="0.2"/>
    <row r="24442" ht="12.75" customHeight="1" x14ac:dyDescent="0.2"/>
    <row r="24443" ht="12.75" customHeight="1" x14ac:dyDescent="0.2"/>
    <row r="24444" ht="12.75" customHeight="1" x14ac:dyDescent="0.2"/>
    <row r="24445" ht="12.75" customHeight="1" x14ac:dyDescent="0.2"/>
    <row r="24446" ht="12.75" customHeight="1" x14ac:dyDescent="0.2"/>
    <row r="24447" ht="12.75" customHeight="1" x14ac:dyDescent="0.2"/>
    <row r="24448" ht="12.75" customHeight="1" x14ac:dyDescent="0.2"/>
    <row r="24449" ht="12.75" customHeight="1" x14ac:dyDescent="0.2"/>
    <row r="24450" ht="12.75" customHeight="1" x14ac:dyDescent="0.2"/>
    <row r="24451" ht="12.75" customHeight="1" x14ac:dyDescent="0.2"/>
    <row r="24452" ht="12.75" customHeight="1" x14ac:dyDescent="0.2"/>
    <row r="24453" ht="12.75" customHeight="1" x14ac:dyDescent="0.2"/>
    <row r="24454" ht="12.75" customHeight="1" x14ac:dyDescent="0.2"/>
    <row r="24455" ht="12.75" customHeight="1" x14ac:dyDescent="0.2"/>
    <row r="24456" ht="12.75" customHeight="1" x14ac:dyDescent="0.2"/>
    <row r="24457" ht="12.75" customHeight="1" x14ac:dyDescent="0.2"/>
    <row r="24458" ht="12.75" customHeight="1" x14ac:dyDescent="0.2"/>
    <row r="24459" ht="12.75" customHeight="1" x14ac:dyDescent="0.2"/>
    <row r="24460" ht="12.75" customHeight="1" x14ac:dyDescent="0.2"/>
    <row r="24461" ht="12.75" customHeight="1" x14ac:dyDescent="0.2"/>
    <row r="24462" ht="12.75" customHeight="1" x14ac:dyDescent="0.2"/>
    <row r="24463" ht="12.75" customHeight="1" x14ac:dyDescent="0.2"/>
    <row r="24464" ht="12.75" customHeight="1" x14ac:dyDescent="0.2"/>
    <row r="24465" ht="12.75" customHeight="1" x14ac:dyDescent="0.2"/>
    <row r="24466" ht="12.75" customHeight="1" x14ac:dyDescent="0.2"/>
    <row r="24467" ht="12.75" customHeight="1" x14ac:dyDescent="0.2"/>
    <row r="24468" ht="12.75" customHeight="1" x14ac:dyDescent="0.2"/>
    <row r="24469" ht="12.75" customHeight="1" x14ac:dyDescent="0.2"/>
    <row r="24470" ht="12.75" customHeight="1" x14ac:dyDescent="0.2"/>
    <row r="24471" ht="12.75" customHeight="1" x14ac:dyDescent="0.2"/>
    <row r="24472" ht="12.75" customHeight="1" x14ac:dyDescent="0.2"/>
    <row r="24473" ht="12.75" customHeight="1" x14ac:dyDescent="0.2"/>
    <row r="24474" ht="12.75" customHeight="1" x14ac:dyDescent="0.2"/>
    <row r="24475" ht="12.75" customHeight="1" x14ac:dyDescent="0.2"/>
    <row r="24476" ht="12.75" customHeight="1" x14ac:dyDescent="0.2"/>
    <row r="24477" ht="12.75" customHeight="1" x14ac:dyDescent="0.2"/>
    <row r="24478" ht="12.75" customHeight="1" x14ac:dyDescent="0.2"/>
    <row r="24479" ht="12.75" customHeight="1" x14ac:dyDescent="0.2"/>
    <row r="24480" ht="12.75" customHeight="1" x14ac:dyDescent="0.2"/>
    <row r="24481" ht="12.75" customHeight="1" x14ac:dyDescent="0.2"/>
    <row r="24482" ht="12.75" customHeight="1" x14ac:dyDescent="0.2"/>
    <row r="24483" ht="12.75" customHeight="1" x14ac:dyDescent="0.2"/>
    <row r="24484" ht="12.75" customHeight="1" x14ac:dyDescent="0.2"/>
    <row r="24485" ht="12.75" customHeight="1" x14ac:dyDescent="0.2"/>
    <row r="24486" ht="12.75" customHeight="1" x14ac:dyDescent="0.2"/>
    <row r="24487" ht="12.75" customHeight="1" x14ac:dyDescent="0.2"/>
    <row r="24488" ht="12.75" customHeight="1" x14ac:dyDescent="0.2"/>
    <row r="24489" ht="12.75" customHeight="1" x14ac:dyDescent="0.2"/>
    <row r="24490" ht="12.75" customHeight="1" x14ac:dyDescent="0.2"/>
    <row r="24491" ht="12.75" customHeight="1" x14ac:dyDescent="0.2"/>
    <row r="24492" ht="12.75" customHeight="1" x14ac:dyDescent="0.2"/>
    <row r="24493" ht="12.75" customHeight="1" x14ac:dyDescent="0.2"/>
    <row r="24494" ht="12.75" customHeight="1" x14ac:dyDescent="0.2"/>
    <row r="24495" ht="12.75" customHeight="1" x14ac:dyDescent="0.2"/>
    <row r="24496" ht="12.75" customHeight="1" x14ac:dyDescent="0.2"/>
    <row r="24497" ht="12.75" customHeight="1" x14ac:dyDescent="0.2"/>
    <row r="24498" ht="12.75" customHeight="1" x14ac:dyDescent="0.2"/>
    <row r="24499" ht="12.75" customHeight="1" x14ac:dyDescent="0.2"/>
    <row r="24500" ht="12.75" customHeight="1" x14ac:dyDescent="0.2"/>
    <row r="24501" ht="12.75" customHeight="1" x14ac:dyDescent="0.2"/>
    <row r="24502" ht="12.75" customHeight="1" x14ac:dyDescent="0.2"/>
    <row r="24503" ht="12.75" customHeight="1" x14ac:dyDescent="0.2"/>
    <row r="24504" ht="12.75" customHeight="1" x14ac:dyDescent="0.2"/>
    <row r="24505" ht="12.75" customHeight="1" x14ac:dyDescent="0.2"/>
    <row r="24506" ht="12.75" customHeight="1" x14ac:dyDescent="0.2"/>
    <row r="24507" ht="12.75" customHeight="1" x14ac:dyDescent="0.2"/>
    <row r="24508" ht="12.75" customHeight="1" x14ac:dyDescent="0.2"/>
    <row r="24509" ht="12.75" customHeight="1" x14ac:dyDescent="0.2"/>
    <row r="24510" ht="12.75" customHeight="1" x14ac:dyDescent="0.2"/>
    <row r="24511" ht="12.75" customHeight="1" x14ac:dyDescent="0.2"/>
    <row r="24512" ht="12.75" customHeight="1" x14ac:dyDescent="0.2"/>
    <row r="24513" ht="12.75" customHeight="1" x14ac:dyDescent="0.2"/>
    <row r="24514" ht="12.75" customHeight="1" x14ac:dyDescent="0.2"/>
    <row r="24515" ht="12.75" customHeight="1" x14ac:dyDescent="0.2"/>
    <row r="24516" ht="12.75" customHeight="1" x14ac:dyDescent="0.2"/>
    <row r="24517" ht="12.75" customHeight="1" x14ac:dyDescent="0.2"/>
    <row r="24518" ht="12.75" customHeight="1" x14ac:dyDescent="0.2"/>
    <row r="24519" ht="12.75" customHeight="1" x14ac:dyDescent="0.2"/>
    <row r="24520" ht="12.75" customHeight="1" x14ac:dyDescent="0.2"/>
    <row r="24521" ht="12.75" customHeight="1" x14ac:dyDescent="0.2"/>
    <row r="24522" ht="12.75" customHeight="1" x14ac:dyDescent="0.2"/>
    <row r="24523" ht="12.75" customHeight="1" x14ac:dyDescent="0.2"/>
    <row r="24524" ht="12.75" customHeight="1" x14ac:dyDescent="0.2"/>
    <row r="24525" ht="12.75" customHeight="1" x14ac:dyDescent="0.2"/>
    <row r="24526" ht="12.75" customHeight="1" x14ac:dyDescent="0.2"/>
    <row r="24527" ht="12.75" customHeight="1" x14ac:dyDescent="0.2"/>
    <row r="24528" ht="12.75" customHeight="1" x14ac:dyDescent="0.2"/>
    <row r="24529" ht="12.75" customHeight="1" x14ac:dyDescent="0.2"/>
    <row r="24530" ht="12.75" customHeight="1" x14ac:dyDescent="0.2"/>
    <row r="24531" ht="12.75" customHeight="1" x14ac:dyDescent="0.2"/>
    <row r="24532" ht="12.75" customHeight="1" x14ac:dyDescent="0.2"/>
    <row r="24533" ht="12.75" customHeight="1" x14ac:dyDescent="0.2"/>
    <row r="24534" ht="12.75" customHeight="1" x14ac:dyDescent="0.2"/>
    <row r="24535" ht="12.75" customHeight="1" x14ac:dyDescent="0.2"/>
    <row r="24536" ht="12.75" customHeight="1" x14ac:dyDescent="0.2"/>
    <row r="24537" ht="12.75" customHeight="1" x14ac:dyDescent="0.2"/>
    <row r="24538" ht="12.75" customHeight="1" x14ac:dyDescent="0.2"/>
    <row r="24539" ht="12.75" customHeight="1" x14ac:dyDescent="0.2"/>
    <row r="24540" ht="12.75" customHeight="1" x14ac:dyDescent="0.2"/>
    <row r="24541" ht="12.75" customHeight="1" x14ac:dyDescent="0.2"/>
    <row r="24542" ht="12.75" customHeight="1" x14ac:dyDescent="0.2"/>
    <row r="24543" ht="12.75" customHeight="1" x14ac:dyDescent="0.2"/>
    <row r="24544" ht="12.75" customHeight="1" x14ac:dyDescent="0.2"/>
    <row r="24545" ht="12.75" customHeight="1" x14ac:dyDescent="0.2"/>
    <row r="24546" ht="12.75" customHeight="1" x14ac:dyDescent="0.2"/>
    <row r="24547" ht="12.75" customHeight="1" x14ac:dyDescent="0.2"/>
    <row r="24548" ht="12.75" customHeight="1" x14ac:dyDescent="0.2"/>
    <row r="24549" ht="12.75" customHeight="1" x14ac:dyDescent="0.2"/>
    <row r="24550" ht="12.75" customHeight="1" x14ac:dyDescent="0.2"/>
    <row r="24551" ht="12.75" customHeight="1" x14ac:dyDescent="0.2"/>
    <row r="24552" ht="12.75" customHeight="1" x14ac:dyDescent="0.2"/>
    <row r="24553" ht="12.75" customHeight="1" x14ac:dyDescent="0.2"/>
    <row r="24554" ht="12.75" customHeight="1" x14ac:dyDescent="0.2"/>
    <row r="24555" ht="12.75" customHeight="1" x14ac:dyDescent="0.2"/>
    <row r="24556" ht="12.75" customHeight="1" x14ac:dyDescent="0.2"/>
    <row r="24557" ht="12.75" customHeight="1" x14ac:dyDescent="0.2"/>
    <row r="24558" ht="12.75" customHeight="1" x14ac:dyDescent="0.2"/>
    <row r="24559" ht="12.75" customHeight="1" x14ac:dyDescent="0.2"/>
    <row r="24560" ht="12.75" customHeight="1" x14ac:dyDescent="0.2"/>
    <row r="24561" ht="12.75" customHeight="1" x14ac:dyDescent="0.2"/>
    <row r="24562" ht="12.75" customHeight="1" x14ac:dyDescent="0.2"/>
    <row r="24563" ht="12.75" customHeight="1" x14ac:dyDescent="0.2"/>
    <row r="24564" ht="12.75" customHeight="1" x14ac:dyDescent="0.2"/>
    <row r="24565" ht="12.75" customHeight="1" x14ac:dyDescent="0.2"/>
    <row r="24566" ht="12.75" customHeight="1" x14ac:dyDescent="0.2"/>
    <row r="24567" ht="12.75" customHeight="1" x14ac:dyDescent="0.2"/>
    <row r="24568" ht="12.75" customHeight="1" x14ac:dyDescent="0.2"/>
    <row r="24569" ht="12.75" customHeight="1" x14ac:dyDescent="0.2"/>
    <row r="24570" ht="12.75" customHeight="1" x14ac:dyDescent="0.2"/>
    <row r="24571" ht="12.75" customHeight="1" x14ac:dyDescent="0.2"/>
    <row r="24572" ht="12.75" customHeight="1" x14ac:dyDescent="0.2"/>
    <row r="24573" ht="12.75" customHeight="1" x14ac:dyDescent="0.2"/>
    <row r="24574" ht="12.75" customHeight="1" x14ac:dyDescent="0.2"/>
    <row r="24575" ht="12.75" customHeight="1" x14ac:dyDescent="0.2"/>
    <row r="24576" ht="12.75" customHeight="1" x14ac:dyDescent="0.2"/>
    <row r="24577" ht="12.75" customHeight="1" x14ac:dyDescent="0.2"/>
    <row r="24578" ht="12.75" customHeight="1" x14ac:dyDescent="0.2"/>
    <row r="24579" ht="12.75" customHeight="1" x14ac:dyDescent="0.2"/>
    <row r="24580" ht="12.75" customHeight="1" x14ac:dyDescent="0.2"/>
    <row r="24581" ht="12.75" customHeight="1" x14ac:dyDescent="0.2"/>
    <row r="24582" ht="12.75" customHeight="1" x14ac:dyDescent="0.2"/>
    <row r="24583" ht="12.75" customHeight="1" x14ac:dyDescent="0.2"/>
    <row r="24584" ht="12.75" customHeight="1" x14ac:dyDescent="0.2"/>
    <row r="24585" ht="12.75" customHeight="1" x14ac:dyDescent="0.2"/>
    <row r="24586" ht="12.75" customHeight="1" x14ac:dyDescent="0.2"/>
    <row r="24587" ht="12.75" customHeight="1" x14ac:dyDescent="0.2"/>
    <row r="24588" ht="12.75" customHeight="1" x14ac:dyDescent="0.2"/>
    <row r="24589" ht="12.75" customHeight="1" x14ac:dyDescent="0.2"/>
    <row r="24590" ht="12.75" customHeight="1" x14ac:dyDescent="0.2"/>
    <row r="24591" ht="12.75" customHeight="1" x14ac:dyDescent="0.2"/>
    <row r="24592" ht="12.75" customHeight="1" x14ac:dyDescent="0.2"/>
    <row r="24593" ht="12.75" customHeight="1" x14ac:dyDescent="0.2"/>
    <row r="24594" ht="12.75" customHeight="1" x14ac:dyDescent="0.2"/>
    <row r="24595" ht="12.75" customHeight="1" x14ac:dyDescent="0.2"/>
    <row r="24596" ht="12.75" customHeight="1" x14ac:dyDescent="0.2"/>
    <row r="24597" ht="12.75" customHeight="1" x14ac:dyDescent="0.2"/>
    <row r="24598" ht="12.75" customHeight="1" x14ac:dyDescent="0.2"/>
    <row r="24599" ht="12.75" customHeight="1" x14ac:dyDescent="0.2"/>
    <row r="24600" ht="12.75" customHeight="1" x14ac:dyDescent="0.2"/>
    <row r="24601" ht="12.75" customHeight="1" x14ac:dyDescent="0.2"/>
    <row r="24602" ht="12.75" customHeight="1" x14ac:dyDescent="0.2"/>
    <row r="24603" ht="12.75" customHeight="1" x14ac:dyDescent="0.2"/>
    <row r="24604" ht="12.75" customHeight="1" x14ac:dyDescent="0.2"/>
    <row r="24605" ht="12.75" customHeight="1" x14ac:dyDescent="0.2"/>
    <row r="24606" ht="12.75" customHeight="1" x14ac:dyDescent="0.2"/>
    <row r="24607" ht="12.75" customHeight="1" x14ac:dyDescent="0.2"/>
    <row r="24608" ht="12.75" customHeight="1" x14ac:dyDescent="0.2"/>
    <row r="24609" ht="12.75" customHeight="1" x14ac:dyDescent="0.2"/>
    <row r="24610" ht="12.75" customHeight="1" x14ac:dyDescent="0.2"/>
    <row r="24611" ht="12.75" customHeight="1" x14ac:dyDescent="0.2"/>
    <row r="24612" ht="12.75" customHeight="1" x14ac:dyDescent="0.2"/>
    <row r="24613" ht="12.75" customHeight="1" x14ac:dyDescent="0.2"/>
    <row r="24614" ht="12.75" customHeight="1" x14ac:dyDescent="0.2"/>
    <row r="24615" ht="12.75" customHeight="1" x14ac:dyDescent="0.2"/>
    <row r="24616" ht="12.75" customHeight="1" x14ac:dyDescent="0.2"/>
    <row r="24617" ht="12.75" customHeight="1" x14ac:dyDescent="0.2"/>
    <row r="24618" ht="12.75" customHeight="1" x14ac:dyDescent="0.2"/>
    <row r="24619" ht="12.75" customHeight="1" x14ac:dyDescent="0.2"/>
    <row r="24620" ht="12.75" customHeight="1" x14ac:dyDescent="0.2"/>
    <row r="24621" ht="12.75" customHeight="1" x14ac:dyDescent="0.2"/>
    <row r="24622" ht="12.75" customHeight="1" x14ac:dyDescent="0.2"/>
    <row r="24623" ht="12.75" customHeight="1" x14ac:dyDescent="0.2"/>
    <row r="24624" ht="12.75" customHeight="1" x14ac:dyDescent="0.2"/>
    <row r="24625" ht="12.75" customHeight="1" x14ac:dyDescent="0.2"/>
    <row r="24626" ht="12.75" customHeight="1" x14ac:dyDescent="0.2"/>
    <row r="24627" ht="12.75" customHeight="1" x14ac:dyDescent="0.2"/>
    <row r="24628" ht="12.75" customHeight="1" x14ac:dyDescent="0.2"/>
    <row r="24629" ht="12.75" customHeight="1" x14ac:dyDescent="0.2"/>
    <row r="24630" ht="12.75" customHeight="1" x14ac:dyDescent="0.2"/>
    <row r="24631" ht="12.75" customHeight="1" x14ac:dyDescent="0.2"/>
    <row r="24632" ht="12.75" customHeight="1" x14ac:dyDescent="0.2"/>
    <row r="24633" ht="12.75" customHeight="1" x14ac:dyDescent="0.2"/>
    <row r="24634" ht="12.75" customHeight="1" x14ac:dyDescent="0.2"/>
    <row r="24635" ht="12.75" customHeight="1" x14ac:dyDescent="0.2"/>
    <row r="24636" ht="12.75" customHeight="1" x14ac:dyDescent="0.2"/>
    <row r="24637" ht="12.75" customHeight="1" x14ac:dyDescent="0.2"/>
    <row r="24638" ht="12.75" customHeight="1" x14ac:dyDescent="0.2"/>
    <row r="24639" ht="12.75" customHeight="1" x14ac:dyDescent="0.2"/>
    <row r="24640" ht="12.75" customHeight="1" x14ac:dyDescent="0.2"/>
    <row r="24641" ht="12.75" customHeight="1" x14ac:dyDescent="0.2"/>
    <row r="24642" ht="12.75" customHeight="1" x14ac:dyDescent="0.2"/>
    <row r="24643" ht="12.75" customHeight="1" x14ac:dyDescent="0.2"/>
    <row r="24644" ht="12.75" customHeight="1" x14ac:dyDescent="0.2"/>
    <row r="24645" ht="12.75" customHeight="1" x14ac:dyDescent="0.2"/>
    <row r="24646" ht="12.75" customHeight="1" x14ac:dyDescent="0.2"/>
    <row r="24647" ht="12.75" customHeight="1" x14ac:dyDescent="0.2"/>
    <row r="24648" ht="12.75" customHeight="1" x14ac:dyDescent="0.2"/>
    <row r="24649" ht="12.75" customHeight="1" x14ac:dyDescent="0.2"/>
    <row r="24650" ht="12.75" customHeight="1" x14ac:dyDescent="0.2"/>
    <row r="24651" ht="12.75" customHeight="1" x14ac:dyDescent="0.2"/>
    <row r="24652" ht="12.75" customHeight="1" x14ac:dyDescent="0.2"/>
    <row r="24653" ht="12.75" customHeight="1" x14ac:dyDescent="0.2"/>
    <row r="24654" ht="12.75" customHeight="1" x14ac:dyDescent="0.2"/>
    <row r="24655" ht="12.75" customHeight="1" x14ac:dyDescent="0.2"/>
    <row r="24656" ht="12.75" customHeight="1" x14ac:dyDescent="0.2"/>
    <row r="24657" ht="12.75" customHeight="1" x14ac:dyDescent="0.2"/>
    <row r="24658" ht="12.75" customHeight="1" x14ac:dyDescent="0.2"/>
    <row r="24659" ht="12.75" customHeight="1" x14ac:dyDescent="0.2"/>
    <row r="24660" ht="12.75" customHeight="1" x14ac:dyDescent="0.2"/>
    <row r="24661" ht="12.75" customHeight="1" x14ac:dyDescent="0.2"/>
    <row r="24662" ht="12.75" customHeight="1" x14ac:dyDescent="0.2"/>
    <row r="24663" ht="12.75" customHeight="1" x14ac:dyDescent="0.2"/>
    <row r="24664" ht="12.75" customHeight="1" x14ac:dyDescent="0.2"/>
    <row r="24665" ht="12.75" customHeight="1" x14ac:dyDescent="0.2"/>
    <row r="24666" ht="12.75" customHeight="1" x14ac:dyDescent="0.2"/>
    <row r="24667" ht="12.75" customHeight="1" x14ac:dyDescent="0.2"/>
    <row r="24668" ht="12.75" customHeight="1" x14ac:dyDescent="0.2"/>
    <row r="24669" ht="12.75" customHeight="1" x14ac:dyDescent="0.2"/>
    <row r="24670" ht="12.75" customHeight="1" x14ac:dyDescent="0.2"/>
    <row r="24671" ht="12.75" customHeight="1" x14ac:dyDescent="0.2"/>
    <row r="24672" ht="12.75" customHeight="1" x14ac:dyDescent="0.2"/>
    <row r="24673" ht="12.75" customHeight="1" x14ac:dyDescent="0.2"/>
    <row r="24674" ht="12.75" customHeight="1" x14ac:dyDescent="0.2"/>
    <row r="24675" ht="12.75" customHeight="1" x14ac:dyDescent="0.2"/>
    <row r="24676" ht="12.75" customHeight="1" x14ac:dyDescent="0.2"/>
    <row r="24677" ht="12.75" customHeight="1" x14ac:dyDescent="0.2"/>
    <row r="24678" ht="12.75" customHeight="1" x14ac:dyDescent="0.2"/>
    <row r="24679" ht="12.75" customHeight="1" x14ac:dyDescent="0.2"/>
    <row r="24680" ht="12.75" customHeight="1" x14ac:dyDescent="0.2"/>
    <row r="24681" ht="12.75" customHeight="1" x14ac:dyDescent="0.2"/>
    <row r="24682" ht="12.75" customHeight="1" x14ac:dyDescent="0.2"/>
    <row r="24683" ht="12.75" customHeight="1" x14ac:dyDescent="0.2"/>
    <row r="24684" ht="12.75" customHeight="1" x14ac:dyDescent="0.2"/>
    <row r="24685" ht="12.75" customHeight="1" x14ac:dyDescent="0.2"/>
    <row r="24686" ht="12.75" customHeight="1" x14ac:dyDescent="0.2"/>
    <row r="24687" ht="12.75" customHeight="1" x14ac:dyDescent="0.2"/>
    <row r="24688" ht="12.75" customHeight="1" x14ac:dyDescent="0.2"/>
    <row r="24689" ht="12.75" customHeight="1" x14ac:dyDescent="0.2"/>
    <row r="24690" ht="12.75" customHeight="1" x14ac:dyDescent="0.2"/>
    <row r="24691" ht="12.75" customHeight="1" x14ac:dyDescent="0.2"/>
    <row r="24692" ht="12.75" customHeight="1" x14ac:dyDescent="0.2"/>
    <row r="24693" ht="12.75" customHeight="1" x14ac:dyDescent="0.2"/>
    <row r="24694" ht="12.75" customHeight="1" x14ac:dyDescent="0.2"/>
    <row r="24695" ht="12.75" customHeight="1" x14ac:dyDescent="0.2"/>
    <row r="24696" ht="12.75" customHeight="1" x14ac:dyDescent="0.2"/>
    <row r="24697" ht="12.75" customHeight="1" x14ac:dyDescent="0.2"/>
    <row r="24698" ht="12.75" customHeight="1" x14ac:dyDescent="0.2"/>
    <row r="24699" ht="12.75" customHeight="1" x14ac:dyDescent="0.2"/>
    <row r="24700" ht="12.75" customHeight="1" x14ac:dyDescent="0.2"/>
    <row r="24701" ht="12.75" customHeight="1" x14ac:dyDescent="0.2"/>
    <row r="24702" ht="12.75" customHeight="1" x14ac:dyDescent="0.2"/>
    <row r="24703" ht="12.75" customHeight="1" x14ac:dyDescent="0.2"/>
    <row r="24704" ht="12.75" customHeight="1" x14ac:dyDescent="0.2"/>
    <row r="24705" ht="12.75" customHeight="1" x14ac:dyDescent="0.2"/>
    <row r="24706" ht="12.75" customHeight="1" x14ac:dyDescent="0.2"/>
    <row r="24707" ht="12.75" customHeight="1" x14ac:dyDescent="0.2"/>
    <row r="24708" ht="12.75" customHeight="1" x14ac:dyDescent="0.2"/>
    <row r="24709" ht="12.75" customHeight="1" x14ac:dyDescent="0.2"/>
    <row r="24710" ht="12.75" customHeight="1" x14ac:dyDescent="0.2"/>
    <row r="24711" ht="12.75" customHeight="1" x14ac:dyDescent="0.2"/>
    <row r="24712" ht="12.75" customHeight="1" x14ac:dyDescent="0.2"/>
    <row r="24713" ht="12.75" customHeight="1" x14ac:dyDescent="0.2"/>
    <row r="24714" ht="12.75" customHeight="1" x14ac:dyDescent="0.2"/>
    <row r="24715" ht="12.75" customHeight="1" x14ac:dyDescent="0.2"/>
    <row r="24716" ht="12.75" customHeight="1" x14ac:dyDescent="0.2"/>
    <row r="24717" ht="12.75" customHeight="1" x14ac:dyDescent="0.2"/>
    <row r="24718" ht="12.75" customHeight="1" x14ac:dyDescent="0.2"/>
    <row r="24719" ht="12.75" customHeight="1" x14ac:dyDescent="0.2"/>
    <row r="24720" ht="12.75" customHeight="1" x14ac:dyDescent="0.2"/>
    <row r="24721" ht="12.75" customHeight="1" x14ac:dyDescent="0.2"/>
    <row r="24722" ht="12.75" customHeight="1" x14ac:dyDescent="0.2"/>
    <row r="24723" ht="12.75" customHeight="1" x14ac:dyDescent="0.2"/>
    <row r="24724" ht="12.75" customHeight="1" x14ac:dyDescent="0.2"/>
    <row r="24725" ht="12.75" customHeight="1" x14ac:dyDescent="0.2"/>
    <row r="24726" ht="12.75" customHeight="1" x14ac:dyDescent="0.2"/>
    <row r="24727" ht="12.75" customHeight="1" x14ac:dyDescent="0.2"/>
    <row r="24728" ht="12.75" customHeight="1" x14ac:dyDescent="0.2"/>
    <row r="24729" ht="12.75" customHeight="1" x14ac:dyDescent="0.2"/>
    <row r="24730" ht="12.75" customHeight="1" x14ac:dyDescent="0.2"/>
    <row r="24731" ht="12.75" customHeight="1" x14ac:dyDescent="0.2"/>
    <row r="24732" ht="12.75" customHeight="1" x14ac:dyDescent="0.2"/>
    <row r="24733" ht="12.75" customHeight="1" x14ac:dyDescent="0.2"/>
    <row r="24734" ht="12.75" customHeight="1" x14ac:dyDescent="0.2"/>
    <row r="24735" ht="12.75" customHeight="1" x14ac:dyDescent="0.2"/>
    <row r="24736" ht="12.75" customHeight="1" x14ac:dyDescent="0.2"/>
    <row r="24737" ht="12.75" customHeight="1" x14ac:dyDescent="0.2"/>
    <row r="24738" ht="12.75" customHeight="1" x14ac:dyDescent="0.2"/>
    <row r="24739" ht="12.75" customHeight="1" x14ac:dyDescent="0.2"/>
    <row r="24740" ht="12.75" customHeight="1" x14ac:dyDescent="0.2"/>
    <row r="24741" ht="12.75" customHeight="1" x14ac:dyDescent="0.2"/>
    <row r="24742" ht="12.75" customHeight="1" x14ac:dyDescent="0.2"/>
    <row r="24743" ht="12.75" customHeight="1" x14ac:dyDescent="0.2"/>
    <row r="24744" ht="12.75" customHeight="1" x14ac:dyDescent="0.2"/>
    <row r="24745" ht="12.75" customHeight="1" x14ac:dyDescent="0.2"/>
    <row r="24746" ht="12.75" customHeight="1" x14ac:dyDescent="0.2"/>
    <row r="24747" ht="12.75" customHeight="1" x14ac:dyDescent="0.2"/>
    <row r="24748" ht="12.75" customHeight="1" x14ac:dyDescent="0.2"/>
    <row r="24749" ht="12.75" customHeight="1" x14ac:dyDescent="0.2"/>
    <row r="24750" ht="12.75" customHeight="1" x14ac:dyDescent="0.2"/>
    <row r="24751" ht="12.75" customHeight="1" x14ac:dyDescent="0.2"/>
    <row r="24752" ht="12.75" customHeight="1" x14ac:dyDescent="0.2"/>
    <row r="24753" ht="12.75" customHeight="1" x14ac:dyDescent="0.2"/>
    <row r="24754" ht="12.75" customHeight="1" x14ac:dyDescent="0.2"/>
    <row r="24755" ht="12.75" customHeight="1" x14ac:dyDescent="0.2"/>
    <row r="24756" ht="12.75" customHeight="1" x14ac:dyDescent="0.2"/>
    <row r="24757" ht="12.75" customHeight="1" x14ac:dyDescent="0.2"/>
    <row r="24758" ht="12.75" customHeight="1" x14ac:dyDescent="0.2"/>
    <row r="24759" ht="12.75" customHeight="1" x14ac:dyDescent="0.2"/>
    <row r="24760" ht="12.75" customHeight="1" x14ac:dyDescent="0.2"/>
    <row r="24761" ht="12.75" customHeight="1" x14ac:dyDescent="0.2"/>
    <row r="24762" ht="12.75" customHeight="1" x14ac:dyDescent="0.2"/>
    <row r="24763" ht="12.75" customHeight="1" x14ac:dyDescent="0.2"/>
    <row r="24764" ht="12.75" customHeight="1" x14ac:dyDescent="0.2"/>
    <row r="24765" ht="12.75" customHeight="1" x14ac:dyDescent="0.2"/>
    <row r="24766" ht="12.75" customHeight="1" x14ac:dyDescent="0.2"/>
    <row r="24767" ht="12.75" customHeight="1" x14ac:dyDescent="0.2"/>
    <row r="24768" ht="12.75" customHeight="1" x14ac:dyDescent="0.2"/>
    <row r="24769" ht="12.75" customHeight="1" x14ac:dyDescent="0.2"/>
    <row r="24770" ht="12.75" customHeight="1" x14ac:dyDescent="0.2"/>
    <row r="24771" ht="12.75" customHeight="1" x14ac:dyDescent="0.2"/>
    <row r="24772" ht="12.75" customHeight="1" x14ac:dyDescent="0.2"/>
    <row r="24773" ht="12.75" customHeight="1" x14ac:dyDescent="0.2"/>
    <row r="24774" ht="12.75" customHeight="1" x14ac:dyDescent="0.2"/>
    <row r="24775" ht="12.75" customHeight="1" x14ac:dyDescent="0.2"/>
    <row r="24776" ht="12.75" customHeight="1" x14ac:dyDescent="0.2"/>
    <row r="24777" ht="12.75" customHeight="1" x14ac:dyDescent="0.2"/>
    <row r="24778" ht="12.75" customHeight="1" x14ac:dyDescent="0.2"/>
    <row r="24779" ht="12.75" customHeight="1" x14ac:dyDescent="0.2"/>
    <row r="24780" ht="12.75" customHeight="1" x14ac:dyDescent="0.2"/>
    <row r="24781" ht="12.75" customHeight="1" x14ac:dyDescent="0.2"/>
    <row r="24782" ht="12.75" customHeight="1" x14ac:dyDescent="0.2"/>
    <row r="24783" ht="12.75" customHeight="1" x14ac:dyDescent="0.2"/>
    <row r="24784" ht="12.75" customHeight="1" x14ac:dyDescent="0.2"/>
    <row r="24785" ht="12.75" customHeight="1" x14ac:dyDescent="0.2"/>
    <row r="24786" ht="12.75" customHeight="1" x14ac:dyDescent="0.2"/>
    <row r="24787" ht="12.75" customHeight="1" x14ac:dyDescent="0.2"/>
    <row r="24788" ht="12.75" customHeight="1" x14ac:dyDescent="0.2"/>
    <row r="24789" ht="12.75" customHeight="1" x14ac:dyDescent="0.2"/>
    <row r="24790" ht="12.75" customHeight="1" x14ac:dyDescent="0.2"/>
    <row r="24791" ht="12.75" customHeight="1" x14ac:dyDescent="0.2"/>
    <row r="24792" ht="12.75" customHeight="1" x14ac:dyDescent="0.2"/>
    <row r="24793" ht="12.75" customHeight="1" x14ac:dyDescent="0.2"/>
    <row r="24794" ht="12.75" customHeight="1" x14ac:dyDescent="0.2"/>
    <row r="24795" ht="12.75" customHeight="1" x14ac:dyDescent="0.2"/>
    <row r="24796" ht="12.75" customHeight="1" x14ac:dyDescent="0.2"/>
    <row r="24797" ht="12.75" customHeight="1" x14ac:dyDescent="0.2"/>
    <row r="24798" ht="12.75" customHeight="1" x14ac:dyDescent="0.2"/>
    <row r="24799" ht="12.75" customHeight="1" x14ac:dyDescent="0.2"/>
    <row r="24800" ht="12.75" customHeight="1" x14ac:dyDescent="0.2"/>
    <row r="24801" ht="12.75" customHeight="1" x14ac:dyDescent="0.2"/>
    <row r="24802" ht="12.75" customHeight="1" x14ac:dyDescent="0.2"/>
    <row r="24803" ht="12.75" customHeight="1" x14ac:dyDescent="0.2"/>
    <row r="24804" ht="12.75" customHeight="1" x14ac:dyDescent="0.2"/>
    <row r="24805" ht="12.75" customHeight="1" x14ac:dyDescent="0.2"/>
    <row r="24806" ht="12.75" customHeight="1" x14ac:dyDescent="0.2"/>
    <row r="24807" ht="12.75" customHeight="1" x14ac:dyDescent="0.2"/>
    <row r="24808" ht="12.75" customHeight="1" x14ac:dyDescent="0.2"/>
    <row r="24809" ht="12.75" customHeight="1" x14ac:dyDescent="0.2"/>
    <row r="24810" ht="12.75" customHeight="1" x14ac:dyDescent="0.2"/>
    <row r="24811" ht="12.75" customHeight="1" x14ac:dyDescent="0.2"/>
    <row r="24812" ht="12.75" customHeight="1" x14ac:dyDescent="0.2"/>
    <row r="24813" ht="12.75" customHeight="1" x14ac:dyDescent="0.2"/>
    <row r="24814" ht="12.75" customHeight="1" x14ac:dyDescent="0.2"/>
    <row r="24815" ht="12.75" customHeight="1" x14ac:dyDescent="0.2"/>
    <row r="24816" ht="12.75" customHeight="1" x14ac:dyDescent="0.2"/>
    <row r="24817" ht="12.75" customHeight="1" x14ac:dyDescent="0.2"/>
    <row r="24818" ht="12.75" customHeight="1" x14ac:dyDescent="0.2"/>
    <row r="24819" ht="12.75" customHeight="1" x14ac:dyDescent="0.2"/>
    <row r="24820" ht="12.75" customHeight="1" x14ac:dyDescent="0.2"/>
    <row r="24821" ht="12.75" customHeight="1" x14ac:dyDescent="0.2"/>
    <row r="24822" ht="12.75" customHeight="1" x14ac:dyDescent="0.2"/>
    <row r="24823" ht="12.75" customHeight="1" x14ac:dyDescent="0.2"/>
    <row r="24824" ht="12.75" customHeight="1" x14ac:dyDescent="0.2"/>
    <row r="24825" ht="12.75" customHeight="1" x14ac:dyDescent="0.2"/>
    <row r="24826" ht="12.75" customHeight="1" x14ac:dyDescent="0.2"/>
    <row r="24827" ht="12.75" customHeight="1" x14ac:dyDescent="0.2"/>
    <row r="24828" ht="12.75" customHeight="1" x14ac:dyDescent="0.2"/>
    <row r="24829" ht="12.75" customHeight="1" x14ac:dyDescent="0.2"/>
    <row r="24830" ht="12.75" customHeight="1" x14ac:dyDescent="0.2"/>
    <row r="24831" ht="12.75" customHeight="1" x14ac:dyDescent="0.2"/>
    <row r="24832" ht="12.75" customHeight="1" x14ac:dyDescent="0.2"/>
    <row r="24833" ht="12.75" customHeight="1" x14ac:dyDescent="0.2"/>
    <row r="24834" ht="12.75" customHeight="1" x14ac:dyDescent="0.2"/>
    <row r="24835" ht="12.75" customHeight="1" x14ac:dyDescent="0.2"/>
    <row r="24836" ht="12.75" customHeight="1" x14ac:dyDescent="0.2"/>
    <row r="24837" ht="12.75" customHeight="1" x14ac:dyDescent="0.2"/>
    <row r="24838" ht="12.75" customHeight="1" x14ac:dyDescent="0.2"/>
    <row r="24839" ht="12.75" customHeight="1" x14ac:dyDescent="0.2"/>
    <row r="24840" ht="12.75" customHeight="1" x14ac:dyDescent="0.2"/>
    <row r="24841" ht="12.75" customHeight="1" x14ac:dyDescent="0.2"/>
    <row r="24842" ht="12.75" customHeight="1" x14ac:dyDescent="0.2"/>
    <row r="24843" ht="12.75" customHeight="1" x14ac:dyDescent="0.2"/>
    <row r="24844" ht="12.75" customHeight="1" x14ac:dyDescent="0.2"/>
    <row r="24845" ht="12.75" customHeight="1" x14ac:dyDescent="0.2"/>
    <row r="24846" ht="12.75" customHeight="1" x14ac:dyDescent="0.2"/>
    <row r="24847" ht="12.75" customHeight="1" x14ac:dyDescent="0.2"/>
    <row r="24848" ht="12.75" customHeight="1" x14ac:dyDescent="0.2"/>
    <row r="24849" ht="12.75" customHeight="1" x14ac:dyDescent="0.2"/>
    <row r="24850" ht="12.75" customHeight="1" x14ac:dyDescent="0.2"/>
    <row r="24851" ht="12.75" customHeight="1" x14ac:dyDescent="0.2"/>
    <row r="24852" ht="12.75" customHeight="1" x14ac:dyDescent="0.2"/>
    <row r="24853" ht="12.75" customHeight="1" x14ac:dyDescent="0.2"/>
    <row r="24854" ht="12.75" customHeight="1" x14ac:dyDescent="0.2"/>
    <row r="24855" ht="12.75" customHeight="1" x14ac:dyDescent="0.2"/>
    <row r="24856" ht="12.75" customHeight="1" x14ac:dyDescent="0.2"/>
    <row r="24857" ht="12.75" customHeight="1" x14ac:dyDescent="0.2"/>
    <row r="24858" ht="12.75" customHeight="1" x14ac:dyDescent="0.2"/>
    <row r="24859" ht="12.75" customHeight="1" x14ac:dyDescent="0.2"/>
    <row r="24860" ht="12.75" customHeight="1" x14ac:dyDescent="0.2"/>
    <row r="24861" ht="12.75" customHeight="1" x14ac:dyDescent="0.2"/>
    <row r="24862" ht="12.75" customHeight="1" x14ac:dyDescent="0.2"/>
    <row r="24863" ht="12.75" customHeight="1" x14ac:dyDescent="0.2"/>
    <row r="24864" ht="12.75" customHeight="1" x14ac:dyDescent="0.2"/>
    <row r="24865" ht="12.75" customHeight="1" x14ac:dyDescent="0.2"/>
    <row r="24866" ht="12.75" customHeight="1" x14ac:dyDescent="0.2"/>
    <row r="24867" ht="12.75" customHeight="1" x14ac:dyDescent="0.2"/>
    <row r="24868" ht="12.75" customHeight="1" x14ac:dyDescent="0.2"/>
    <row r="24869" ht="12.75" customHeight="1" x14ac:dyDescent="0.2"/>
    <row r="24870" ht="12.75" customHeight="1" x14ac:dyDescent="0.2"/>
    <row r="24871" ht="12.75" customHeight="1" x14ac:dyDescent="0.2"/>
    <row r="24872" ht="12.75" customHeight="1" x14ac:dyDescent="0.2"/>
    <row r="24873" ht="12.75" customHeight="1" x14ac:dyDescent="0.2"/>
    <row r="24874" ht="12.75" customHeight="1" x14ac:dyDescent="0.2"/>
    <row r="24875" ht="12.75" customHeight="1" x14ac:dyDescent="0.2"/>
    <row r="24876" ht="12.75" customHeight="1" x14ac:dyDescent="0.2"/>
    <row r="24877" ht="12.75" customHeight="1" x14ac:dyDescent="0.2"/>
    <row r="24878" ht="12.75" customHeight="1" x14ac:dyDescent="0.2"/>
    <row r="24879" ht="12.75" customHeight="1" x14ac:dyDescent="0.2"/>
    <row r="24880" ht="12.75" customHeight="1" x14ac:dyDescent="0.2"/>
    <row r="24881" ht="12.75" customHeight="1" x14ac:dyDescent="0.2"/>
    <row r="24882" ht="12.75" customHeight="1" x14ac:dyDescent="0.2"/>
    <row r="24883" ht="12.75" customHeight="1" x14ac:dyDescent="0.2"/>
    <row r="24884" ht="12.75" customHeight="1" x14ac:dyDescent="0.2"/>
    <row r="24885" ht="12.75" customHeight="1" x14ac:dyDescent="0.2"/>
    <row r="24886" ht="12.75" customHeight="1" x14ac:dyDescent="0.2"/>
    <row r="24887" ht="12.75" customHeight="1" x14ac:dyDescent="0.2"/>
    <row r="24888" ht="12.75" customHeight="1" x14ac:dyDescent="0.2"/>
    <row r="24889" ht="12.75" customHeight="1" x14ac:dyDescent="0.2"/>
    <row r="24890" ht="12.75" customHeight="1" x14ac:dyDescent="0.2"/>
    <row r="24891" ht="12.75" customHeight="1" x14ac:dyDescent="0.2"/>
    <row r="24892" ht="12.75" customHeight="1" x14ac:dyDescent="0.2"/>
    <row r="24893" ht="12.75" customHeight="1" x14ac:dyDescent="0.2"/>
    <row r="24894" ht="12.75" customHeight="1" x14ac:dyDescent="0.2"/>
    <row r="24895" ht="12.75" customHeight="1" x14ac:dyDescent="0.2"/>
    <row r="24896" ht="12.75" customHeight="1" x14ac:dyDescent="0.2"/>
    <row r="24897" ht="12.75" customHeight="1" x14ac:dyDescent="0.2"/>
    <row r="24898" ht="12.75" customHeight="1" x14ac:dyDescent="0.2"/>
    <row r="24899" ht="12.75" customHeight="1" x14ac:dyDescent="0.2"/>
    <row r="24900" ht="12.75" customHeight="1" x14ac:dyDescent="0.2"/>
    <row r="24901" ht="12.75" customHeight="1" x14ac:dyDescent="0.2"/>
    <row r="24902" ht="12.75" customHeight="1" x14ac:dyDescent="0.2"/>
    <row r="24903" ht="12.75" customHeight="1" x14ac:dyDescent="0.2"/>
    <row r="24904" ht="12.75" customHeight="1" x14ac:dyDescent="0.2"/>
    <row r="24905" ht="12.75" customHeight="1" x14ac:dyDescent="0.2"/>
    <row r="24906" ht="12.75" customHeight="1" x14ac:dyDescent="0.2"/>
    <row r="24907" ht="12.75" customHeight="1" x14ac:dyDescent="0.2"/>
    <row r="24908" ht="12.75" customHeight="1" x14ac:dyDescent="0.2"/>
    <row r="24909" ht="12.75" customHeight="1" x14ac:dyDescent="0.2"/>
    <row r="24910" ht="12.75" customHeight="1" x14ac:dyDescent="0.2"/>
    <row r="24911" ht="12.75" customHeight="1" x14ac:dyDescent="0.2"/>
    <row r="24912" ht="12.75" customHeight="1" x14ac:dyDescent="0.2"/>
    <row r="24913" ht="12.75" customHeight="1" x14ac:dyDescent="0.2"/>
    <row r="24914" ht="12.75" customHeight="1" x14ac:dyDescent="0.2"/>
    <row r="24915" ht="12.75" customHeight="1" x14ac:dyDescent="0.2"/>
    <row r="24916" ht="12.75" customHeight="1" x14ac:dyDescent="0.2"/>
    <row r="24917" ht="12.75" customHeight="1" x14ac:dyDescent="0.2"/>
    <row r="24918" ht="12.75" customHeight="1" x14ac:dyDescent="0.2"/>
    <row r="24919" ht="12.75" customHeight="1" x14ac:dyDescent="0.2"/>
    <row r="24920" ht="12.75" customHeight="1" x14ac:dyDescent="0.2"/>
    <row r="24921" ht="12.75" customHeight="1" x14ac:dyDescent="0.2"/>
    <row r="24922" ht="12.75" customHeight="1" x14ac:dyDescent="0.2"/>
    <row r="24923" ht="12.75" customHeight="1" x14ac:dyDescent="0.2"/>
    <row r="24924" ht="12.75" customHeight="1" x14ac:dyDescent="0.2"/>
    <row r="24925" ht="12.75" customHeight="1" x14ac:dyDescent="0.2"/>
    <row r="24926" ht="12.75" customHeight="1" x14ac:dyDescent="0.2"/>
    <row r="24927" ht="12.75" customHeight="1" x14ac:dyDescent="0.2"/>
    <row r="24928" ht="12.75" customHeight="1" x14ac:dyDescent="0.2"/>
    <row r="24929" ht="12.75" customHeight="1" x14ac:dyDescent="0.2"/>
    <row r="24930" ht="12.75" customHeight="1" x14ac:dyDescent="0.2"/>
    <row r="24931" ht="12.75" customHeight="1" x14ac:dyDescent="0.2"/>
    <row r="24932" ht="12.75" customHeight="1" x14ac:dyDescent="0.2"/>
    <row r="24933" ht="12.75" customHeight="1" x14ac:dyDescent="0.2"/>
    <row r="24934" ht="12.75" customHeight="1" x14ac:dyDescent="0.2"/>
    <row r="24935" ht="12.75" customHeight="1" x14ac:dyDescent="0.2"/>
    <row r="24936" ht="12.75" customHeight="1" x14ac:dyDescent="0.2"/>
    <row r="24937" ht="12.75" customHeight="1" x14ac:dyDescent="0.2"/>
    <row r="24938" ht="12.75" customHeight="1" x14ac:dyDescent="0.2"/>
    <row r="24939" ht="12.75" customHeight="1" x14ac:dyDescent="0.2"/>
    <row r="24940" ht="12.75" customHeight="1" x14ac:dyDescent="0.2"/>
    <row r="24941" ht="12.75" customHeight="1" x14ac:dyDescent="0.2"/>
    <row r="24942" ht="12.75" customHeight="1" x14ac:dyDescent="0.2"/>
    <row r="24943" ht="12.75" customHeight="1" x14ac:dyDescent="0.2"/>
    <row r="24944" ht="12.75" customHeight="1" x14ac:dyDescent="0.2"/>
    <row r="24945" ht="12.75" customHeight="1" x14ac:dyDescent="0.2"/>
    <row r="24946" ht="12.75" customHeight="1" x14ac:dyDescent="0.2"/>
    <row r="24947" ht="12.75" customHeight="1" x14ac:dyDescent="0.2"/>
    <row r="24948" ht="12.75" customHeight="1" x14ac:dyDescent="0.2"/>
    <row r="24949" ht="12.75" customHeight="1" x14ac:dyDescent="0.2"/>
    <row r="24950" ht="12.75" customHeight="1" x14ac:dyDescent="0.2"/>
    <row r="24951" ht="12.75" customHeight="1" x14ac:dyDescent="0.2"/>
    <row r="24952" ht="12.75" customHeight="1" x14ac:dyDescent="0.2"/>
    <row r="24953" ht="12.75" customHeight="1" x14ac:dyDescent="0.2"/>
    <row r="24954" ht="12.75" customHeight="1" x14ac:dyDescent="0.2"/>
    <row r="24955" ht="12.75" customHeight="1" x14ac:dyDescent="0.2"/>
    <row r="24956" ht="12.75" customHeight="1" x14ac:dyDescent="0.2"/>
    <row r="24957" ht="12.75" customHeight="1" x14ac:dyDescent="0.2"/>
    <row r="24958" ht="12.75" customHeight="1" x14ac:dyDescent="0.2"/>
    <row r="24959" ht="12.75" customHeight="1" x14ac:dyDescent="0.2"/>
    <row r="24960" ht="12.75" customHeight="1" x14ac:dyDescent="0.2"/>
    <row r="24961" ht="12.75" customHeight="1" x14ac:dyDescent="0.2"/>
    <row r="24962" ht="12.75" customHeight="1" x14ac:dyDescent="0.2"/>
    <row r="24963" ht="12.75" customHeight="1" x14ac:dyDescent="0.2"/>
    <row r="24964" ht="12.75" customHeight="1" x14ac:dyDescent="0.2"/>
    <row r="24965" ht="12.75" customHeight="1" x14ac:dyDescent="0.2"/>
    <row r="24966" ht="12.75" customHeight="1" x14ac:dyDescent="0.2"/>
    <row r="24967" ht="12.75" customHeight="1" x14ac:dyDescent="0.2"/>
    <row r="24968" ht="12.75" customHeight="1" x14ac:dyDescent="0.2"/>
    <row r="24969" ht="12.75" customHeight="1" x14ac:dyDescent="0.2"/>
    <row r="24970" ht="12.75" customHeight="1" x14ac:dyDescent="0.2"/>
    <row r="24971" ht="12.75" customHeight="1" x14ac:dyDescent="0.2"/>
    <row r="24972" ht="12.75" customHeight="1" x14ac:dyDescent="0.2"/>
    <row r="24973" ht="12.75" customHeight="1" x14ac:dyDescent="0.2"/>
    <row r="24974" ht="12.75" customHeight="1" x14ac:dyDescent="0.2"/>
    <row r="24975" ht="12.75" customHeight="1" x14ac:dyDescent="0.2"/>
    <row r="24976" ht="12.75" customHeight="1" x14ac:dyDescent="0.2"/>
    <row r="24977" ht="12.75" customHeight="1" x14ac:dyDescent="0.2"/>
    <row r="24978" ht="12.75" customHeight="1" x14ac:dyDescent="0.2"/>
    <row r="24979" ht="12.75" customHeight="1" x14ac:dyDescent="0.2"/>
    <row r="24980" ht="12.75" customHeight="1" x14ac:dyDescent="0.2"/>
    <row r="24981" ht="12.75" customHeight="1" x14ac:dyDescent="0.2"/>
    <row r="24982" ht="12.75" customHeight="1" x14ac:dyDescent="0.2"/>
    <row r="24983" ht="12.75" customHeight="1" x14ac:dyDescent="0.2"/>
    <row r="24984" ht="12.75" customHeight="1" x14ac:dyDescent="0.2"/>
    <row r="24985" ht="12.75" customHeight="1" x14ac:dyDescent="0.2"/>
    <row r="24986" ht="12.75" customHeight="1" x14ac:dyDescent="0.2"/>
    <row r="24987" ht="12.75" customHeight="1" x14ac:dyDescent="0.2"/>
    <row r="24988" ht="12.75" customHeight="1" x14ac:dyDescent="0.2"/>
    <row r="24989" ht="12.75" customHeight="1" x14ac:dyDescent="0.2"/>
    <row r="24990" ht="12.75" customHeight="1" x14ac:dyDescent="0.2"/>
    <row r="24991" ht="12.75" customHeight="1" x14ac:dyDescent="0.2"/>
    <row r="24992" ht="12.75" customHeight="1" x14ac:dyDescent="0.2"/>
    <row r="24993" ht="12.75" customHeight="1" x14ac:dyDescent="0.2"/>
    <row r="24994" ht="12.75" customHeight="1" x14ac:dyDescent="0.2"/>
    <row r="24995" ht="12.75" customHeight="1" x14ac:dyDescent="0.2"/>
    <row r="24996" ht="12.75" customHeight="1" x14ac:dyDescent="0.2"/>
  </sheetData>
  <mergeCells count="348">
    <mergeCell ref="X788:X789"/>
    <mergeCell ref="Y788:Y789"/>
    <mergeCell ref="B806:J806"/>
    <mergeCell ref="B787:J787"/>
    <mergeCell ref="A788:A789"/>
    <mergeCell ref="B788:J788"/>
    <mergeCell ref="R788:R789"/>
    <mergeCell ref="S788:S789"/>
    <mergeCell ref="T788:T789"/>
    <mergeCell ref="U788:U789"/>
    <mergeCell ref="V788:V789"/>
    <mergeCell ref="W788:W789"/>
    <mergeCell ref="X766:X767"/>
    <mergeCell ref="Y766:Y767"/>
    <mergeCell ref="B765:J765"/>
    <mergeCell ref="A766:A767"/>
    <mergeCell ref="B766:J766"/>
    <mergeCell ref="R766:R767"/>
    <mergeCell ref="S766:S767"/>
    <mergeCell ref="T766:T767"/>
    <mergeCell ref="U766:U767"/>
    <mergeCell ref="V766:V767"/>
    <mergeCell ref="W766:W767"/>
    <mergeCell ref="B586:J586"/>
    <mergeCell ref="X722:X723"/>
    <mergeCell ref="Y722:Y723"/>
    <mergeCell ref="B721:J721"/>
    <mergeCell ref="A722:A723"/>
    <mergeCell ref="B722:J722"/>
    <mergeCell ref="R722:R723"/>
    <mergeCell ref="S722:S723"/>
    <mergeCell ref="T722:T723"/>
    <mergeCell ref="U722:U723"/>
    <mergeCell ref="V722:V723"/>
    <mergeCell ref="W722:W723"/>
    <mergeCell ref="U590:U591"/>
    <mergeCell ref="V590:V591"/>
    <mergeCell ref="W590:W591"/>
    <mergeCell ref="X590:X591"/>
    <mergeCell ref="Y590:Y591"/>
    <mergeCell ref="B589:J589"/>
    <mergeCell ref="A590:A591"/>
    <mergeCell ref="B590:J590"/>
    <mergeCell ref="R590:R591"/>
    <mergeCell ref="S590:S591"/>
    <mergeCell ref="T590:T591"/>
    <mergeCell ref="B696:J696"/>
    <mergeCell ref="B520:J520"/>
    <mergeCell ref="U568:U569"/>
    <mergeCell ref="V568:V569"/>
    <mergeCell ref="W568:W569"/>
    <mergeCell ref="X568:X569"/>
    <mergeCell ref="Y568:Y569"/>
    <mergeCell ref="B567:J567"/>
    <mergeCell ref="A568:A569"/>
    <mergeCell ref="B568:J568"/>
    <mergeCell ref="R568:R569"/>
    <mergeCell ref="S568:S569"/>
    <mergeCell ref="T568:T569"/>
    <mergeCell ref="B564:J564"/>
    <mergeCell ref="U524:U525"/>
    <mergeCell ref="V524:V525"/>
    <mergeCell ref="W524:W525"/>
    <mergeCell ref="X524:X525"/>
    <mergeCell ref="Y524:Y525"/>
    <mergeCell ref="B523:J523"/>
    <mergeCell ref="A524:A525"/>
    <mergeCell ref="B524:J524"/>
    <mergeCell ref="R524:R525"/>
    <mergeCell ref="S524:S525"/>
    <mergeCell ref="T524:T525"/>
    <mergeCell ref="U501:U502"/>
    <mergeCell ref="V501:V502"/>
    <mergeCell ref="W501:W502"/>
    <mergeCell ref="X501:X502"/>
    <mergeCell ref="B497:J497"/>
    <mergeCell ref="Y501:Y502"/>
    <mergeCell ref="B500:J500"/>
    <mergeCell ref="A501:A502"/>
    <mergeCell ref="B501:J501"/>
    <mergeCell ref="R501:R502"/>
    <mergeCell ref="S501:S502"/>
    <mergeCell ref="T501:T502"/>
    <mergeCell ref="X478:X479"/>
    <mergeCell ref="Y478:Y479"/>
    <mergeCell ref="B477:J477"/>
    <mergeCell ref="A478:A479"/>
    <mergeCell ref="B478:J478"/>
    <mergeCell ref="R478:R479"/>
    <mergeCell ref="S478:S479"/>
    <mergeCell ref="T478:T479"/>
    <mergeCell ref="U478:U479"/>
    <mergeCell ref="V478:V479"/>
    <mergeCell ref="W478:W479"/>
    <mergeCell ref="T452:T453"/>
    <mergeCell ref="U452:U453"/>
    <mergeCell ref="V452:V453"/>
    <mergeCell ref="W452:W453"/>
    <mergeCell ref="X452:X453"/>
    <mergeCell ref="Y452:Y453"/>
    <mergeCell ref="A452:A453"/>
    <mergeCell ref="B452:J452"/>
    <mergeCell ref="R452:R453"/>
    <mergeCell ref="S452:S453"/>
    <mergeCell ref="U700:U701"/>
    <mergeCell ref="V700:V701"/>
    <mergeCell ref="W700:W701"/>
    <mergeCell ref="X700:X701"/>
    <mergeCell ref="Y700:Y701"/>
    <mergeCell ref="B699:J699"/>
    <mergeCell ref="A700:A701"/>
    <mergeCell ref="B700:J700"/>
    <mergeCell ref="R700:R701"/>
    <mergeCell ref="S700:S701"/>
    <mergeCell ref="T700:T701"/>
    <mergeCell ref="V291:V292"/>
    <mergeCell ref="W291:W292"/>
    <mergeCell ref="X291:X292"/>
    <mergeCell ref="Y291:Y292"/>
    <mergeCell ref="B290:J290"/>
    <mergeCell ref="A291:A292"/>
    <mergeCell ref="B291:J291"/>
    <mergeCell ref="R291:R292"/>
    <mergeCell ref="S291:S292"/>
    <mergeCell ref="T291:T292"/>
    <mergeCell ref="B674:J674"/>
    <mergeCell ref="U245:U246"/>
    <mergeCell ref="V245:V246"/>
    <mergeCell ref="W245:W246"/>
    <mergeCell ref="X245:X246"/>
    <mergeCell ref="Y245:Y246"/>
    <mergeCell ref="B244:J244"/>
    <mergeCell ref="A245:A246"/>
    <mergeCell ref="B245:J245"/>
    <mergeCell ref="R245:R246"/>
    <mergeCell ref="S245:S246"/>
    <mergeCell ref="T245:T246"/>
    <mergeCell ref="U268:U269"/>
    <mergeCell ref="V268:V269"/>
    <mergeCell ref="W268:W269"/>
    <mergeCell ref="X268:X269"/>
    <mergeCell ref="Y268:Y269"/>
    <mergeCell ref="B267:J267"/>
    <mergeCell ref="A268:A269"/>
    <mergeCell ref="B268:J268"/>
    <mergeCell ref="R268:R269"/>
    <mergeCell ref="S268:S269"/>
    <mergeCell ref="T268:T269"/>
    <mergeCell ref="U291:U292"/>
    <mergeCell ref="U678:U679"/>
    <mergeCell ref="V678:V679"/>
    <mergeCell ref="W678:W679"/>
    <mergeCell ref="X678:X679"/>
    <mergeCell ref="Y678:Y679"/>
    <mergeCell ref="B677:J677"/>
    <mergeCell ref="A678:A679"/>
    <mergeCell ref="B678:J678"/>
    <mergeCell ref="R678:R679"/>
    <mergeCell ref="S678:S679"/>
    <mergeCell ref="T678:T679"/>
    <mergeCell ref="U656:U657"/>
    <mergeCell ref="V656:V657"/>
    <mergeCell ref="W656:W657"/>
    <mergeCell ref="X656:X657"/>
    <mergeCell ref="Y656:Y657"/>
    <mergeCell ref="B655:J655"/>
    <mergeCell ref="A656:A657"/>
    <mergeCell ref="B656:J656"/>
    <mergeCell ref="R656:R657"/>
    <mergeCell ref="S656:S657"/>
    <mergeCell ref="T656:T657"/>
    <mergeCell ref="U634:U635"/>
    <mergeCell ref="V634:V635"/>
    <mergeCell ref="W634:W635"/>
    <mergeCell ref="X634:X635"/>
    <mergeCell ref="Y634:Y635"/>
    <mergeCell ref="B633:J633"/>
    <mergeCell ref="A634:A635"/>
    <mergeCell ref="B634:J634"/>
    <mergeCell ref="R634:R635"/>
    <mergeCell ref="S634:S635"/>
    <mergeCell ref="T634:T635"/>
    <mergeCell ref="U612:U613"/>
    <mergeCell ref="V612:V613"/>
    <mergeCell ref="W612:W613"/>
    <mergeCell ref="X612:X613"/>
    <mergeCell ref="Y612:Y613"/>
    <mergeCell ref="B611:J611"/>
    <mergeCell ref="A612:A613"/>
    <mergeCell ref="B612:J612"/>
    <mergeCell ref="R612:R613"/>
    <mergeCell ref="S612:S613"/>
    <mergeCell ref="T612:T613"/>
    <mergeCell ref="U546:U547"/>
    <mergeCell ref="V546:V547"/>
    <mergeCell ref="W546:W547"/>
    <mergeCell ref="X546:X547"/>
    <mergeCell ref="Y546:Y547"/>
    <mergeCell ref="B545:J545"/>
    <mergeCell ref="A546:A547"/>
    <mergeCell ref="B546:J546"/>
    <mergeCell ref="R546:R547"/>
    <mergeCell ref="S546:S547"/>
    <mergeCell ref="T546:T547"/>
    <mergeCell ref="T429:T430"/>
    <mergeCell ref="U429:U430"/>
    <mergeCell ref="V429:V430"/>
    <mergeCell ref="W429:W430"/>
    <mergeCell ref="X429:X430"/>
    <mergeCell ref="Y429:Y430"/>
    <mergeCell ref="A429:A430"/>
    <mergeCell ref="B429:J429"/>
    <mergeCell ref="R429:R430"/>
    <mergeCell ref="S429:S430"/>
    <mergeCell ref="U406:U407"/>
    <mergeCell ref="V406:V407"/>
    <mergeCell ref="W406:W407"/>
    <mergeCell ref="X406:X407"/>
    <mergeCell ref="Y406:Y407"/>
    <mergeCell ref="B405:J405"/>
    <mergeCell ref="A406:A407"/>
    <mergeCell ref="B406:J406"/>
    <mergeCell ref="R406:R407"/>
    <mergeCell ref="S406:S407"/>
    <mergeCell ref="T406:T407"/>
    <mergeCell ref="U383:U384"/>
    <mergeCell ref="V383:V384"/>
    <mergeCell ref="W383:W384"/>
    <mergeCell ref="X383:X384"/>
    <mergeCell ref="Y383:Y384"/>
    <mergeCell ref="B382:J382"/>
    <mergeCell ref="A383:A384"/>
    <mergeCell ref="B383:J383"/>
    <mergeCell ref="R383:R384"/>
    <mergeCell ref="S383:S384"/>
    <mergeCell ref="T383:T384"/>
    <mergeCell ref="U360:U361"/>
    <mergeCell ref="V360:V361"/>
    <mergeCell ref="W360:W361"/>
    <mergeCell ref="X360:X361"/>
    <mergeCell ref="Y360:Y361"/>
    <mergeCell ref="B359:J359"/>
    <mergeCell ref="A360:A361"/>
    <mergeCell ref="B360:J360"/>
    <mergeCell ref="R360:R361"/>
    <mergeCell ref="S360:S361"/>
    <mergeCell ref="T360:T361"/>
    <mergeCell ref="U337:U338"/>
    <mergeCell ref="V337:V338"/>
    <mergeCell ref="W337:W338"/>
    <mergeCell ref="X337:X338"/>
    <mergeCell ref="Y337:Y338"/>
    <mergeCell ref="B336:J336"/>
    <mergeCell ref="A337:A338"/>
    <mergeCell ref="B337:J337"/>
    <mergeCell ref="R337:R338"/>
    <mergeCell ref="S337:S338"/>
    <mergeCell ref="T337:T338"/>
    <mergeCell ref="U314:U315"/>
    <mergeCell ref="V314:V315"/>
    <mergeCell ref="W314:W315"/>
    <mergeCell ref="X314:X315"/>
    <mergeCell ref="Y314:Y315"/>
    <mergeCell ref="B313:J313"/>
    <mergeCell ref="A314:A315"/>
    <mergeCell ref="B314:J314"/>
    <mergeCell ref="R314:R315"/>
    <mergeCell ref="S314:S315"/>
    <mergeCell ref="T314:T315"/>
    <mergeCell ref="U222:U223"/>
    <mergeCell ref="V222:V223"/>
    <mergeCell ref="W222:W223"/>
    <mergeCell ref="X222:X223"/>
    <mergeCell ref="Y222:Y223"/>
    <mergeCell ref="B221:J221"/>
    <mergeCell ref="A222:A223"/>
    <mergeCell ref="B222:J222"/>
    <mergeCell ref="R222:R223"/>
    <mergeCell ref="S222:S223"/>
    <mergeCell ref="T222:T223"/>
    <mergeCell ref="A176:A177"/>
    <mergeCell ref="B176:J176"/>
    <mergeCell ref="U199:U200"/>
    <mergeCell ref="V199:V200"/>
    <mergeCell ref="W199:W200"/>
    <mergeCell ref="X199:X200"/>
    <mergeCell ref="Y199:Y200"/>
    <mergeCell ref="B198:J198"/>
    <mergeCell ref="A199:A200"/>
    <mergeCell ref="B199:J199"/>
    <mergeCell ref="R199:R200"/>
    <mergeCell ref="S199:S200"/>
    <mergeCell ref="T199:T200"/>
    <mergeCell ref="T176:T177"/>
    <mergeCell ref="U176:U177"/>
    <mergeCell ref="V176:V177"/>
    <mergeCell ref="W176:W177"/>
    <mergeCell ref="X176:X177"/>
    <mergeCell ref="Y176:Y177"/>
    <mergeCell ref="R176:R177"/>
    <mergeCell ref="S176:S177"/>
    <mergeCell ref="B118:J118"/>
    <mergeCell ref="B132:J132"/>
    <mergeCell ref="B145:J145"/>
    <mergeCell ref="B159:J159"/>
    <mergeCell ref="B175:J175"/>
    <mergeCell ref="B16:J16"/>
    <mergeCell ref="B31:J31"/>
    <mergeCell ref="B47:J47"/>
    <mergeCell ref="B62:J62"/>
    <mergeCell ref="B76:J76"/>
    <mergeCell ref="B90:J90"/>
    <mergeCell ref="B104:J104"/>
    <mergeCell ref="X744:X745"/>
    <mergeCell ref="Y744:Y745"/>
    <mergeCell ref="B743:J743"/>
    <mergeCell ref="A744:A745"/>
    <mergeCell ref="B744:J744"/>
    <mergeCell ref="R744:R745"/>
    <mergeCell ref="S744:S745"/>
    <mergeCell ref="T744:T745"/>
    <mergeCell ref="U744:U745"/>
    <mergeCell ref="V744:V745"/>
    <mergeCell ref="W744:W745"/>
    <mergeCell ref="B718:J718"/>
    <mergeCell ref="B740:J740"/>
    <mergeCell ref="B762:J762"/>
    <mergeCell ref="B784:J784"/>
    <mergeCell ref="B428:J428"/>
    <mergeCell ref="B451:J451"/>
    <mergeCell ref="B474:J474"/>
    <mergeCell ref="B195:J195"/>
    <mergeCell ref="B218:J218"/>
    <mergeCell ref="B241:J241"/>
    <mergeCell ref="B264:J264"/>
    <mergeCell ref="B287:J287"/>
    <mergeCell ref="B310:J310"/>
    <mergeCell ref="B333:J333"/>
    <mergeCell ref="B356:J356"/>
    <mergeCell ref="B379:J379"/>
    <mergeCell ref="B402:J402"/>
    <mergeCell ref="B425:J425"/>
    <mergeCell ref="B448:J448"/>
    <mergeCell ref="B471:J471"/>
    <mergeCell ref="B542:J542"/>
    <mergeCell ref="B608:J608"/>
    <mergeCell ref="B630:J630"/>
    <mergeCell ref="B652:J652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8080"/>
  </sheetPr>
  <dimension ref="A1:AE1008"/>
  <sheetViews>
    <sheetView topLeftCell="A647" zoomScaleNormal="100" workbookViewId="0">
      <selection activeCell="P670" sqref="P670"/>
    </sheetView>
  </sheetViews>
  <sheetFormatPr baseColWidth="10" defaultColWidth="12.5703125" defaultRowHeight="15" customHeight="1" x14ac:dyDescent="0.2"/>
  <cols>
    <col min="1" max="1" width="8.5703125" customWidth="1"/>
    <col min="2" max="10" width="7.140625" customWidth="1"/>
    <col min="11" max="11" width="15.7109375" style="116" bestFit="1" customWidth="1"/>
    <col min="12" max="12" width="12.85546875" style="116" customWidth="1"/>
    <col min="13" max="18" width="12.85546875" customWidth="1"/>
    <col min="19" max="19" width="14" customWidth="1"/>
    <col min="20" max="20" width="10" customWidth="1"/>
    <col min="21" max="21" width="6.7109375" customWidth="1"/>
    <col min="22" max="31" width="10" customWidth="1"/>
  </cols>
  <sheetData>
    <row r="1" spans="1:24" ht="15" customHeight="1" x14ac:dyDescent="0.2">
      <c r="K1"/>
      <c r="L1"/>
      <c r="R1" s="116"/>
    </row>
    <row r="2" spans="1:24" ht="15" customHeight="1" x14ac:dyDescent="0.2">
      <c r="K2"/>
      <c r="L2"/>
      <c r="R2" s="116"/>
    </row>
    <row r="3" spans="1:24" ht="15" customHeight="1" x14ac:dyDescent="0.2">
      <c r="K3"/>
      <c r="L3"/>
      <c r="R3" s="116"/>
    </row>
    <row r="4" spans="1:24" ht="15" customHeight="1" x14ac:dyDescent="0.2">
      <c r="K4"/>
      <c r="L4"/>
      <c r="R4" s="116"/>
    </row>
    <row r="5" spans="1:24" ht="15" customHeight="1" x14ac:dyDescent="0.2">
      <c r="K5"/>
      <c r="L5"/>
      <c r="R5" s="116"/>
    </row>
    <row r="6" spans="1:24" ht="15" customHeight="1" x14ac:dyDescent="0.2">
      <c r="K6"/>
      <c r="L6"/>
      <c r="R6" s="116"/>
    </row>
    <row r="7" spans="1:24" ht="15" customHeight="1" x14ac:dyDescent="0.2">
      <c r="K7"/>
      <c r="L7"/>
      <c r="R7" s="116"/>
    </row>
    <row r="8" spans="1:24" ht="15" customHeight="1" x14ac:dyDescent="0.2">
      <c r="K8"/>
      <c r="L8"/>
      <c r="R8" s="116"/>
    </row>
    <row r="9" spans="1:24" ht="15" customHeight="1" x14ac:dyDescent="0.2">
      <c r="K9"/>
      <c r="L9"/>
      <c r="R9" s="116"/>
    </row>
    <row r="10" spans="1:24" ht="15" customHeight="1" x14ac:dyDescent="0.2">
      <c r="K10"/>
      <c r="L10"/>
      <c r="R10" s="116"/>
    </row>
    <row r="11" spans="1:24" ht="15" customHeight="1" x14ac:dyDescent="0.2">
      <c r="K11"/>
      <c r="L11"/>
      <c r="R11" s="116"/>
    </row>
    <row r="12" spans="1:24" ht="12.75" x14ac:dyDescent="0.2">
      <c r="K12"/>
      <c r="L12"/>
      <c r="R12" s="116"/>
    </row>
    <row r="13" spans="1:24" ht="12.75" x14ac:dyDescent="0.2">
      <c r="K13"/>
      <c r="L13"/>
      <c r="R13" s="116"/>
    </row>
    <row r="14" spans="1:24" ht="12.75" customHeight="1" x14ac:dyDescent="0.2">
      <c r="M14" s="1"/>
      <c r="N14" s="1"/>
      <c r="P14" s="1"/>
    </row>
    <row r="15" spans="1:24" ht="12.75" customHeight="1" x14ac:dyDescent="0.3">
      <c r="A15" s="3" t="s">
        <v>1</v>
      </c>
      <c r="M15" s="1"/>
      <c r="N15" s="1"/>
      <c r="P15" s="1"/>
    </row>
    <row r="16" spans="1:24" ht="25.5" customHeight="1" x14ac:dyDescent="0.2">
      <c r="B16" s="197" t="s">
        <v>3</v>
      </c>
      <c r="C16" s="198"/>
      <c r="D16" s="198"/>
      <c r="E16" s="198"/>
      <c r="F16" s="198"/>
      <c r="G16" s="198"/>
      <c r="H16" s="198"/>
      <c r="I16" s="198"/>
      <c r="J16" s="198"/>
      <c r="K16" s="130"/>
      <c r="M16" s="6" t="s">
        <v>8</v>
      </c>
      <c r="N16" s="6" t="s">
        <v>9</v>
      </c>
      <c r="O16" s="7" t="s">
        <v>10</v>
      </c>
      <c r="P16" s="6" t="s">
        <v>11</v>
      </c>
      <c r="Q16" s="8" t="s">
        <v>12</v>
      </c>
      <c r="R16" s="8" t="s">
        <v>13</v>
      </c>
      <c r="S16" s="9" t="s">
        <v>14</v>
      </c>
      <c r="V16" s="30" t="s">
        <v>11</v>
      </c>
      <c r="W16" s="30"/>
      <c r="X16" s="30"/>
    </row>
    <row r="17" spans="1:24" ht="12.75" customHeight="1" x14ac:dyDescent="0.2">
      <c r="A17" s="11" t="s">
        <v>16</v>
      </c>
      <c r="B17" s="12">
        <v>1</v>
      </c>
      <c r="C17" s="12">
        <v>2</v>
      </c>
      <c r="D17" s="12">
        <v>3</v>
      </c>
      <c r="E17" s="12">
        <v>4</v>
      </c>
      <c r="F17" s="12">
        <v>5</v>
      </c>
      <c r="G17" s="12">
        <v>6</v>
      </c>
      <c r="H17" s="12">
        <v>7</v>
      </c>
      <c r="I17" s="12">
        <v>8</v>
      </c>
      <c r="J17" s="12">
        <v>9</v>
      </c>
      <c r="K17" s="132">
        <v>10</v>
      </c>
      <c r="L17" s="134" t="s">
        <v>17</v>
      </c>
      <c r="M17" s="15"/>
      <c r="N17" s="15"/>
      <c r="O17" s="16"/>
      <c r="P17" s="17"/>
      <c r="Q17" s="18"/>
      <c r="R17" s="18"/>
      <c r="S17" s="1"/>
      <c r="V17" s="78" t="s">
        <v>77</v>
      </c>
      <c r="W17" s="31"/>
      <c r="X17" s="31"/>
    </row>
    <row r="18" spans="1:24" ht="12.75" customHeight="1" x14ac:dyDescent="0.2">
      <c r="A18" s="19" t="s">
        <v>19</v>
      </c>
      <c r="B18" s="20">
        <v>44</v>
      </c>
      <c r="C18" s="20"/>
      <c r="D18" s="20"/>
      <c r="E18" s="20"/>
      <c r="F18" s="20"/>
      <c r="G18" s="20"/>
      <c r="H18" s="20"/>
      <c r="I18" s="20"/>
      <c r="J18" s="20"/>
      <c r="K18" s="59"/>
      <c r="L18" s="135"/>
      <c r="M18" s="15"/>
      <c r="N18" s="15"/>
      <c r="O18" s="16"/>
      <c r="P18" s="17"/>
      <c r="Q18" s="23">
        <f>B18</f>
        <v>44</v>
      </c>
      <c r="R18" s="18"/>
      <c r="S18" s="1"/>
      <c r="U18" s="32" t="s">
        <v>33</v>
      </c>
      <c r="V18" s="33" t="s">
        <v>19</v>
      </c>
    </row>
    <row r="19" spans="1:24" ht="12.75" customHeight="1" x14ac:dyDescent="0.2">
      <c r="A19" s="19" t="s">
        <v>21</v>
      </c>
      <c r="C19" s="24">
        <v>20</v>
      </c>
      <c r="L19" s="120"/>
      <c r="M19" s="1"/>
      <c r="N19" s="1"/>
      <c r="P19" s="17">
        <f>C19/B18</f>
        <v>0.45454545454545453</v>
      </c>
      <c r="Q19" s="26">
        <v>20</v>
      </c>
      <c r="R19" s="27">
        <f t="shared" ref="R19:R27" si="0">Q19/Q18</f>
        <v>0.45454545454545453</v>
      </c>
      <c r="S19" s="1">
        <f t="shared" ref="S19:S27" si="1">100%-R19</f>
        <v>0.54545454545454541</v>
      </c>
      <c r="U19" s="2" t="s">
        <v>37</v>
      </c>
      <c r="V19" s="1"/>
    </row>
    <row r="20" spans="1:24" ht="12.75" customHeight="1" x14ac:dyDescent="0.2">
      <c r="A20" s="19" t="s">
        <v>22</v>
      </c>
      <c r="D20" s="24">
        <v>16</v>
      </c>
      <c r="L20" s="120"/>
      <c r="M20" s="1"/>
      <c r="N20" s="1"/>
      <c r="P20" s="17">
        <f>D20/C19</f>
        <v>0.8</v>
      </c>
      <c r="Q20" s="26">
        <v>16</v>
      </c>
      <c r="R20" s="27">
        <f t="shared" si="0"/>
        <v>0.8</v>
      </c>
      <c r="S20" s="1">
        <f t="shared" si="1"/>
        <v>0.19999999999999996</v>
      </c>
      <c r="U20" s="2" t="s">
        <v>39</v>
      </c>
    </row>
    <row r="21" spans="1:24" ht="12.75" customHeight="1" x14ac:dyDescent="0.2">
      <c r="A21" s="19" t="s">
        <v>23</v>
      </c>
      <c r="E21" s="24">
        <v>16</v>
      </c>
      <c r="L21" s="120"/>
      <c r="M21" s="1"/>
      <c r="N21" s="1"/>
      <c r="P21" s="1">
        <f>E21/D20</f>
        <v>1</v>
      </c>
      <c r="Q21" s="26">
        <v>16</v>
      </c>
      <c r="R21" s="27">
        <f t="shared" si="0"/>
        <v>1</v>
      </c>
      <c r="S21" s="1">
        <f t="shared" si="1"/>
        <v>0</v>
      </c>
      <c r="U21" s="2" t="s">
        <v>40</v>
      </c>
    </row>
    <row r="22" spans="1:24" ht="12.75" customHeight="1" x14ac:dyDescent="0.2">
      <c r="A22" s="19" t="s">
        <v>24</v>
      </c>
      <c r="F22" s="24">
        <v>15</v>
      </c>
      <c r="L22" s="120"/>
      <c r="M22" s="1"/>
      <c r="N22" s="1"/>
      <c r="P22" s="1">
        <f>F22/E21</f>
        <v>0.9375</v>
      </c>
      <c r="Q22" s="26">
        <v>16</v>
      </c>
      <c r="R22" s="27">
        <f t="shared" si="0"/>
        <v>1</v>
      </c>
      <c r="S22" s="1">
        <f t="shared" si="1"/>
        <v>0</v>
      </c>
      <c r="U22" s="2" t="s">
        <v>0</v>
      </c>
    </row>
    <row r="23" spans="1:24" ht="12.75" customHeight="1" x14ac:dyDescent="0.2">
      <c r="A23" s="19" t="s">
        <v>25</v>
      </c>
      <c r="G23" s="24">
        <v>15</v>
      </c>
      <c r="L23" s="120"/>
      <c r="M23" s="1"/>
      <c r="N23" s="1"/>
      <c r="P23" s="1">
        <f>G23/F22</f>
        <v>1</v>
      </c>
      <c r="Q23" s="26">
        <v>16</v>
      </c>
      <c r="R23" s="27">
        <f t="shared" si="0"/>
        <v>1</v>
      </c>
      <c r="S23" s="1">
        <f t="shared" si="1"/>
        <v>0</v>
      </c>
      <c r="U23" s="2"/>
    </row>
    <row r="24" spans="1:24" ht="12.75" customHeight="1" x14ac:dyDescent="0.2">
      <c r="A24" s="19" t="s">
        <v>26</v>
      </c>
      <c r="H24" s="24">
        <v>14</v>
      </c>
      <c r="L24" s="120"/>
      <c r="M24" s="1"/>
      <c r="N24" s="1"/>
      <c r="P24" s="1">
        <f>H24/G23</f>
        <v>0.93333333333333335</v>
      </c>
      <c r="Q24" s="26">
        <v>14</v>
      </c>
      <c r="R24" s="27">
        <f t="shared" si="0"/>
        <v>0.875</v>
      </c>
      <c r="S24" s="1">
        <f t="shared" si="1"/>
        <v>0.125</v>
      </c>
      <c r="U24" s="2"/>
    </row>
    <row r="25" spans="1:24" ht="12.75" customHeight="1" x14ac:dyDescent="0.2">
      <c r="A25" s="19" t="s">
        <v>27</v>
      </c>
      <c r="I25" s="24">
        <v>13</v>
      </c>
      <c r="L25" s="120"/>
      <c r="M25" s="1"/>
      <c r="N25" s="1"/>
      <c r="P25" s="1">
        <f>I25/H24</f>
        <v>0.9285714285714286</v>
      </c>
      <c r="Q25" s="26">
        <v>14</v>
      </c>
      <c r="R25" s="27">
        <f t="shared" si="0"/>
        <v>1</v>
      </c>
      <c r="S25" s="1">
        <f t="shared" si="1"/>
        <v>0</v>
      </c>
      <c r="U25" s="2"/>
    </row>
    <row r="26" spans="1:24" ht="12.75" customHeight="1" x14ac:dyDescent="0.2">
      <c r="A26" s="19" t="s">
        <v>28</v>
      </c>
      <c r="J26" s="24">
        <v>13</v>
      </c>
      <c r="L26" s="120"/>
      <c r="M26" s="1"/>
      <c r="N26" s="1"/>
      <c r="P26" s="1">
        <f>J26/I25</f>
        <v>1</v>
      </c>
      <c r="Q26" s="26">
        <v>13</v>
      </c>
      <c r="R26" s="27">
        <f t="shared" si="0"/>
        <v>0.9285714285714286</v>
      </c>
      <c r="S26" s="1">
        <f t="shared" si="1"/>
        <v>7.1428571428571397E-2</v>
      </c>
      <c r="U26" s="2"/>
    </row>
    <row r="27" spans="1:24" ht="12.75" customHeight="1" x14ac:dyDescent="0.2">
      <c r="A27" s="19" t="s">
        <v>29</v>
      </c>
      <c r="K27" s="46">
        <v>13</v>
      </c>
      <c r="L27" s="120">
        <v>13</v>
      </c>
      <c r="M27" s="1"/>
      <c r="N27" s="1"/>
      <c r="P27" s="1">
        <f>K27/J26</f>
        <v>1</v>
      </c>
      <c r="Q27" s="26">
        <v>13</v>
      </c>
      <c r="R27" s="27">
        <f t="shared" si="0"/>
        <v>1</v>
      </c>
      <c r="S27" s="1">
        <f t="shared" si="1"/>
        <v>0</v>
      </c>
      <c r="U27" s="2"/>
    </row>
    <row r="28" spans="1:24" ht="12.75" customHeight="1" x14ac:dyDescent="0.2">
      <c r="A28" s="19" t="s">
        <v>30</v>
      </c>
      <c r="L28" s="120"/>
      <c r="M28" s="1"/>
      <c r="N28" s="1"/>
      <c r="P28" s="1"/>
      <c r="Q28" s="26"/>
      <c r="R28" s="27"/>
      <c r="S28" s="1"/>
      <c r="U28" s="2"/>
    </row>
    <row r="29" spans="1:24" ht="12.75" customHeight="1" x14ac:dyDescent="0.3">
      <c r="A29" s="3"/>
      <c r="B29" s="24"/>
      <c r="C29" s="24"/>
      <c r="D29" s="24"/>
      <c r="E29" s="24"/>
      <c r="F29" s="24"/>
      <c r="G29" s="24"/>
      <c r="H29" s="24"/>
      <c r="I29" s="24"/>
      <c r="J29" s="24"/>
      <c r="K29" s="46"/>
      <c r="L29" s="46">
        <f>SUM(L27)</f>
        <v>13</v>
      </c>
      <c r="M29" s="1">
        <f>L27/B18</f>
        <v>0.29545454545454547</v>
      </c>
      <c r="N29" s="1">
        <f>L29/B18</f>
        <v>0.29545454545454547</v>
      </c>
      <c r="O29" s="1">
        <f>N29-M29</f>
        <v>0</v>
      </c>
      <c r="P29" s="1"/>
      <c r="Q29" s="24"/>
      <c r="R29" s="24"/>
      <c r="S29" s="24"/>
      <c r="U29" s="2" t="s">
        <v>2</v>
      </c>
    </row>
    <row r="30" spans="1:24" ht="12.75" customHeight="1" x14ac:dyDescent="0.3">
      <c r="A30" s="3" t="s">
        <v>31</v>
      </c>
      <c r="M30" s="1"/>
      <c r="N30" s="1"/>
      <c r="P30" s="1"/>
      <c r="U30" s="10" t="s">
        <v>15</v>
      </c>
    </row>
    <row r="31" spans="1:24" ht="25.5" customHeight="1" x14ac:dyDescent="0.2">
      <c r="B31" s="197" t="s">
        <v>3</v>
      </c>
      <c r="C31" s="198"/>
      <c r="D31" s="198"/>
      <c r="E31" s="198"/>
      <c r="F31" s="198"/>
      <c r="G31" s="198"/>
      <c r="H31" s="198"/>
      <c r="I31" s="198"/>
      <c r="J31" s="198"/>
      <c r="K31" s="130"/>
      <c r="M31" s="6" t="s">
        <v>8</v>
      </c>
      <c r="N31" s="6" t="s">
        <v>9</v>
      </c>
      <c r="O31" s="7" t="s">
        <v>10</v>
      </c>
      <c r="P31" s="6" t="s">
        <v>11</v>
      </c>
      <c r="Q31" s="8" t="s">
        <v>12</v>
      </c>
      <c r="R31" s="8" t="s">
        <v>13</v>
      </c>
      <c r="S31" s="9" t="s">
        <v>14</v>
      </c>
      <c r="U31" s="10" t="s">
        <v>18</v>
      </c>
    </row>
    <row r="32" spans="1:24" ht="12.75" customHeight="1" x14ac:dyDescent="0.2">
      <c r="A32" s="11" t="s">
        <v>16</v>
      </c>
      <c r="B32" s="12">
        <v>1</v>
      </c>
      <c r="C32" s="12">
        <v>2</v>
      </c>
      <c r="D32" s="12">
        <v>3</v>
      </c>
      <c r="E32" s="12">
        <v>4</v>
      </c>
      <c r="F32" s="12">
        <v>5</v>
      </c>
      <c r="G32" s="12">
        <v>6</v>
      </c>
      <c r="H32" s="12">
        <v>7</v>
      </c>
      <c r="I32" s="12">
        <v>8</v>
      </c>
      <c r="J32" s="12">
        <v>9</v>
      </c>
      <c r="K32" s="132">
        <v>10</v>
      </c>
      <c r="L32" s="134" t="s">
        <v>17</v>
      </c>
      <c r="M32" s="15"/>
      <c r="N32" s="15"/>
      <c r="O32" s="16"/>
      <c r="P32" s="17"/>
      <c r="Q32" s="18"/>
      <c r="R32" s="18"/>
      <c r="S32" s="1"/>
      <c r="U32" s="10" t="s">
        <v>20</v>
      </c>
    </row>
    <row r="33" spans="1:24" ht="12.75" customHeight="1" x14ac:dyDescent="0.2">
      <c r="A33" s="19" t="s">
        <v>21</v>
      </c>
      <c r="B33" s="20">
        <v>27</v>
      </c>
      <c r="C33" s="20"/>
      <c r="D33" s="20"/>
      <c r="E33" s="20"/>
      <c r="F33" s="20"/>
      <c r="G33" s="20"/>
      <c r="H33" s="20"/>
      <c r="I33" s="20"/>
      <c r="J33" s="20"/>
      <c r="K33" s="46"/>
      <c r="L33" s="120"/>
      <c r="M33" s="15"/>
      <c r="N33" s="15"/>
      <c r="O33" s="16"/>
      <c r="P33" s="17"/>
      <c r="Q33" s="23">
        <f>B33</f>
        <v>27</v>
      </c>
      <c r="R33" s="18"/>
      <c r="S33" s="1"/>
    </row>
    <row r="34" spans="1:24" ht="12.75" customHeight="1" x14ac:dyDescent="0.2">
      <c r="A34" s="19" t="s">
        <v>22</v>
      </c>
      <c r="C34" s="24">
        <v>22</v>
      </c>
      <c r="L34" s="120"/>
      <c r="M34" s="1"/>
      <c r="N34" s="1"/>
      <c r="P34" s="17">
        <f>C34/B33</f>
        <v>0.81481481481481477</v>
      </c>
      <c r="Q34" s="26">
        <v>22</v>
      </c>
      <c r="R34" s="27">
        <f t="shared" ref="R34:R42" si="2">Q34/Q33</f>
        <v>0.81481481481481477</v>
      </c>
      <c r="S34" s="1">
        <f t="shared" ref="S34:S42" si="3">100%-R34</f>
        <v>0.18518518518518523</v>
      </c>
    </row>
    <row r="35" spans="1:24" ht="12.75" customHeight="1" x14ac:dyDescent="0.2">
      <c r="A35" s="19" t="s">
        <v>23</v>
      </c>
      <c r="D35" s="24">
        <v>18</v>
      </c>
      <c r="L35" s="120"/>
      <c r="M35" s="1"/>
      <c r="N35" s="1"/>
      <c r="P35" s="28">
        <f>D35/C34</f>
        <v>0.81818181818181823</v>
      </c>
      <c r="Q35" s="26">
        <v>19</v>
      </c>
      <c r="R35" s="27">
        <f t="shared" si="2"/>
        <v>0.86363636363636365</v>
      </c>
      <c r="S35" s="1">
        <f t="shared" si="3"/>
        <v>0.13636363636363635</v>
      </c>
    </row>
    <row r="36" spans="1:24" ht="12.75" customHeight="1" x14ac:dyDescent="0.2">
      <c r="A36" s="19" t="s">
        <v>24</v>
      </c>
      <c r="B36" s="24"/>
      <c r="C36" s="24"/>
      <c r="D36" s="24"/>
      <c r="E36" s="24">
        <v>12</v>
      </c>
      <c r="F36" s="24"/>
      <c r="G36" s="24"/>
      <c r="H36" s="24"/>
      <c r="I36" s="24"/>
      <c r="J36" s="24"/>
      <c r="K36" s="46"/>
      <c r="L36" s="120"/>
      <c r="M36" s="1"/>
      <c r="N36" s="1"/>
      <c r="O36" s="24"/>
      <c r="P36" s="1">
        <f>E36/D35</f>
        <v>0.66666666666666663</v>
      </c>
      <c r="Q36" s="26">
        <v>14</v>
      </c>
      <c r="R36" s="27">
        <f t="shared" si="2"/>
        <v>0.73684210526315785</v>
      </c>
      <c r="S36" s="1">
        <f t="shared" si="3"/>
        <v>0.26315789473684215</v>
      </c>
    </row>
    <row r="37" spans="1:24" ht="12.75" customHeight="1" x14ac:dyDescent="0.2">
      <c r="A37" s="19" t="s">
        <v>25</v>
      </c>
      <c r="B37" s="24"/>
      <c r="C37" s="24"/>
      <c r="D37" s="24"/>
      <c r="E37" s="24"/>
      <c r="F37" s="24">
        <v>9</v>
      </c>
      <c r="G37" s="24"/>
      <c r="H37" s="24"/>
      <c r="I37" s="24"/>
      <c r="J37" s="24"/>
      <c r="K37" s="46"/>
      <c r="L37" s="120"/>
      <c r="M37" s="1"/>
      <c r="N37" s="1"/>
      <c r="O37" s="24"/>
      <c r="P37" s="1">
        <f>F37/E36</f>
        <v>0.75</v>
      </c>
      <c r="Q37" s="26">
        <v>11</v>
      </c>
      <c r="R37" s="27">
        <f t="shared" si="2"/>
        <v>0.7857142857142857</v>
      </c>
      <c r="S37" s="1">
        <f t="shared" si="3"/>
        <v>0.2142857142857143</v>
      </c>
    </row>
    <row r="38" spans="1:24" ht="12.75" customHeight="1" x14ac:dyDescent="0.2">
      <c r="A38" s="19" t="s">
        <v>26</v>
      </c>
      <c r="B38" s="24"/>
      <c r="C38" s="24"/>
      <c r="D38" s="24"/>
      <c r="E38" s="24"/>
      <c r="F38" s="24"/>
      <c r="G38" s="24">
        <v>8</v>
      </c>
      <c r="H38" s="24"/>
      <c r="I38" s="24"/>
      <c r="J38" s="24"/>
      <c r="K38" s="46"/>
      <c r="L38" s="120"/>
      <c r="M38" s="1"/>
      <c r="N38" s="1"/>
      <c r="O38" s="24"/>
      <c r="P38" s="1">
        <f>G38/F37</f>
        <v>0.88888888888888884</v>
      </c>
      <c r="Q38" s="26">
        <v>8</v>
      </c>
      <c r="R38" s="27">
        <f t="shared" si="2"/>
        <v>0.72727272727272729</v>
      </c>
      <c r="S38" s="1">
        <f t="shared" si="3"/>
        <v>0.27272727272727271</v>
      </c>
    </row>
    <row r="39" spans="1:24" ht="12.75" customHeight="1" x14ac:dyDescent="0.2">
      <c r="A39" s="19" t="s">
        <v>27</v>
      </c>
      <c r="B39" s="24"/>
      <c r="C39" s="24"/>
      <c r="D39" s="24"/>
      <c r="E39" s="24"/>
      <c r="F39" s="24"/>
      <c r="G39" s="24"/>
      <c r="H39" s="24">
        <v>7</v>
      </c>
      <c r="I39" s="24"/>
      <c r="J39" s="24"/>
      <c r="K39" s="46"/>
      <c r="L39" s="120"/>
      <c r="M39" s="1"/>
      <c r="N39" s="1"/>
      <c r="O39" s="24"/>
      <c r="P39" s="1">
        <f>H39/G38</f>
        <v>0.875</v>
      </c>
      <c r="Q39" s="26">
        <v>7</v>
      </c>
      <c r="R39" s="27">
        <f t="shared" si="2"/>
        <v>0.875</v>
      </c>
      <c r="S39" s="1">
        <f t="shared" si="3"/>
        <v>0.125</v>
      </c>
    </row>
    <row r="40" spans="1:24" ht="12.75" customHeight="1" x14ac:dyDescent="0.2">
      <c r="A40" s="19" t="s">
        <v>28</v>
      </c>
      <c r="B40" s="24"/>
      <c r="C40" s="24"/>
      <c r="D40" s="24"/>
      <c r="E40" s="24"/>
      <c r="F40" s="24"/>
      <c r="G40" s="24"/>
      <c r="H40" s="24"/>
      <c r="I40" s="24">
        <v>7</v>
      </c>
      <c r="J40" s="24"/>
      <c r="K40" s="46"/>
      <c r="L40" s="120"/>
      <c r="M40" s="1"/>
      <c r="N40" s="1"/>
      <c r="O40" s="24"/>
      <c r="P40" s="1">
        <f>I40/H39</f>
        <v>1</v>
      </c>
      <c r="Q40" s="26">
        <v>7</v>
      </c>
      <c r="R40" s="27">
        <f t="shared" si="2"/>
        <v>1</v>
      </c>
      <c r="S40" s="1">
        <f t="shared" si="3"/>
        <v>0</v>
      </c>
    </row>
    <row r="41" spans="1:24" ht="12.75" customHeight="1" x14ac:dyDescent="0.2">
      <c r="A41" s="19" t="s">
        <v>29</v>
      </c>
      <c r="B41" s="24"/>
      <c r="C41" s="24"/>
      <c r="D41" s="24"/>
      <c r="E41" s="24"/>
      <c r="F41" s="24"/>
      <c r="G41" s="24"/>
      <c r="H41" s="24"/>
      <c r="I41" s="24"/>
      <c r="J41" s="24">
        <v>7</v>
      </c>
      <c r="K41" s="46"/>
      <c r="L41" s="120"/>
      <c r="M41" s="1"/>
      <c r="N41" s="1"/>
      <c r="O41" s="24"/>
      <c r="P41" s="1">
        <f>J41/I40</f>
        <v>1</v>
      </c>
      <c r="Q41" s="26">
        <v>7</v>
      </c>
      <c r="R41" s="27">
        <f t="shared" si="2"/>
        <v>1</v>
      </c>
      <c r="S41" s="1">
        <f t="shared" si="3"/>
        <v>0</v>
      </c>
    </row>
    <row r="42" spans="1:24" ht="12.75" customHeight="1" x14ac:dyDescent="0.2">
      <c r="A42" s="19" t="s">
        <v>30</v>
      </c>
      <c r="B42" s="24"/>
      <c r="C42" s="24"/>
      <c r="D42" s="24"/>
      <c r="E42" s="24"/>
      <c r="F42" s="24"/>
      <c r="G42" s="24"/>
      <c r="H42" s="24"/>
      <c r="I42" s="24"/>
      <c r="J42" s="24"/>
      <c r="K42" s="46">
        <v>7</v>
      </c>
      <c r="L42" s="120">
        <v>6</v>
      </c>
      <c r="M42" s="1"/>
      <c r="N42" s="1"/>
      <c r="O42" s="24"/>
      <c r="P42" s="1">
        <f>K42/J41</f>
        <v>1</v>
      </c>
      <c r="Q42" s="26">
        <v>7</v>
      </c>
      <c r="R42" s="27">
        <f t="shared" si="2"/>
        <v>1</v>
      </c>
      <c r="S42" s="1">
        <f t="shared" si="3"/>
        <v>0</v>
      </c>
    </row>
    <row r="43" spans="1:24" ht="12.75" customHeight="1" x14ac:dyDescent="0.2">
      <c r="A43" s="19" t="s">
        <v>35</v>
      </c>
      <c r="B43" s="24"/>
      <c r="C43" s="24"/>
      <c r="D43" s="24"/>
      <c r="E43" s="24"/>
      <c r="F43" s="24"/>
      <c r="G43" s="24"/>
      <c r="H43" s="24"/>
      <c r="I43" s="24"/>
      <c r="J43" s="24"/>
      <c r="K43" s="46">
        <v>1</v>
      </c>
      <c r="L43" s="120">
        <v>1</v>
      </c>
      <c r="M43" s="1"/>
      <c r="N43" s="1"/>
      <c r="O43" s="24"/>
      <c r="P43" s="1"/>
      <c r="Q43" s="26">
        <v>1</v>
      </c>
      <c r="R43" s="27"/>
      <c r="S43" s="1"/>
    </row>
    <row r="44" spans="1:24" ht="12.75" customHeight="1" x14ac:dyDescent="0.3">
      <c r="A44" s="3"/>
      <c r="B44" s="24"/>
      <c r="C44" s="24"/>
      <c r="D44" s="24"/>
      <c r="E44" s="24"/>
      <c r="F44" s="24"/>
      <c r="G44" s="24"/>
      <c r="H44" s="24"/>
      <c r="I44" s="24"/>
      <c r="J44" s="24"/>
      <c r="K44" s="46"/>
      <c r="L44" s="46">
        <f>SUM(L42:L43)</f>
        <v>7</v>
      </c>
      <c r="M44" s="1">
        <f>L42/B33</f>
        <v>0.22222222222222221</v>
      </c>
      <c r="N44" s="1">
        <f>L44/B33</f>
        <v>0.25925925925925924</v>
      </c>
      <c r="O44" s="1">
        <f>N44-M44</f>
        <v>3.7037037037037035E-2</v>
      </c>
      <c r="P44" s="1"/>
      <c r="Q44" s="24"/>
      <c r="R44" s="24"/>
      <c r="S44" s="24"/>
    </row>
    <row r="45" spans="1:24" ht="12.75" customHeight="1" x14ac:dyDescent="0.3">
      <c r="A45" s="3" t="s">
        <v>38</v>
      </c>
      <c r="M45" s="1"/>
      <c r="N45" s="1"/>
      <c r="P45" s="1"/>
    </row>
    <row r="46" spans="1:24" ht="25.5" customHeight="1" x14ac:dyDescent="0.2">
      <c r="B46" s="197" t="s">
        <v>3</v>
      </c>
      <c r="C46" s="198"/>
      <c r="D46" s="198"/>
      <c r="E46" s="198"/>
      <c r="F46" s="198"/>
      <c r="G46" s="198"/>
      <c r="H46" s="198"/>
      <c r="I46" s="198"/>
      <c r="J46" s="198"/>
      <c r="K46" s="130"/>
      <c r="M46" s="6" t="s">
        <v>8</v>
      </c>
      <c r="N46" s="6" t="s">
        <v>9</v>
      </c>
      <c r="O46" s="7" t="s">
        <v>10</v>
      </c>
      <c r="P46" s="6" t="s">
        <v>11</v>
      </c>
      <c r="Q46" s="8" t="s">
        <v>12</v>
      </c>
      <c r="R46" s="8" t="s">
        <v>13</v>
      </c>
      <c r="S46" s="9" t="s">
        <v>14</v>
      </c>
    </row>
    <row r="47" spans="1:24" ht="12.75" customHeight="1" x14ac:dyDescent="0.2">
      <c r="A47" s="11" t="s">
        <v>16</v>
      </c>
      <c r="B47" s="12">
        <v>1</v>
      </c>
      <c r="C47" s="12">
        <v>2</v>
      </c>
      <c r="D47" s="12">
        <v>3</v>
      </c>
      <c r="E47" s="12">
        <v>4</v>
      </c>
      <c r="F47" s="12">
        <v>5</v>
      </c>
      <c r="G47" s="12">
        <v>6</v>
      </c>
      <c r="H47" s="12">
        <v>7</v>
      </c>
      <c r="I47" s="12">
        <v>8</v>
      </c>
      <c r="J47" s="12">
        <v>9</v>
      </c>
      <c r="K47" s="132">
        <v>10</v>
      </c>
      <c r="L47" s="134" t="s">
        <v>17</v>
      </c>
      <c r="M47" s="15"/>
      <c r="N47" s="15"/>
      <c r="O47" s="16"/>
      <c r="P47" s="17"/>
      <c r="Q47" s="18"/>
      <c r="R47" s="18"/>
      <c r="S47" s="1"/>
      <c r="U47" s="29"/>
      <c r="V47" s="30" t="s">
        <v>32</v>
      </c>
      <c r="W47" s="30"/>
      <c r="X47" s="30"/>
    </row>
    <row r="48" spans="1:24" ht="12.75" customHeight="1" x14ac:dyDescent="0.2">
      <c r="A48" s="19" t="s">
        <v>22</v>
      </c>
      <c r="B48" s="20">
        <v>14</v>
      </c>
      <c r="C48" s="20"/>
      <c r="D48" s="20"/>
      <c r="E48" s="20"/>
      <c r="F48" s="20"/>
      <c r="G48" s="20"/>
      <c r="H48" s="20"/>
      <c r="I48" s="20"/>
      <c r="J48" s="20"/>
      <c r="K48" s="46"/>
      <c r="L48" s="120"/>
      <c r="M48" s="15"/>
      <c r="N48" s="15"/>
      <c r="O48" s="16"/>
      <c r="P48" s="17"/>
      <c r="Q48" s="23">
        <f>B48</f>
        <v>14</v>
      </c>
      <c r="R48" s="18"/>
      <c r="S48" s="1"/>
      <c r="V48" s="31"/>
      <c r="W48" s="31"/>
      <c r="X48" s="31"/>
    </row>
    <row r="49" spans="1:22" ht="12.75" customHeight="1" x14ac:dyDescent="0.2">
      <c r="A49" s="19" t="s">
        <v>23</v>
      </c>
      <c r="C49" s="24">
        <v>10</v>
      </c>
      <c r="L49" s="120"/>
      <c r="M49" s="1"/>
      <c r="N49" s="1"/>
      <c r="P49" s="17">
        <f>C49/B48</f>
        <v>0.7142857142857143</v>
      </c>
      <c r="Q49" s="26">
        <v>10</v>
      </c>
      <c r="R49" s="27">
        <f t="shared" ref="R49:R57" si="4">Q49/Q48</f>
        <v>0.7142857142857143</v>
      </c>
      <c r="S49" s="1">
        <f t="shared" ref="S49:S57" si="5">100%-R49</f>
        <v>0.2857142857142857</v>
      </c>
      <c r="U49" s="32" t="s">
        <v>33</v>
      </c>
      <c r="V49" s="33" t="s">
        <v>19</v>
      </c>
    </row>
    <row r="50" spans="1:22" ht="12.75" customHeight="1" x14ac:dyDescent="0.2">
      <c r="A50" s="19" t="s">
        <v>24</v>
      </c>
      <c r="D50" s="24">
        <v>9</v>
      </c>
      <c r="L50" s="120"/>
      <c r="M50" s="1"/>
      <c r="N50" s="1"/>
      <c r="P50" s="28">
        <f>D50/C49</f>
        <v>0.9</v>
      </c>
      <c r="Q50" s="26">
        <v>9</v>
      </c>
      <c r="R50" s="27">
        <f t="shared" si="4"/>
        <v>0.9</v>
      </c>
      <c r="S50" s="1">
        <f t="shared" si="5"/>
        <v>9.9999999999999978E-2</v>
      </c>
      <c r="U50" s="2" t="s">
        <v>37</v>
      </c>
      <c r="V50" s="27"/>
    </row>
    <row r="51" spans="1:22" ht="12.75" customHeight="1" x14ac:dyDescent="0.2">
      <c r="A51" s="19" t="s">
        <v>25</v>
      </c>
      <c r="B51" s="24"/>
      <c r="C51" s="24"/>
      <c r="D51" s="24"/>
      <c r="E51" s="24">
        <v>8</v>
      </c>
      <c r="F51" s="24"/>
      <c r="G51" s="24"/>
      <c r="H51" s="24"/>
      <c r="I51" s="24"/>
      <c r="J51" s="24"/>
      <c r="K51" s="46"/>
      <c r="L51" s="120"/>
      <c r="M51" s="1"/>
      <c r="N51" s="1"/>
      <c r="O51" s="24"/>
      <c r="P51" s="1">
        <f>E51/D50</f>
        <v>0.88888888888888884</v>
      </c>
      <c r="Q51" s="26">
        <v>8</v>
      </c>
      <c r="R51" s="27">
        <f t="shared" si="4"/>
        <v>0.88888888888888884</v>
      </c>
      <c r="S51" s="1">
        <f t="shared" si="5"/>
        <v>0.11111111111111116</v>
      </c>
      <c r="U51" s="2" t="s">
        <v>39</v>
      </c>
    </row>
    <row r="52" spans="1:22" ht="12.75" customHeight="1" x14ac:dyDescent="0.2">
      <c r="A52" s="19" t="s">
        <v>26</v>
      </c>
      <c r="B52" s="24"/>
      <c r="C52" s="24"/>
      <c r="D52" s="24"/>
      <c r="E52" s="24"/>
      <c r="F52" s="24">
        <v>7</v>
      </c>
      <c r="G52" s="24"/>
      <c r="H52" s="24"/>
      <c r="I52" s="24"/>
      <c r="J52" s="24"/>
      <c r="K52" s="46"/>
      <c r="L52" s="120"/>
      <c r="M52" s="1"/>
      <c r="N52" s="1"/>
      <c r="O52" s="24"/>
      <c r="P52" s="1">
        <f>F52/E51</f>
        <v>0.875</v>
      </c>
      <c r="Q52" s="26">
        <v>8</v>
      </c>
      <c r="R52" s="27">
        <f t="shared" si="4"/>
        <v>1</v>
      </c>
      <c r="S52" s="1">
        <f t="shared" si="5"/>
        <v>0</v>
      </c>
      <c r="U52" s="2"/>
    </row>
    <row r="53" spans="1:22" ht="12.75" customHeight="1" x14ac:dyDescent="0.2">
      <c r="A53" s="19" t="s">
        <v>27</v>
      </c>
      <c r="B53" s="24"/>
      <c r="C53" s="24"/>
      <c r="D53" s="24"/>
      <c r="E53" s="24"/>
      <c r="F53" s="24"/>
      <c r="G53" s="24">
        <v>7</v>
      </c>
      <c r="H53" s="24"/>
      <c r="I53" s="24"/>
      <c r="J53" s="24"/>
      <c r="K53" s="46"/>
      <c r="L53" s="120"/>
      <c r="M53" s="1"/>
      <c r="N53" s="1"/>
      <c r="O53" s="24"/>
      <c r="P53" s="1">
        <f>G53/F52</f>
        <v>1</v>
      </c>
      <c r="Q53" s="26">
        <v>8</v>
      </c>
      <c r="R53" s="27">
        <f t="shared" si="4"/>
        <v>1</v>
      </c>
      <c r="S53" s="1">
        <f t="shared" si="5"/>
        <v>0</v>
      </c>
      <c r="U53" s="2"/>
    </row>
    <row r="54" spans="1:22" ht="12.75" customHeight="1" x14ac:dyDescent="0.2">
      <c r="A54" s="19" t="s">
        <v>28</v>
      </c>
      <c r="B54" s="24"/>
      <c r="C54" s="24"/>
      <c r="D54" s="24"/>
      <c r="E54" s="24"/>
      <c r="F54" s="24"/>
      <c r="G54" s="24"/>
      <c r="H54" s="24">
        <v>7</v>
      </c>
      <c r="I54" s="24"/>
      <c r="J54" s="24"/>
      <c r="K54" s="46"/>
      <c r="L54" s="120"/>
      <c r="M54" s="1"/>
      <c r="N54" s="1"/>
      <c r="O54" s="24"/>
      <c r="P54" s="1">
        <f>H54/G53</f>
        <v>1</v>
      </c>
      <c r="Q54" s="26">
        <v>8</v>
      </c>
      <c r="R54" s="27">
        <f t="shared" si="4"/>
        <v>1</v>
      </c>
      <c r="S54" s="1">
        <f t="shared" si="5"/>
        <v>0</v>
      </c>
      <c r="U54" s="2"/>
    </row>
    <row r="55" spans="1:22" ht="12.75" customHeight="1" x14ac:dyDescent="0.2">
      <c r="A55" s="19" t="s">
        <v>29</v>
      </c>
      <c r="B55" s="24"/>
      <c r="C55" s="24"/>
      <c r="D55" s="24"/>
      <c r="E55" s="24"/>
      <c r="F55" s="24"/>
      <c r="G55" s="24"/>
      <c r="H55" s="24"/>
      <c r="I55" s="24">
        <v>7</v>
      </c>
      <c r="J55" s="24"/>
      <c r="K55" s="46"/>
      <c r="L55" s="120"/>
      <c r="M55" s="1"/>
      <c r="N55" s="1"/>
      <c r="O55" s="24"/>
      <c r="P55" s="1">
        <f>I55/H54</f>
        <v>1</v>
      </c>
      <c r="Q55" s="26">
        <v>7</v>
      </c>
      <c r="R55" s="27">
        <f t="shared" si="4"/>
        <v>0.875</v>
      </c>
      <c r="S55" s="1">
        <f t="shared" si="5"/>
        <v>0.125</v>
      </c>
      <c r="U55" s="2"/>
    </row>
    <row r="56" spans="1:22" ht="12.75" customHeight="1" x14ac:dyDescent="0.2">
      <c r="A56" s="19" t="s">
        <v>30</v>
      </c>
      <c r="B56" s="24"/>
      <c r="C56" s="24"/>
      <c r="D56" s="24"/>
      <c r="E56" s="24"/>
      <c r="F56" s="24"/>
      <c r="G56" s="24"/>
      <c r="H56" s="24"/>
      <c r="I56" s="24"/>
      <c r="J56" s="24">
        <v>7</v>
      </c>
      <c r="K56" s="46"/>
      <c r="L56" s="120"/>
      <c r="M56" s="1"/>
      <c r="N56" s="1"/>
      <c r="O56" s="24"/>
      <c r="P56" s="1">
        <f>J56/I55</f>
        <v>1</v>
      </c>
      <c r="Q56" s="26">
        <v>7</v>
      </c>
      <c r="R56" s="27">
        <f t="shared" si="4"/>
        <v>1</v>
      </c>
      <c r="S56" s="1">
        <f t="shared" si="5"/>
        <v>0</v>
      </c>
      <c r="U56" s="2"/>
    </row>
    <row r="57" spans="1:22" ht="12.75" customHeight="1" x14ac:dyDescent="0.2">
      <c r="A57" s="19" t="s">
        <v>35</v>
      </c>
      <c r="B57" s="24"/>
      <c r="C57" s="24"/>
      <c r="D57" s="24"/>
      <c r="E57" s="24"/>
      <c r="F57" s="24"/>
      <c r="G57" s="24"/>
      <c r="H57" s="24"/>
      <c r="I57" s="24"/>
      <c r="J57" s="24"/>
      <c r="K57" s="46">
        <v>7</v>
      </c>
      <c r="L57" s="120">
        <v>7</v>
      </c>
      <c r="M57" s="1"/>
      <c r="N57" s="1"/>
      <c r="O57" s="24"/>
      <c r="P57" s="1">
        <f>K57/J56</f>
        <v>1</v>
      </c>
      <c r="Q57" s="26">
        <v>7</v>
      </c>
      <c r="R57" s="27">
        <f t="shared" si="4"/>
        <v>1</v>
      </c>
      <c r="S57" s="1">
        <f t="shared" si="5"/>
        <v>0</v>
      </c>
      <c r="U57" s="2"/>
    </row>
    <row r="58" spans="1:22" ht="12.75" customHeight="1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46"/>
      <c r="L58" s="46">
        <f>SUM(L57)</f>
        <v>7</v>
      </c>
      <c r="M58" s="1">
        <f>L57/B48</f>
        <v>0.5</v>
      </c>
      <c r="N58" s="1">
        <f>L58/B48</f>
        <v>0.5</v>
      </c>
      <c r="O58" s="1">
        <f>N58-M58</f>
        <v>0</v>
      </c>
      <c r="P58" s="1"/>
      <c r="Q58" s="24"/>
      <c r="R58" s="24"/>
      <c r="S58" s="24"/>
      <c r="U58" s="2" t="s">
        <v>40</v>
      </c>
    </row>
    <row r="59" spans="1:22" ht="12.75" customHeight="1" x14ac:dyDescent="0.3">
      <c r="A59" s="3" t="s">
        <v>41</v>
      </c>
      <c r="M59" s="1"/>
      <c r="N59" s="1"/>
      <c r="P59" s="1"/>
      <c r="U59" s="2" t="s">
        <v>0</v>
      </c>
    </row>
    <row r="60" spans="1:22" ht="25.5" customHeight="1" x14ac:dyDescent="0.2">
      <c r="B60" s="197" t="s">
        <v>3</v>
      </c>
      <c r="C60" s="198"/>
      <c r="D60" s="198"/>
      <c r="E60" s="198"/>
      <c r="F60" s="198"/>
      <c r="G60" s="198"/>
      <c r="H60" s="198"/>
      <c r="I60" s="198"/>
      <c r="J60" s="198"/>
      <c r="K60" s="130"/>
      <c r="M60" s="6" t="s">
        <v>8</v>
      </c>
      <c r="N60" s="6" t="s">
        <v>9</v>
      </c>
      <c r="O60" s="7" t="s">
        <v>10</v>
      </c>
      <c r="P60" s="6" t="s">
        <v>11</v>
      </c>
      <c r="Q60" s="8" t="s">
        <v>12</v>
      </c>
      <c r="R60" s="8" t="s">
        <v>13</v>
      </c>
      <c r="S60" s="9" t="s">
        <v>14</v>
      </c>
      <c r="U60" s="2" t="s">
        <v>2</v>
      </c>
    </row>
    <row r="61" spans="1:22" ht="12.75" customHeight="1" x14ac:dyDescent="0.2">
      <c r="A61" s="11" t="s">
        <v>16</v>
      </c>
      <c r="B61" s="12">
        <v>1</v>
      </c>
      <c r="C61" s="12">
        <v>2</v>
      </c>
      <c r="D61" s="12">
        <v>3</v>
      </c>
      <c r="E61" s="12">
        <v>4</v>
      </c>
      <c r="F61" s="12">
        <v>5</v>
      </c>
      <c r="G61" s="12">
        <v>6</v>
      </c>
      <c r="H61" s="12">
        <v>7</v>
      </c>
      <c r="I61" s="12">
        <v>8</v>
      </c>
      <c r="J61" s="12">
        <v>9</v>
      </c>
      <c r="K61" s="132">
        <v>10</v>
      </c>
      <c r="L61" s="134" t="s">
        <v>17</v>
      </c>
      <c r="M61" s="15"/>
      <c r="N61" s="15"/>
      <c r="O61" s="16"/>
      <c r="P61" s="17"/>
      <c r="Q61" s="18"/>
      <c r="R61" s="18"/>
      <c r="S61" s="1"/>
      <c r="U61" s="10" t="s">
        <v>15</v>
      </c>
    </row>
    <row r="62" spans="1:22" ht="12.75" customHeight="1" x14ac:dyDescent="0.2">
      <c r="A62" s="19" t="s">
        <v>23</v>
      </c>
      <c r="B62" s="20">
        <v>11</v>
      </c>
      <c r="C62" s="20"/>
      <c r="D62" s="20"/>
      <c r="E62" s="20"/>
      <c r="F62" s="20"/>
      <c r="G62" s="20"/>
      <c r="H62" s="20"/>
      <c r="I62" s="20"/>
      <c r="J62" s="20"/>
      <c r="K62" s="59"/>
      <c r="L62" s="120"/>
      <c r="M62" s="15"/>
      <c r="N62" s="15"/>
      <c r="O62" s="16"/>
      <c r="P62" s="17"/>
      <c r="Q62" s="23">
        <f>B62</f>
        <v>11</v>
      </c>
      <c r="R62" s="18"/>
      <c r="S62" s="1"/>
      <c r="U62" s="10" t="s">
        <v>18</v>
      </c>
    </row>
    <row r="63" spans="1:22" ht="12.75" customHeight="1" x14ac:dyDescent="0.2">
      <c r="A63" s="19" t="s">
        <v>24</v>
      </c>
      <c r="C63" s="24">
        <v>9</v>
      </c>
      <c r="L63" s="120"/>
      <c r="M63" s="1"/>
      <c r="N63" s="1"/>
      <c r="P63" s="17">
        <f>C63/B62</f>
        <v>0.81818181818181823</v>
      </c>
      <c r="Q63" s="26">
        <v>9</v>
      </c>
      <c r="R63" s="27">
        <f t="shared" ref="R63:R71" si="6">Q63/Q62</f>
        <v>0.81818181818181823</v>
      </c>
      <c r="S63" s="1">
        <f t="shared" ref="S63:S71" si="7">100%-R63</f>
        <v>0.18181818181818177</v>
      </c>
      <c r="U63" s="10" t="s">
        <v>20</v>
      </c>
    </row>
    <row r="64" spans="1:22" ht="12.75" customHeight="1" x14ac:dyDescent="0.2">
      <c r="A64" s="19" t="s">
        <v>25</v>
      </c>
      <c r="B64" s="24"/>
      <c r="C64" s="24"/>
      <c r="D64" s="24">
        <v>8</v>
      </c>
      <c r="E64" s="24"/>
      <c r="F64" s="24"/>
      <c r="G64" s="24"/>
      <c r="H64" s="24"/>
      <c r="I64" s="24"/>
      <c r="J64" s="24"/>
      <c r="K64" s="46"/>
      <c r="L64" s="120"/>
      <c r="M64" s="1"/>
      <c r="N64" s="1"/>
      <c r="O64" s="24"/>
      <c r="P64" s="1">
        <f>D64/C63</f>
        <v>0.88888888888888884</v>
      </c>
      <c r="Q64" s="26">
        <v>8</v>
      </c>
      <c r="R64" s="27">
        <f t="shared" si="6"/>
        <v>0.88888888888888884</v>
      </c>
      <c r="S64" s="1">
        <f t="shared" si="7"/>
        <v>0.11111111111111116</v>
      </c>
    </row>
    <row r="65" spans="1:24" ht="12.75" customHeight="1" x14ac:dyDescent="0.2">
      <c r="A65" s="19" t="s">
        <v>26</v>
      </c>
      <c r="B65" s="24"/>
      <c r="C65" s="24"/>
      <c r="D65" s="24"/>
      <c r="E65" s="24">
        <v>8</v>
      </c>
      <c r="F65" s="24"/>
      <c r="G65" s="24"/>
      <c r="H65" s="24"/>
      <c r="I65" s="24"/>
      <c r="J65" s="24"/>
      <c r="K65" s="46"/>
      <c r="L65" s="120"/>
      <c r="M65" s="1"/>
      <c r="N65" s="1"/>
      <c r="O65" s="24"/>
      <c r="P65" s="1">
        <f>E65/D64</f>
        <v>1</v>
      </c>
      <c r="Q65" s="26">
        <v>8</v>
      </c>
      <c r="R65" s="27">
        <f t="shared" si="6"/>
        <v>1</v>
      </c>
      <c r="S65" s="1">
        <f t="shared" si="7"/>
        <v>0</v>
      </c>
    </row>
    <row r="66" spans="1:24" ht="12.75" customHeight="1" x14ac:dyDescent="0.2">
      <c r="A66" s="19" t="s">
        <v>27</v>
      </c>
      <c r="B66" s="24"/>
      <c r="C66" s="24"/>
      <c r="D66" s="24"/>
      <c r="E66" s="24"/>
      <c r="F66" s="24">
        <v>7</v>
      </c>
      <c r="G66" s="24"/>
      <c r="H66" s="24"/>
      <c r="I66" s="24"/>
      <c r="J66" s="24"/>
      <c r="K66" s="46"/>
      <c r="L66" s="120"/>
      <c r="M66" s="1"/>
      <c r="N66" s="1"/>
      <c r="O66" s="24"/>
      <c r="P66" s="1">
        <f>F66/E65</f>
        <v>0.875</v>
      </c>
      <c r="Q66" s="26">
        <v>7</v>
      </c>
      <c r="R66" s="27">
        <f t="shared" si="6"/>
        <v>0.875</v>
      </c>
      <c r="S66" s="1">
        <f t="shared" si="7"/>
        <v>0.125</v>
      </c>
    </row>
    <row r="67" spans="1:24" ht="12.75" customHeight="1" x14ac:dyDescent="0.2">
      <c r="A67" s="19" t="s">
        <v>28</v>
      </c>
      <c r="B67" s="24"/>
      <c r="C67" s="24"/>
      <c r="D67" s="24"/>
      <c r="E67" s="24"/>
      <c r="F67" s="24"/>
      <c r="G67" s="24">
        <v>6</v>
      </c>
      <c r="H67" s="24"/>
      <c r="I67" s="24"/>
      <c r="J67" s="24"/>
      <c r="K67" s="46"/>
      <c r="L67" s="120"/>
      <c r="M67" s="1"/>
      <c r="N67" s="1"/>
      <c r="O67" s="24"/>
      <c r="P67" s="1">
        <f>G67/F66</f>
        <v>0.8571428571428571</v>
      </c>
      <c r="Q67" s="26">
        <v>6</v>
      </c>
      <c r="R67" s="27">
        <f t="shared" si="6"/>
        <v>0.8571428571428571</v>
      </c>
      <c r="S67" s="1">
        <f t="shared" si="7"/>
        <v>0.1428571428571429</v>
      </c>
    </row>
    <row r="68" spans="1:24" ht="12.75" customHeight="1" x14ac:dyDescent="0.2">
      <c r="A68" s="19" t="s">
        <v>29</v>
      </c>
      <c r="B68" s="24"/>
      <c r="C68" s="24"/>
      <c r="D68" s="24"/>
      <c r="E68" s="24"/>
      <c r="F68" s="24"/>
      <c r="G68" s="24"/>
      <c r="H68" s="24">
        <v>6</v>
      </c>
      <c r="I68" s="24"/>
      <c r="J68" s="24"/>
      <c r="K68" s="46"/>
      <c r="L68" s="120"/>
      <c r="M68" s="1"/>
      <c r="N68" s="1"/>
      <c r="O68" s="24"/>
      <c r="P68" s="1">
        <f>H68/G67</f>
        <v>1</v>
      </c>
      <c r="Q68" s="26">
        <v>6</v>
      </c>
      <c r="R68" s="27">
        <f t="shared" si="6"/>
        <v>1</v>
      </c>
      <c r="S68" s="1">
        <f t="shared" si="7"/>
        <v>0</v>
      </c>
    </row>
    <row r="69" spans="1:24" ht="12.75" customHeight="1" x14ac:dyDescent="0.2">
      <c r="A69" s="19" t="s">
        <v>30</v>
      </c>
      <c r="B69" s="24"/>
      <c r="C69" s="24"/>
      <c r="D69" s="24"/>
      <c r="E69" s="24"/>
      <c r="F69" s="24"/>
      <c r="G69" s="24"/>
      <c r="H69" s="24"/>
      <c r="I69" s="24">
        <v>5</v>
      </c>
      <c r="J69" s="24"/>
      <c r="K69" s="46"/>
      <c r="L69" s="120"/>
      <c r="M69" s="1"/>
      <c r="N69" s="1"/>
      <c r="O69" s="24"/>
      <c r="P69" s="1">
        <f>I69/H68</f>
        <v>0.83333333333333337</v>
      </c>
      <c r="Q69" s="26">
        <v>5</v>
      </c>
      <c r="R69" s="27">
        <f t="shared" si="6"/>
        <v>0.83333333333333337</v>
      </c>
      <c r="S69" s="1">
        <f t="shared" si="7"/>
        <v>0.16666666666666663</v>
      </c>
    </row>
    <row r="70" spans="1:24" ht="12.75" customHeight="1" x14ac:dyDescent="0.2">
      <c r="A70" s="19" t="s">
        <v>35</v>
      </c>
      <c r="B70" s="24"/>
      <c r="C70" s="24"/>
      <c r="D70" s="24"/>
      <c r="E70" s="24"/>
      <c r="F70" s="24"/>
      <c r="G70" s="24"/>
      <c r="H70" s="24"/>
      <c r="I70" s="24"/>
      <c r="J70" s="24">
        <v>5</v>
      </c>
      <c r="K70" s="46"/>
      <c r="L70" s="120"/>
      <c r="M70" s="1"/>
      <c r="N70" s="1"/>
      <c r="O70" s="24"/>
      <c r="P70" s="1">
        <f>J70/I69</f>
        <v>1</v>
      </c>
      <c r="Q70" s="26">
        <v>5</v>
      </c>
      <c r="R70" s="27">
        <f t="shared" si="6"/>
        <v>1</v>
      </c>
      <c r="S70" s="1">
        <f t="shared" si="7"/>
        <v>0</v>
      </c>
    </row>
    <row r="71" spans="1:24" ht="12.75" customHeight="1" x14ac:dyDescent="0.2">
      <c r="A71" s="19" t="s">
        <v>36</v>
      </c>
      <c r="B71" s="24"/>
      <c r="C71" s="24"/>
      <c r="D71" s="24"/>
      <c r="E71" s="24"/>
      <c r="F71" s="24"/>
      <c r="G71" s="24"/>
      <c r="H71" s="24"/>
      <c r="I71" s="24"/>
      <c r="J71" s="24"/>
      <c r="K71" s="46">
        <v>5</v>
      </c>
      <c r="L71" s="120">
        <v>5</v>
      </c>
      <c r="M71" s="1"/>
      <c r="N71" s="1"/>
      <c r="O71" s="24"/>
      <c r="P71" s="1">
        <f>K71/J70</f>
        <v>1</v>
      </c>
      <c r="Q71" s="26">
        <v>5</v>
      </c>
      <c r="R71" s="27">
        <f t="shared" si="6"/>
        <v>1</v>
      </c>
      <c r="S71" s="1">
        <f t="shared" si="7"/>
        <v>0</v>
      </c>
    </row>
    <row r="72" spans="1:24" ht="12.75" customHeight="1" x14ac:dyDescent="0.2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46"/>
      <c r="L72" s="46">
        <f>SUM(L71)</f>
        <v>5</v>
      </c>
      <c r="M72" s="1">
        <f>L71/B62</f>
        <v>0.45454545454545453</v>
      </c>
      <c r="N72" s="1">
        <f>L72/B62</f>
        <v>0.45454545454545453</v>
      </c>
      <c r="O72" s="1">
        <f>N72-M72</f>
        <v>0</v>
      </c>
      <c r="P72" s="1"/>
      <c r="Q72" s="24"/>
      <c r="R72" s="24"/>
      <c r="S72" s="24"/>
    </row>
    <row r="73" spans="1:24" ht="12.75" customHeight="1" x14ac:dyDescent="0.3">
      <c r="A73" s="3" t="s">
        <v>43</v>
      </c>
      <c r="M73" s="1"/>
      <c r="N73" s="1"/>
      <c r="P73" s="1"/>
    </row>
    <row r="74" spans="1:24" ht="25.5" customHeight="1" x14ac:dyDescent="0.2">
      <c r="B74" s="197" t="s">
        <v>3</v>
      </c>
      <c r="C74" s="198"/>
      <c r="D74" s="198"/>
      <c r="E74" s="198"/>
      <c r="F74" s="198"/>
      <c r="G74" s="198"/>
      <c r="H74" s="198"/>
      <c r="I74" s="198"/>
      <c r="J74" s="198"/>
      <c r="K74" s="130"/>
      <c r="M74" s="6" t="s">
        <v>8</v>
      </c>
      <c r="N74" s="6" t="s">
        <v>9</v>
      </c>
      <c r="O74" s="7" t="s">
        <v>10</v>
      </c>
      <c r="P74" s="6" t="s">
        <v>11</v>
      </c>
      <c r="Q74" s="8" t="s">
        <v>12</v>
      </c>
      <c r="R74" s="8" t="s">
        <v>13</v>
      </c>
      <c r="S74" s="9" t="s">
        <v>14</v>
      </c>
    </row>
    <row r="75" spans="1:24" ht="12.75" customHeight="1" x14ac:dyDescent="0.2">
      <c r="A75" s="11" t="s">
        <v>16</v>
      </c>
      <c r="B75" s="12">
        <v>1</v>
      </c>
      <c r="C75" s="12">
        <v>2</v>
      </c>
      <c r="D75" s="12">
        <v>3</v>
      </c>
      <c r="E75" s="12">
        <v>4</v>
      </c>
      <c r="F75" s="12">
        <v>5</v>
      </c>
      <c r="G75" s="12">
        <v>6</v>
      </c>
      <c r="H75" s="12">
        <v>7</v>
      </c>
      <c r="I75" s="12">
        <v>8</v>
      </c>
      <c r="J75" s="12">
        <v>9</v>
      </c>
      <c r="K75" s="132">
        <v>10</v>
      </c>
      <c r="L75" s="134" t="s">
        <v>17</v>
      </c>
      <c r="M75" s="15"/>
      <c r="N75" s="15"/>
      <c r="O75" s="16"/>
      <c r="P75" s="17"/>
      <c r="Q75" s="18"/>
      <c r="R75" s="18"/>
      <c r="S75" s="1"/>
    </row>
    <row r="76" spans="1:24" ht="12.75" customHeight="1" x14ac:dyDescent="0.2">
      <c r="A76" s="19" t="s">
        <v>24</v>
      </c>
      <c r="B76" s="20">
        <v>13</v>
      </c>
      <c r="C76" s="20"/>
      <c r="D76" s="20"/>
      <c r="E76" s="20"/>
      <c r="F76" s="20"/>
      <c r="G76" s="20"/>
      <c r="H76" s="20"/>
      <c r="I76" s="20"/>
      <c r="J76" s="20"/>
      <c r="K76" s="59"/>
      <c r="L76" s="120"/>
      <c r="M76" s="15"/>
      <c r="N76" s="15"/>
      <c r="O76" s="16"/>
      <c r="P76" s="17"/>
      <c r="Q76" s="23">
        <f>B76</f>
        <v>13</v>
      </c>
      <c r="R76" s="18"/>
      <c r="S76" s="1"/>
    </row>
    <row r="77" spans="1:24" ht="12.75" customHeight="1" x14ac:dyDescent="0.2">
      <c r="A77" s="19" t="s">
        <v>25</v>
      </c>
      <c r="C77" s="24">
        <v>9</v>
      </c>
      <c r="L77" s="120"/>
      <c r="M77" s="1"/>
      <c r="N77" s="1"/>
      <c r="P77" s="17">
        <f>C77/B76</f>
        <v>0.69230769230769229</v>
      </c>
      <c r="Q77" s="26">
        <v>9</v>
      </c>
      <c r="R77" s="27">
        <f t="shared" ref="R77:R85" si="8">Q77/Q76</f>
        <v>0.69230769230769229</v>
      </c>
      <c r="S77" s="1">
        <f t="shared" ref="S77:S85" si="9">100%-R77</f>
        <v>0.30769230769230771</v>
      </c>
      <c r="U77" s="29"/>
      <c r="V77" s="30" t="s">
        <v>42</v>
      </c>
      <c r="W77" s="30"/>
      <c r="X77" s="30"/>
    </row>
    <row r="78" spans="1:24" ht="12.75" customHeight="1" x14ac:dyDescent="0.2">
      <c r="A78" s="19" t="s">
        <v>26</v>
      </c>
      <c r="B78" s="24"/>
      <c r="C78" s="24"/>
      <c r="D78" s="24">
        <v>8</v>
      </c>
      <c r="E78" s="24"/>
      <c r="F78" s="24"/>
      <c r="G78" s="24"/>
      <c r="H78" s="24"/>
      <c r="I78" s="24"/>
      <c r="J78" s="24"/>
      <c r="K78" s="46"/>
      <c r="L78" s="120"/>
      <c r="M78" s="1"/>
      <c r="N78" s="1"/>
      <c r="O78" s="24"/>
      <c r="P78" s="1">
        <f>D78/C77</f>
        <v>0.88888888888888884</v>
      </c>
      <c r="Q78" s="26">
        <v>9</v>
      </c>
      <c r="R78" s="27">
        <f t="shared" si="8"/>
        <v>1</v>
      </c>
      <c r="S78" s="1">
        <f t="shared" si="9"/>
        <v>0</v>
      </c>
      <c r="V78" s="31"/>
      <c r="W78" s="31"/>
      <c r="X78" s="31"/>
    </row>
    <row r="79" spans="1:24" ht="12.75" customHeight="1" x14ac:dyDescent="0.2">
      <c r="A79" s="19" t="s">
        <v>27</v>
      </c>
      <c r="E79" s="24">
        <v>8</v>
      </c>
      <c r="L79" s="120"/>
      <c r="M79" s="1"/>
      <c r="N79" s="1"/>
      <c r="P79" s="1">
        <f>E79/D78</f>
        <v>1</v>
      </c>
      <c r="Q79" s="26">
        <v>9</v>
      </c>
      <c r="R79" s="27">
        <f t="shared" si="8"/>
        <v>1</v>
      </c>
      <c r="S79" s="1">
        <f t="shared" si="9"/>
        <v>0</v>
      </c>
      <c r="U79" s="32" t="s">
        <v>33</v>
      </c>
      <c r="V79" s="33" t="s">
        <v>19</v>
      </c>
    </row>
    <row r="80" spans="1:24" ht="12.75" customHeight="1" x14ac:dyDescent="0.2">
      <c r="A80" s="19" t="s">
        <v>28</v>
      </c>
      <c r="F80" s="24">
        <v>8</v>
      </c>
      <c r="L80" s="120"/>
      <c r="M80" s="1"/>
      <c r="N80" s="1"/>
      <c r="P80" s="1">
        <f>F80/E79</f>
        <v>1</v>
      </c>
      <c r="Q80" s="26">
        <v>9</v>
      </c>
      <c r="R80" s="27">
        <f t="shared" si="8"/>
        <v>1</v>
      </c>
      <c r="S80" s="1">
        <f t="shared" si="9"/>
        <v>0</v>
      </c>
      <c r="U80" s="32"/>
      <c r="V80" s="33"/>
    </row>
    <row r="81" spans="1:22" ht="12.75" customHeight="1" x14ac:dyDescent="0.2">
      <c r="A81" s="19" t="s">
        <v>29</v>
      </c>
      <c r="G81" s="24">
        <v>7</v>
      </c>
      <c r="L81" s="120"/>
      <c r="M81" s="1"/>
      <c r="N81" s="1"/>
      <c r="P81" s="1">
        <f>G81/F80</f>
        <v>0.875</v>
      </c>
      <c r="Q81" s="26">
        <v>8</v>
      </c>
      <c r="R81" s="27">
        <f t="shared" si="8"/>
        <v>0.88888888888888884</v>
      </c>
      <c r="S81" s="1">
        <f t="shared" si="9"/>
        <v>0.11111111111111116</v>
      </c>
      <c r="U81" s="32"/>
      <c r="V81" s="33"/>
    </row>
    <row r="82" spans="1:22" ht="12.75" customHeight="1" x14ac:dyDescent="0.2">
      <c r="A82" s="19" t="s">
        <v>30</v>
      </c>
      <c r="H82" s="24">
        <v>7</v>
      </c>
      <c r="L82" s="120"/>
      <c r="M82" s="1"/>
      <c r="N82" s="1"/>
      <c r="P82" s="1">
        <f>H82/G81</f>
        <v>1</v>
      </c>
      <c r="Q82" s="26">
        <v>8</v>
      </c>
      <c r="R82" s="27">
        <f t="shared" si="8"/>
        <v>1</v>
      </c>
      <c r="S82" s="1">
        <f t="shared" si="9"/>
        <v>0</v>
      </c>
      <c r="U82" s="32"/>
      <c r="V82" s="33"/>
    </row>
    <row r="83" spans="1:22" ht="12.75" customHeight="1" x14ac:dyDescent="0.2">
      <c r="A83" s="19" t="s">
        <v>35</v>
      </c>
      <c r="I83" s="24">
        <v>7</v>
      </c>
      <c r="L83" s="120"/>
      <c r="M83" s="1"/>
      <c r="N83" s="1"/>
      <c r="P83" s="1">
        <f>I83/H82</f>
        <v>1</v>
      </c>
      <c r="Q83" s="26">
        <v>8</v>
      </c>
      <c r="R83" s="27">
        <f t="shared" si="8"/>
        <v>1</v>
      </c>
      <c r="S83" s="1">
        <f t="shared" si="9"/>
        <v>0</v>
      </c>
      <c r="U83" s="32"/>
      <c r="V83" s="33"/>
    </row>
    <row r="84" spans="1:22" ht="12.75" customHeight="1" x14ac:dyDescent="0.2">
      <c r="A84" s="19" t="s">
        <v>36</v>
      </c>
      <c r="J84" s="24">
        <v>7</v>
      </c>
      <c r="L84" s="120"/>
      <c r="M84" s="1"/>
      <c r="N84" s="1"/>
      <c r="P84" s="1">
        <f>J84/I83</f>
        <v>1</v>
      </c>
      <c r="Q84" s="26">
        <v>8</v>
      </c>
      <c r="R84" s="27">
        <f t="shared" si="8"/>
        <v>1</v>
      </c>
      <c r="S84" s="1">
        <f t="shared" si="9"/>
        <v>0</v>
      </c>
      <c r="U84" s="32"/>
      <c r="V84" s="33"/>
    </row>
    <row r="85" spans="1:22" ht="12.75" customHeight="1" x14ac:dyDescent="0.2">
      <c r="A85" s="19" t="s">
        <v>46</v>
      </c>
      <c r="K85" s="46">
        <v>7</v>
      </c>
      <c r="L85" s="120">
        <v>7</v>
      </c>
      <c r="M85" s="1"/>
      <c r="N85" s="1"/>
      <c r="P85" s="1">
        <f>K85/J84</f>
        <v>1</v>
      </c>
      <c r="Q85" s="26">
        <v>8</v>
      </c>
      <c r="R85" s="27">
        <f t="shared" si="8"/>
        <v>1</v>
      </c>
      <c r="S85" s="1">
        <f t="shared" si="9"/>
        <v>0</v>
      </c>
      <c r="U85" s="32"/>
      <c r="V85" s="33"/>
    </row>
    <row r="86" spans="1:22" ht="12.75" customHeight="1" x14ac:dyDescent="0.2">
      <c r="A86" s="19" t="s">
        <v>47</v>
      </c>
      <c r="K86" s="46">
        <v>1</v>
      </c>
      <c r="L86" s="120">
        <v>1</v>
      </c>
      <c r="M86" s="1"/>
      <c r="N86" s="1"/>
      <c r="P86" s="1"/>
      <c r="Q86" s="26">
        <v>1</v>
      </c>
      <c r="R86" s="27"/>
      <c r="S86" s="1"/>
      <c r="U86" s="32"/>
      <c r="V86" s="33"/>
    </row>
    <row r="87" spans="1:22" ht="12.75" customHeight="1" x14ac:dyDescent="0.2">
      <c r="A87" s="19"/>
      <c r="L87" s="46">
        <f>SUM(L85)</f>
        <v>7</v>
      </c>
      <c r="M87" s="1">
        <f>L85/B76</f>
        <v>0.53846153846153844</v>
      </c>
      <c r="N87" s="1">
        <f>L85/B76</f>
        <v>0.53846153846153844</v>
      </c>
      <c r="O87" s="1">
        <f>N87-M87</f>
        <v>0</v>
      </c>
      <c r="P87" s="1"/>
      <c r="U87" s="32"/>
      <c r="V87" s="33"/>
    </row>
    <row r="88" spans="1:22" ht="12.75" customHeight="1" x14ac:dyDescent="0.3">
      <c r="A88" s="3" t="s">
        <v>44</v>
      </c>
      <c r="M88" s="1"/>
      <c r="N88" s="1"/>
      <c r="P88" s="1"/>
      <c r="U88" s="2" t="s">
        <v>37</v>
      </c>
      <c r="V88" s="1"/>
    </row>
    <row r="89" spans="1:22" ht="25.5" customHeight="1" x14ac:dyDescent="0.2">
      <c r="B89" s="197" t="s">
        <v>3</v>
      </c>
      <c r="C89" s="198"/>
      <c r="D89" s="198"/>
      <c r="E89" s="198"/>
      <c r="F89" s="198"/>
      <c r="G89" s="198"/>
      <c r="H89" s="198"/>
      <c r="I89" s="198"/>
      <c r="J89" s="198"/>
      <c r="K89" s="130"/>
      <c r="M89" s="6" t="s">
        <v>8</v>
      </c>
      <c r="N89" s="6" t="s">
        <v>9</v>
      </c>
      <c r="O89" s="7" t="s">
        <v>10</v>
      </c>
      <c r="P89" s="6" t="s">
        <v>11</v>
      </c>
      <c r="Q89" s="8" t="s">
        <v>12</v>
      </c>
      <c r="R89" s="8" t="s">
        <v>13</v>
      </c>
      <c r="S89" s="9" t="s">
        <v>14</v>
      </c>
      <c r="U89" s="2" t="s">
        <v>39</v>
      </c>
    </row>
    <row r="90" spans="1:22" ht="12.75" customHeight="1" x14ac:dyDescent="0.2">
      <c r="A90" s="11" t="s">
        <v>16</v>
      </c>
      <c r="B90" s="12">
        <v>1</v>
      </c>
      <c r="C90" s="12">
        <v>2</v>
      </c>
      <c r="D90" s="12">
        <v>3</v>
      </c>
      <c r="E90" s="12">
        <v>4</v>
      </c>
      <c r="F90" s="12">
        <v>5</v>
      </c>
      <c r="G90" s="12">
        <v>6</v>
      </c>
      <c r="H90" s="12">
        <v>7</v>
      </c>
      <c r="I90" s="12">
        <v>8</v>
      </c>
      <c r="J90" s="12">
        <v>9</v>
      </c>
      <c r="K90" s="132">
        <v>10</v>
      </c>
      <c r="L90" s="134" t="s">
        <v>17</v>
      </c>
      <c r="M90" s="15"/>
      <c r="N90" s="15"/>
      <c r="O90" s="16"/>
      <c r="P90" s="17"/>
      <c r="Q90" s="18"/>
      <c r="R90" s="18"/>
      <c r="S90" s="1"/>
      <c r="U90" s="2" t="s">
        <v>40</v>
      </c>
    </row>
    <row r="91" spans="1:22" ht="12.75" customHeight="1" x14ac:dyDescent="0.2">
      <c r="A91" s="19" t="s">
        <v>25</v>
      </c>
      <c r="B91" s="20">
        <v>14</v>
      </c>
      <c r="C91" s="20"/>
      <c r="D91" s="20"/>
      <c r="E91" s="20"/>
      <c r="F91" s="20"/>
      <c r="G91" s="20"/>
      <c r="H91" s="20"/>
      <c r="I91" s="20"/>
      <c r="J91" s="20"/>
      <c r="K91" s="59"/>
      <c r="L91" s="120"/>
      <c r="M91" s="15"/>
      <c r="N91" s="15"/>
      <c r="O91" s="16"/>
      <c r="P91" s="17"/>
      <c r="Q91" s="23">
        <f>B91</f>
        <v>14</v>
      </c>
      <c r="R91" s="18"/>
      <c r="S91" s="1"/>
      <c r="U91" s="2" t="s">
        <v>0</v>
      </c>
    </row>
    <row r="92" spans="1:22" ht="12.75" customHeight="1" x14ac:dyDescent="0.2">
      <c r="A92" s="19" t="s">
        <v>26</v>
      </c>
      <c r="C92" s="24">
        <v>11</v>
      </c>
      <c r="L92" s="120"/>
      <c r="M92" s="1"/>
      <c r="N92" s="1"/>
      <c r="P92" s="17">
        <f>C92/B91</f>
        <v>0.7857142857142857</v>
      </c>
      <c r="Q92" s="26">
        <v>11</v>
      </c>
      <c r="R92" s="27">
        <f t="shared" ref="R92:R100" si="10">Q92/Q91</f>
        <v>0.7857142857142857</v>
      </c>
      <c r="S92" s="1">
        <f t="shared" ref="S92:S100" si="11">100%-R92</f>
        <v>0.2142857142857143</v>
      </c>
      <c r="U92" s="2" t="s">
        <v>2</v>
      </c>
    </row>
    <row r="93" spans="1:22" ht="12.75" customHeight="1" x14ac:dyDescent="0.2">
      <c r="A93" s="19" t="s">
        <v>27</v>
      </c>
      <c r="D93" s="24">
        <v>9</v>
      </c>
      <c r="L93" s="120"/>
      <c r="M93" s="1"/>
      <c r="N93" s="1"/>
      <c r="P93" s="1">
        <f>D93/C92</f>
        <v>0.81818181818181823</v>
      </c>
      <c r="Q93" s="26">
        <v>9</v>
      </c>
      <c r="R93" s="27">
        <f t="shared" si="10"/>
        <v>0.81818181818181823</v>
      </c>
      <c r="S93" s="1">
        <f t="shared" si="11"/>
        <v>0.18181818181818177</v>
      </c>
      <c r="U93" s="10" t="s">
        <v>15</v>
      </c>
    </row>
    <row r="94" spans="1:22" ht="12.75" customHeight="1" x14ac:dyDescent="0.2">
      <c r="A94" s="19" t="s">
        <v>28</v>
      </c>
      <c r="E94" s="24">
        <v>9</v>
      </c>
      <c r="L94" s="120"/>
      <c r="M94" s="1"/>
      <c r="N94" s="1"/>
      <c r="P94" s="1">
        <f>E94/D93</f>
        <v>1</v>
      </c>
      <c r="Q94" s="26">
        <v>11</v>
      </c>
      <c r="R94" s="27">
        <f t="shared" si="10"/>
        <v>1.2222222222222223</v>
      </c>
      <c r="S94" s="1">
        <f t="shared" si="11"/>
        <v>-0.22222222222222232</v>
      </c>
      <c r="U94" s="10" t="s">
        <v>18</v>
      </c>
    </row>
    <row r="95" spans="1:22" ht="12.75" customHeight="1" x14ac:dyDescent="0.2">
      <c r="A95" s="19" t="s">
        <v>29</v>
      </c>
      <c r="F95" s="24">
        <v>9</v>
      </c>
      <c r="L95" s="120"/>
      <c r="M95" s="1"/>
      <c r="N95" s="1"/>
      <c r="P95" s="1">
        <f>F95/E94</f>
        <v>1</v>
      </c>
      <c r="Q95" s="26">
        <v>12</v>
      </c>
      <c r="R95" s="27">
        <f t="shared" si="10"/>
        <v>1.0909090909090908</v>
      </c>
      <c r="S95" s="1">
        <f t="shared" si="11"/>
        <v>-9.0909090909090828E-2</v>
      </c>
      <c r="U95" s="10"/>
    </row>
    <row r="96" spans="1:22" ht="12.75" customHeight="1" x14ac:dyDescent="0.2">
      <c r="A96" s="19" t="s">
        <v>30</v>
      </c>
      <c r="G96" s="24">
        <v>8</v>
      </c>
      <c r="L96" s="120"/>
      <c r="M96" s="1"/>
      <c r="N96" s="1"/>
      <c r="P96" s="1">
        <f>G96/F95</f>
        <v>0.88888888888888884</v>
      </c>
      <c r="Q96" s="26">
        <v>10</v>
      </c>
      <c r="R96" s="27">
        <f t="shared" si="10"/>
        <v>0.83333333333333337</v>
      </c>
      <c r="S96" s="1">
        <f t="shared" si="11"/>
        <v>0.16666666666666663</v>
      </c>
      <c r="U96" s="10"/>
    </row>
    <row r="97" spans="1:31" ht="12.75" customHeight="1" x14ac:dyDescent="0.2">
      <c r="A97" s="19" t="s">
        <v>35</v>
      </c>
      <c r="H97" s="24">
        <v>7</v>
      </c>
      <c r="L97" s="120"/>
      <c r="M97" s="1"/>
      <c r="N97" s="1"/>
      <c r="P97" s="1">
        <f>H97/G96</f>
        <v>0.875</v>
      </c>
      <c r="Q97" s="26">
        <v>7</v>
      </c>
      <c r="R97" s="27">
        <f t="shared" si="10"/>
        <v>0.7</v>
      </c>
      <c r="S97" s="1">
        <f t="shared" si="11"/>
        <v>0.30000000000000004</v>
      </c>
      <c r="U97" s="10"/>
    </row>
    <row r="98" spans="1:31" ht="12.75" customHeight="1" x14ac:dyDescent="0.2">
      <c r="A98" s="19" t="s">
        <v>36</v>
      </c>
      <c r="I98" s="24">
        <v>7</v>
      </c>
      <c r="L98" s="120"/>
      <c r="M98" s="1"/>
      <c r="N98" s="1"/>
      <c r="P98" s="1">
        <f>I98/H97</f>
        <v>1</v>
      </c>
      <c r="Q98" s="26">
        <v>7</v>
      </c>
      <c r="R98" s="27">
        <f t="shared" si="10"/>
        <v>1</v>
      </c>
      <c r="S98" s="1">
        <f t="shared" si="11"/>
        <v>0</v>
      </c>
      <c r="U98" s="10"/>
    </row>
    <row r="99" spans="1:31" ht="12.75" customHeight="1" x14ac:dyDescent="0.2">
      <c r="A99" s="19" t="s">
        <v>46</v>
      </c>
      <c r="J99" s="24">
        <v>7</v>
      </c>
      <c r="L99" s="120"/>
      <c r="M99" s="1"/>
      <c r="N99" s="1"/>
      <c r="P99" s="1">
        <f>J99/I98</f>
        <v>1</v>
      </c>
      <c r="Q99" s="26">
        <v>7</v>
      </c>
      <c r="R99" s="27">
        <f t="shared" si="10"/>
        <v>1</v>
      </c>
      <c r="S99" s="1">
        <f t="shared" si="11"/>
        <v>0</v>
      </c>
      <c r="U99" s="10"/>
    </row>
    <row r="100" spans="1:31" ht="12.75" customHeight="1" x14ac:dyDescent="0.2">
      <c r="A100" s="19" t="s">
        <v>47</v>
      </c>
      <c r="K100" s="46">
        <v>7</v>
      </c>
      <c r="L100" s="120">
        <v>3</v>
      </c>
      <c r="M100" s="1"/>
      <c r="N100" s="1"/>
      <c r="P100" s="1">
        <f>K100/J99</f>
        <v>1</v>
      </c>
      <c r="Q100" s="26">
        <v>7</v>
      </c>
      <c r="R100" s="27">
        <f t="shared" si="10"/>
        <v>1</v>
      </c>
      <c r="S100" s="1">
        <f t="shared" si="11"/>
        <v>0</v>
      </c>
      <c r="U100" s="10"/>
    </row>
    <row r="101" spans="1:31" ht="12.75" customHeight="1" x14ac:dyDescent="0.2">
      <c r="A101" s="19" t="s">
        <v>52</v>
      </c>
      <c r="K101" s="46">
        <v>1</v>
      </c>
      <c r="L101" s="120"/>
      <c r="M101" s="1"/>
      <c r="N101" s="1"/>
      <c r="P101" s="1"/>
      <c r="Q101" s="26">
        <v>1</v>
      </c>
      <c r="R101" s="27"/>
      <c r="S101" s="1"/>
      <c r="U101" s="10"/>
    </row>
    <row r="102" spans="1:31" ht="12.75" customHeight="1" x14ac:dyDescent="0.2">
      <c r="A102" s="19" t="s">
        <v>54</v>
      </c>
      <c r="K102" s="46">
        <v>2</v>
      </c>
      <c r="L102" s="120">
        <v>2</v>
      </c>
      <c r="M102" s="1"/>
      <c r="N102" s="1"/>
      <c r="P102" s="1"/>
      <c r="Q102" s="26">
        <v>2</v>
      </c>
      <c r="R102" s="27"/>
      <c r="S102" s="1"/>
      <c r="U102" s="10"/>
    </row>
    <row r="103" spans="1:31" ht="12.75" customHeight="1" x14ac:dyDescent="0.2">
      <c r="L103" s="46">
        <f>SUM(L100:L102)</f>
        <v>5</v>
      </c>
      <c r="M103" s="1">
        <f>L100/B91</f>
        <v>0.21428571428571427</v>
      </c>
      <c r="N103" s="1">
        <f>L103/B91</f>
        <v>0.35714285714285715</v>
      </c>
      <c r="O103" s="1">
        <f>N103-M103</f>
        <v>0.14285714285714288</v>
      </c>
      <c r="P103" s="1"/>
      <c r="U103" s="10" t="s">
        <v>20</v>
      </c>
      <c r="V103" s="34"/>
      <c r="W103" s="34"/>
      <c r="X103" s="34"/>
    </row>
    <row r="104" spans="1:31" ht="12.75" customHeight="1" x14ac:dyDescent="0.3">
      <c r="A104" s="3" t="s">
        <v>51</v>
      </c>
      <c r="M104" s="1"/>
      <c r="N104" s="1"/>
      <c r="P104" s="1"/>
      <c r="U104" s="35"/>
      <c r="V104" s="36"/>
      <c r="W104" s="36"/>
      <c r="X104" s="36"/>
    </row>
    <row r="105" spans="1:31" ht="25.5" customHeight="1" x14ac:dyDescent="0.2">
      <c r="B105" s="197" t="s">
        <v>3</v>
      </c>
      <c r="C105" s="198"/>
      <c r="D105" s="198"/>
      <c r="E105" s="198"/>
      <c r="F105" s="198"/>
      <c r="G105" s="198"/>
      <c r="H105" s="198"/>
      <c r="I105" s="198"/>
      <c r="J105" s="198"/>
      <c r="K105" s="130"/>
      <c r="M105" s="6" t="s">
        <v>8</v>
      </c>
      <c r="N105" s="6" t="s">
        <v>9</v>
      </c>
      <c r="O105" s="7" t="s">
        <v>10</v>
      </c>
      <c r="P105" s="6" t="s">
        <v>11</v>
      </c>
      <c r="Q105" s="8" t="s">
        <v>12</v>
      </c>
      <c r="R105" s="8" t="s">
        <v>13</v>
      </c>
      <c r="S105" s="9" t="s">
        <v>14</v>
      </c>
      <c r="U105" s="19"/>
      <c r="V105" s="36"/>
      <c r="W105" s="36"/>
      <c r="X105" s="36"/>
    </row>
    <row r="106" spans="1:31" ht="12.75" customHeight="1" x14ac:dyDescent="0.2">
      <c r="A106" s="11" t="s">
        <v>16</v>
      </c>
      <c r="B106" s="12">
        <v>1</v>
      </c>
      <c r="C106" s="12">
        <v>2</v>
      </c>
      <c r="D106" s="12">
        <v>3</v>
      </c>
      <c r="E106" s="12">
        <v>4</v>
      </c>
      <c r="F106" s="12">
        <v>5</v>
      </c>
      <c r="G106" s="12">
        <v>6</v>
      </c>
      <c r="H106" s="12">
        <v>7</v>
      </c>
      <c r="I106" s="12">
        <v>8</v>
      </c>
      <c r="J106" s="12">
        <v>9</v>
      </c>
      <c r="K106" s="132">
        <v>10</v>
      </c>
      <c r="L106" s="134" t="s">
        <v>17</v>
      </c>
      <c r="M106" s="15"/>
      <c r="N106" s="15"/>
      <c r="O106" s="16"/>
      <c r="P106" s="17"/>
      <c r="Q106" s="18"/>
      <c r="R106" s="18"/>
      <c r="S106" s="1"/>
      <c r="U106" s="19"/>
      <c r="V106" s="36"/>
      <c r="W106" s="36"/>
      <c r="X106" s="36"/>
    </row>
    <row r="107" spans="1:31" ht="12.75" customHeight="1" x14ac:dyDescent="0.2">
      <c r="A107" s="19" t="s">
        <v>26</v>
      </c>
      <c r="B107" s="20"/>
      <c r="C107" s="20"/>
      <c r="D107" s="20"/>
      <c r="E107" s="20"/>
      <c r="F107" s="20"/>
      <c r="G107" s="20"/>
      <c r="H107" s="20"/>
      <c r="I107" s="20"/>
      <c r="J107" s="20"/>
      <c r="K107" s="59"/>
      <c r="L107" s="135"/>
      <c r="M107" s="15"/>
      <c r="N107" s="15"/>
      <c r="O107" s="16"/>
      <c r="P107" s="17"/>
      <c r="Q107" s="23">
        <f>B107</f>
        <v>0</v>
      </c>
      <c r="R107" s="18"/>
      <c r="S107" s="1"/>
      <c r="U107" s="24"/>
      <c r="V107" s="30" t="s">
        <v>45</v>
      </c>
      <c r="W107" s="37"/>
      <c r="X107" s="37"/>
    </row>
    <row r="108" spans="1:31" ht="12.75" customHeight="1" x14ac:dyDescent="0.2">
      <c r="A108" s="19" t="s">
        <v>27</v>
      </c>
      <c r="L108" s="46"/>
      <c r="M108" s="1"/>
      <c r="N108" s="1"/>
      <c r="P108" s="17" t="e">
        <f>C108/B107</f>
        <v>#DIV/0!</v>
      </c>
      <c r="Q108" s="26"/>
      <c r="R108" s="27" t="e">
        <f>Q108/Q107</f>
        <v>#DIV/0!</v>
      </c>
      <c r="S108" s="1" t="e">
        <f>100%-R108</f>
        <v>#DIV/0!</v>
      </c>
      <c r="U108" s="38" t="s">
        <v>33</v>
      </c>
      <c r="V108" s="39" t="s">
        <v>19</v>
      </c>
      <c r="W108" s="39" t="s">
        <v>21</v>
      </c>
      <c r="X108" s="39" t="s">
        <v>22</v>
      </c>
      <c r="Y108" s="39" t="s">
        <v>23</v>
      </c>
      <c r="Z108" s="39" t="s">
        <v>24</v>
      </c>
      <c r="AA108" s="39" t="s">
        <v>25</v>
      </c>
      <c r="AB108" s="39" t="s">
        <v>27</v>
      </c>
      <c r="AC108" s="39" t="s">
        <v>28</v>
      </c>
      <c r="AD108" s="39" t="s">
        <v>29</v>
      </c>
      <c r="AE108" s="39" t="s">
        <v>30</v>
      </c>
    </row>
    <row r="109" spans="1:31" ht="12.75" customHeight="1" x14ac:dyDescent="0.2">
      <c r="M109" s="1"/>
      <c r="N109" s="1"/>
      <c r="P109" s="1"/>
      <c r="V109" s="41">
        <f>Q20/Q18</f>
        <v>0.36363636363636365</v>
      </c>
      <c r="W109" s="41">
        <f>Q35/Q33</f>
        <v>0.70370370370370372</v>
      </c>
      <c r="X109" s="41">
        <f>Q50/Q48</f>
        <v>0.6428571428571429</v>
      </c>
      <c r="Y109" s="41">
        <f>Q64/Q62</f>
        <v>0.72727272727272729</v>
      </c>
      <c r="Z109" s="41">
        <f>Q78/Q76</f>
        <v>0.69230769230769229</v>
      </c>
      <c r="AA109" s="41">
        <f>Q93/Q91</f>
        <v>0.6428571428571429</v>
      </c>
      <c r="AB109" s="41">
        <f>Q116/Q114</f>
        <v>0.9285714285714286</v>
      </c>
      <c r="AC109" s="41">
        <f>Q131/Q129</f>
        <v>0.92</v>
      </c>
      <c r="AD109" s="41">
        <f>Q148/Q146</f>
        <v>1</v>
      </c>
      <c r="AE109" s="41">
        <f>Q163/Q161</f>
        <v>0.56000000000000005</v>
      </c>
    </row>
    <row r="110" spans="1:31" ht="12.75" customHeight="1" x14ac:dyDescent="0.2">
      <c r="M110" s="1"/>
      <c r="N110" s="1"/>
      <c r="P110" s="1"/>
    </row>
    <row r="111" spans="1:31" ht="12.75" customHeight="1" x14ac:dyDescent="0.3">
      <c r="A111" s="3" t="s">
        <v>53</v>
      </c>
      <c r="M111" s="1"/>
      <c r="N111" s="1"/>
      <c r="P111" s="1"/>
    </row>
    <row r="112" spans="1:31" ht="25.5" customHeight="1" x14ac:dyDescent="0.2">
      <c r="B112" s="197" t="s">
        <v>3</v>
      </c>
      <c r="C112" s="198"/>
      <c r="D112" s="198"/>
      <c r="E112" s="198"/>
      <c r="F112" s="198"/>
      <c r="G112" s="198"/>
      <c r="H112" s="198"/>
      <c r="I112" s="198"/>
      <c r="J112" s="198"/>
      <c r="K112" s="130"/>
      <c r="M112" s="6" t="s">
        <v>8</v>
      </c>
      <c r="N112" s="6" t="s">
        <v>9</v>
      </c>
      <c r="O112" s="7" t="s">
        <v>10</v>
      </c>
      <c r="P112" s="6" t="s">
        <v>11</v>
      </c>
      <c r="Q112" s="8" t="s">
        <v>12</v>
      </c>
      <c r="R112" s="8" t="s">
        <v>13</v>
      </c>
      <c r="S112" s="9" t="s">
        <v>14</v>
      </c>
    </row>
    <row r="113" spans="1:23" ht="12.75" customHeight="1" x14ac:dyDescent="0.2">
      <c r="A113" s="11" t="s">
        <v>16</v>
      </c>
      <c r="B113" s="12">
        <v>1</v>
      </c>
      <c r="C113" s="12">
        <v>2</v>
      </c>
      <c r="D113" s="12">
        <v>3</v>
      </c>
      <c r="E113" s="12">
        <v>4</v>
      </c>
      <c r="F113" s="12">
        <v>5</v>
      </c>
      <c r="G113" s="12">
        <v>6</v>
      </c>
      <c r="H113" s="12">
        <v>7</v>
      </c>
      <c r="I113" s="12">
        <v>8</v>
      </c>
      <c r="J113" s="12">
        <v>9</v>
      </c>
      <c r="K113" s="132">
        <v>10</v>
      </c>
      <c r="L113" s="134" t="s">
        <v>17</v>
      </c>
      <c r="M113" s="15"/>
      <c r="N113" s="15"/>
      <c r="O113" s="16"/>
      <c r="P113" s="17"/>
      <c r="Q113" s="18"/>
      <c r="R113" s="18"/>
      <c r="S113" s="1"/>
    </row>
    <row r="114" spans="1:23" ht="12.75" customHeight="1" x14ac:dyDescent="0.2">
      <c r="A114" s="19" t="s">
        <v>27</v>
      </c>
      <c r="B114" s="20">
        <v>14</v>
      </c>
      <c r="C114" s="20"/>
      <c r="D114" s="20"/>
      <c r="E114" s="20"/>
      <c r="F114" s="20"/>
      <c r="G114" s="20"/>
      <c r="H114" s="20"/>
      <c r="I114" s="20"/>
      <c r="J114" s="20"/>
      <c r="K114" s="59"/>
      <c r="L114" s="120"/>
      <c r="M114" s="15"/>
      <c r="N114" s="15"/>
      <c r="O114" s="16"/>
      <c r="P114" s="17"/>
      <c r="Q114" s="23">
        <f>B114</f>
        <v>14</v>
      </c>
      <c r="R114" s="18"/>
      <c r="S114" s="1"/>
    </row>
    <row r="115" spans="1:23" ht="12.75" customHeight="1" x14ac:dyDescent="0.2">
      <c r="A115" s="19" t="s">
        <v>28</v>
      </c>
      <c r="C115" s="24">
        <v>13</v>
      </c>
      <c r="L115" s="120"/>
      <c r="M115" s="1"/>
      <c r="N115" s="1"/>
      <c r="P115" s="17">
        <f>C115/B114</f>
        <v>0.9285714285714286</v>
      </c>
      <c r="Q115" s="26">
        <v>13</v>
      </c>
      <c r="R115" s="27">
        <f t="shared" ref="R115:R122" si="12">Q115/Q114</f>
        <v>0.9285714285714286</v>
      </c>
      <c r="S115" s="1">
        <f t="shared" ref="S115:S122" si="13">100%-R115</f>
        <v>7.1428571428571397E-2</v>
      </c>
    </row>
    <row r="116" spans="1:23" ht="12.75" customHeight="1" x14ac:dyDescent="0.2">
      <c r="A116" s="19" t="s">
        <v>29</v>
      </c>
      <c r="D116" s="24">
        <v>13</v>
      </c>
      <c r="L116" s="120"/>
      <c r="M116" s="1"/>
      <c r="N116" s="1"/>
      <c r="P116" s="1">
        <f>D116/C115</f>
        <v>1</v>
      </c>
      <c r="Q116" s="26">
        <v>13</v>
      </c>
      <c r="R116" s="27">
        <f t="shared" si="12"/>
        <v>1</v>
      </c>
      <c r="S116" s="1">
        <f t="shared" si="13"/>
        <v>0</v>
      </c>
    </row>
    <row r="117" spans="1:23" ht="12.75" customHeight="1" x14ac:dyDescent="0.2">
      <c r="A117" s="19" t="s">
        <v>30</v>
      </c>
      <c r="E117" s="24">
        <v>12</v>
      </c>
      <c r="L117" s="120"/>
      <c r="M117" s="1"/>
      <c r="N117" s="1"/>
      <c r="P117" s="1">
        <f>E117/D116</f>
        <v>0.92307692307692313</v>
      </c>
      <c r="Q117" s="26">
        <v>12</v>
      </c>
      <c r="R117" s="27">
        <f t="shared" si="12"/>
        <v>0.92307692307692313</v>
      </c>
      <c r="S117" s="1">
        <f t="shared" si="13"/>
        <v>7.6923076923076872E-2</v>
      </c>
    </row>
    <row r="118" spans="1:23" ht="12.75" customHeight="1" x14ac:dyDescent="0.2">
      <c r="A118" s="19" t="s">
        <v>35</v>
      </c>
      <c r="F118" s="24">
        <v>11</v>
      </c>
      <c r="L118" s="120"/>
      <c r="M118" s="1"/>
      <c r="N118" s="1"/>
      <c r="P118" s="1">
        <f>F118/E117</f>
        <v>0.91666666666666663</v>
      </c>
      <c r="Q118" s="26">
        <v>12</v>
      </c>
      <c r="R118" s="27">
        <f t="shared" si="12"/>
        <v>1</v>
      </c>
      <c r="S118" s="1">
        <f t="shared" si="13"/>
        <v>0</v>
      </c>
    </row>
    <row r="119" spans="1:23" ht="12.75" customHeight="1" x14ac:dyDescent="0.2">
      <c r="A119" s="19" t="s">
        <v>36</v>
      </c>
      <c r="G119" s="24">
        <v>11</v>
      </c>
      <c r="L119" s="120"/>
      <c r="M119" s="1"/>
      <c r="N119" s="1"/>
      <c r="P119" s="1">
        <f>G119/F118</f>
        <v>1</v>
      </c>
      <c r="Q119" s="26">
        <v>12</v>
      </c>
      <c r="R119" s="27">
        <f t="shared" si="12"/>
        <v>1</v>
      </c>
      <c r="S119" s="1">
        <f t="shared" si="13"/>
        <v>0</v>
      </c>
    </row>
    <row r="120" spans="1:23" ht="12.75" customHeight="1" x14ac:dyDescent="0.2">
      <c r="A120" s="19" t="s">
        <v>46</v>
      </c>
      <c r="H120" s="24">
        <v>11</v>
      </c>
      <c r="L120" s="120"/>
      <c r="M120" s="1"/>
      <c r="N120" s="1"/>
      <c r="P120" s="1">
        <f>H120/G119</f>
        <v>1</v>
      </c>
      <c r="Q120" s="26">
        <v>12</v>
      </c>
      <c r="R120" s="27">
        <f t="shared" si="12"/>
        <v>1</v>
      </c>
      <c r="S120" s="1">
        <f t="shared" si="13"/>
        <v>0</v>
      </c>
    </row>
    <row r="121" spans="1:23" ht="12.75" customHeight="1" x14ac:dyDescent="0.2">
      <c r="A121" s="19" t="s">
        <v>47</v>
      </c>
      <c r="I121" s="24">
        <v>11</v>
      </c>
      <c r="L121" s="120"/>
      <c r="M121" s="1"/>
      <c r="N121" s="1"/>
      <c r="P121" s="1">
        <f>I121/H120</f>
        <v>1</v>
      </c>
      <c r="Q121" s="26">
        <v>11</v>
      </c>
      <c r="R121" s="27">
        <f t="shared" si="12"/>
        <v>0.91666666666666663</v>
      </c>
      <c r="S121" s="1">
        <f t="shared" si="13"/>
        <v>8.333333333333337E-2</v>
      </c>
    </row>
    <row r="122" spans="1:23" ht="12.75" customHeight="1" x14ac:dyDescent="0.2">
      <c r="A122" s="19" t="s">
        <v>52</v>
      </c>
      <c r="J122" s="24">
        <v>10</v>
      </c>
      <c r="L122" s="120"/>
      <c r="M122" s="1"/>
      <c r="N122" s="1"/>
      <c r="P122" s="1">
        <f>J122/I121</f>
        <v>0.90909090909090906</v>
      </c>
      <c r="Q122" s="26">
        <v>11</v>
      </c>
      <c r="R122" s="27">
        <f t="shared" si="12"/>
        <v>1</v>
      </c>
      <c r="S122" s="1">
        <f t="shared" si="13"/>
        <v>0</v>
      </c>
    </row>
    <row r="123" spans="1:23" ht="12.75" customHeight="1" x14ac:dyDescent="0.2">
      <c r="A123" s="19" t="s">
        <v>54</v>
      </c>
      <c r="K123" s="46">
        <v>10</v>
      </c>
      <c r="L123" s="120">
        <v>10</v>
      </c>
      <c r="M123" s="1"/>
      <c r="N123" s="1"/>
      <c r="P123" s="1"/>
      <c r="Q123" s="26">
        <v>11</v>
      </c>
      <c r="R123" s="27"/>
      <c r="S123" s="1"/>
      <c r="T123" s="42" t="s">
        <v>48</v>
      </c>
      <c r="U123" s="42">
        <v>11</v>
      </c>
      <c r="V123" s="42">
        <f>SUM(L122:L124)</f>
        <v>11</v>
      </c>
      <c r="W123" s="42" t="s">
        <v>17</v>
      </c>
    </row>
    <row r="124" spans="1:23" ht="12.75" customHeight="1" x14ac:dyDescent="0.2">
      <c r="A124" s="19" t="s">
        <v>57</v>
      </c>
      <c r="K124" s="46">
        <v>1</v>
      </c>
      <c r="L124" s="120">
        <v>1</v>
      </c>
      <c r="M124" s="1"/>
      <c r="N124" s="1"/>
      <c r="P124" s="1"/>
      <c r="Q124" s="26">
        <v>1</v>
      </c>
      <c r="R124" s="27"/>
      <c r="S124" s="1"/>
      <c r="T124" s="42" t="s">
        <v>49</v>
      </c>
      <c r="U124" s="43">
        <f>U123/B114</f>
        <v>0.7857142857142857</v>
      </c>
      <c r="V124" s="43">
        <f>U123/V123</f>
        <v>1</v>
      </c>
      <c r="W124" s="42" t="s">
        <v>50</v>
      </c>
    </row>
    <row r="125" spans="1:23" ht="12.75" customHeight="1" x14ac:dyDescent="0.2">
      <c r="L125" s="46">
        <f>SUM(L123:L124)</f>
        <v>11</v>
      </c>
      <c r="M125" s="1">
        <f>L123/B114</f>
        <v>0.7142857142857143</v>
      </c>
      <c r="N125" s="1">
        <f>L125/B114</f>
        <v>0.7857142857142857</v>
      </c>
      <c r="O125" s="1">
        <f>N125-M125</f>
        <v>7.1428571428571397E-2</v>
      </c>
      <c r="P125" s="1"/>
    </row>
    <row r="126" spans="1:23" ht="12.75" customHeight="1" x14ac:dyDescent="0.3">
      <c r="A126" s="3" t="s">
        <v>55</v>
      </c>
      <c r="M126" s="1"/>
      <c r="N126" s="1"/>
      <c r="P126" s="1"/>
    </row>
    <row r="127" spans="1:23" ht="25.5" customHeight="1" x14ac:dyDescent="0.2">
      <c r="B127" s="197" t="s">
        <v>3</v>
      </c>
      <c r="C127" s="198"/>
      <c r="D127" s="198"/>
      <c r="E127" s="198"/>
      <c r="F127" s="198"/>
      <c r="G127" s="198"/>
      <c r="H127" s="198"/>
      <c r="I127" s="198"/>
      <c r="J127" s="198"/>
      <c r="K127" s="130"/>
      <c r="M127" s="6" t="s">
        <v>8</v>
      </c>
      <c r="N127" s="6" t="s">
        <v>9</v>
      </c>
      <c r="O127" s="7" t="s">
        <v>10</v>
      </c>
      <c r="P127" s="6" t="s">
        <v>11</v>
      </c>
      <c r="Q127" s="8" t="s">
        <v>12</v>
      </c>
      <c r="R127" s="8" t="s">
        <v>13</v>
      </c>
      <c r="S127" s="9" t="s">
        <v>14</v>
      </c>
    </row>
    <row r="128" spans="1:23" ht="12.75" customHeight="1" x14ac:dyDescent="0.2">
      <c r="A128" s="11" t="s">
        <v>16</v>
      </c>
      <c r="B128" s="12">
        <v>1</v>
      </c>
      <c r="C128" s="12">
        <v>2</v>
      </c>
      <c r="D128" s="12">
        <v>3</v>
      </c>
      <c r="E128" s="12">
        <v>4</v>
      </c>
      <c r="F128" s="12">
        <v>5</v>
      </c>
      <c r="G128" s="12">
        <v>6</v>
      </c>
      <c r="H128" s="12">
        <v>7</v>
      </c>
      <c r="I128" s="12">
        <v>8</v>
      </c>
      <c r="J128" s="12">
        <v>9</v>
      </c>
      <c r="K128" s="132">
        <v>10</v>
      </c>
      <c r="L128" s="134" t="s">
        <v>17</v>
      </c>
      <c r="M128" s="15"/>
      <c r="N128" s="15"/>
      <c r="O128" s="16"/>
      <c r="P128" s="17"/>
      <c r="Q128" s="18"/>
      <c r="R128" s="18"/>
      <c r="S128" s="1"/>
    </row>
    <row r="129" spans="1:23" ht="12.75" customHeight="1" x14ac:dyDescent="0.2">
      <c r="A129" s="19" t="s">
        <v>28</v>
      </c>
      <c r="B129" s="20">
        <v>25</v>
      </c>
      <c r="C129" s="20"/>
      <c r="D129" s="20"/>
      <c r="E129" s="20"/>
      <c r="F129" s="20"/>
      <c r="G129" s="20"/>
      <c r="H129" s="20"/>
      <c r="I129" s="20"/>
      <c r="J129" s="20"/>
      <c r="K129" s="59"/>
      <c r="L129" s="120"/>
      <c r="M129" s="15"/>
      <c r="N129" s="15"/>
      <c r="O129" s="16"/>
      <c r="P129" s="17"/>
      <c r="Q129" s="23">
        <f>B129</f>
        <v>25</v>
      </c>
      <c r="R129" s="18"/>
      <c r="S129" s="1"/>
    </row>
    <row r="130" spans="1:23" ht="12.75" customHeight="1" x14ac:dyDescent="0.2">
      <c r="A130" s="19" t="s">
        <v>29</v>
      </c>
      <c r="C130" s="24">
        <v>23</v>
      </c>
      <c r="L130" s="120"/>
      <c r="M130" s="1"/>
      <c r="N130" s="1"/>
      <c r="P130" s="17">
        <f>C130/B129</f>
        <v>0.92</v>
      </c>
      <c r="Q130" s="26">
        <v>23</v>
      </c>
      <c r="R130" s="27">
        <f t="shared" ref="R130:R138" si="14">Q130/Q129</f>
        <v>0.92</v>
      </c>
      <c r="S130" s="1">
        <f t="shared" ref="S130:S138" si="15">100%-R130</f>
        <v>7.999999999999996E-2</v>
      </c>
    </row>
    <row r="131" spans="1:23" ht="12.75" customHeight="1" x14ac:dyDescent="0.2">
      <c r="A131" s="19" t="s">
        <v>30</v>
      </c>
      <c r="D131" s="24">
        <v>23</v>
      </c>
      <c r="L131" s="120"/>
      <c r="M131" s="1"/>
      <c r="N131" s="1"/>
      <c r="P131" s="1">
        <f>D131/C130</f>
        <v>1</v>
      </c>
      <c r="Q131" s="26">
        <v>23</v>
      </c>
      <c r="R131" s="27">
        <f t="shared" si="14"/>
        <v>1</v>
      </c>
      <c r="S131" s="1">
        <f t="shared" si="15"/>
        <v>0</v>
      </c>
    </row>
    <row r="132" spans="1:23" ht="12.75" customHeight="1" x14ac:dyDescent="0.2">
      <c r="A132" s="24">
        <v>1001</v>
      </c>
      <c r="E132" s="24">
        <v>21</v>
      </c>
      <c r="L132" s="120"/>
      <c r="M132" s="1"/>
      <c r="N132" s="1"/>
      <c r="P132" s="1">
        <f>E132/D131</f>
        <v>0.91304347826086951</v>
      </c>
      <c r="Q132" s="26">
        <v>22</v>
      </c>
      <c r="R132" s="27">
        <f t="shared" si="14"/>
        <v>0.95652173913043481</v>
      </c>
      <c r="S132" s="1">
        <f t="shared" si="15"/>
        <v>4.3478260869565188E-2</v>
      </c>
    </row>
    <row r="133" spans="1:23" ht="12.75" customHeight="1" x14ac:dyDescent="0.2">
      <c r="A133" s="24">
        <v>1002</v>
      </c>
      <c r="F133" s="24">
        <v>20</v>
      </c>
      <c r="L133" s="120"/>
      <c r="M133" s="1"/>
      <c r="N133" s="1"/>
      <c r="P133" s="1">
        <f>F133/E132</f>
        <v>0.95238095238095233</v>
      </c>
      <c r="Q133" s="26">
        <v>21</v>
      </c>
      <c r="R133" s="27">
        <f t="shared" si="14"/>
        <v>0.95454545454545459</v>
      </c>
      <c r="S133" s="1">
        <f t="shared" si="15"/>
        <v>4.5454545454545414E-2</v>
      </c>
    </row>
    <row r="134" spans="1:23" ht="12.75" customHeight="1" x14ac:dyDescent="0.2">
      <c r="A134" s="24">
        <v>1101</v>
      </c>
      <c r="G134" s="24">
        <v>18</v>
      </c>
      <c r="L134" s="120"/>
      <c r="M134" s="1"/>
      <c r="N134" s="1"/>
      <c r="P134" s="1">
        <f>G134/F133</f>
        <v>0.9</v>
      </c>
      <c r="Q134" s="26">
        <v>19</v>
      </c>
      <c r="R134" s="27">
        <f t="shared" si="14"/>
        <v>0.90476190476190477</v>
      </c>
      <c r="S134" s="1">
        <f t="shared" si="15"/>
        <v>9.5238095238095233E-2</v>
      </c>
    </row>
    <row r="135" spans="1:23" ht="12.75" customHeight="1" x14ac:dyDescent="0.2">
      <c r="A135" s="19" t="s">
        <v>47</v>
      </c>
      <c r="H135" s="24">
        <v>16</v>
      </c>
      <c r="L135" s="120"/>
      <c r="M135" s="1"/>
      <c r="N135" s="1"/>
      <c r="P135" s="1">
        <f>H135/G134</f>
        <v>0.88888888888888884</v>
      </c>
      <c r="Q135" s="26">
        <v>19</v>
      </c>
      <c r="R135" s="27">
        <f t="shared" si="14"/>
        <v>1</v>
      </c>
      <c r="S135" s="1">
        <f t="shared" si="15"/>
        <v>0</v>
      </c>
    </row>
    <row r="136" spans="1:23" ht="12.75" customHeight="1" x14ac:dyDescent="0.2">
      <c r="A136" s="19" t="s">
        <v>52</v>
      </c>
      <c r="I136" s="24">
        <v>15</v>
      </c>
      <c r="L136" s="120"/>
      <c r="M136" s="1"/>
      <c r="N136" s="1"/>
      <c r="P136" s="1">
        <f>I136/H135</f>
        <v>0.9375</v>
      </c>
      <c r="Q136" s="26">
        <v>18</v>
      </c>
      <c r="R136" s="27">
        <f t="shared" si="14"/>
        <v>0.94736842105263153</v>
      </c>
      <c r="S136" s="1">
        <f t="shared" si="15"/>
        <v>5.2631578947368474E-2</v>
      </c>
    </row>
    <row r="137" spans="1:23" ht="12.75" customHeight="1" x14ac:dyDescent="0.2">
      <c r="A137" s="19" t="s">
        <v>54</v>
      </c>
      <c r="J137" s="24">
        <v>15</v>
      </c>
      <c r="L137" s="120"/>
      <c r="M137" s="1"/>
      <c r="N137" s="1"/>
      <c r="P137" s="1">
        <f>J137/I136</f>
        <v>1</v>
      </c>
      <c r="Q137" s="26">
        <v>19</v>
      </c>
      <c r="R137" s="27">
        <f t="shared" si="14"/>
        <v>1.0555555555555556</v>
      </c>
      <c r="S137" s="1">
        <f t="shared" si="15"/>
        <v>-5.555555555555558E-2</v>
      </c>
    </row>
    <row r="138" spans="1:23" ht="12.75" customHeight="1" x14ac:dyDescent="0.2">
      <c r="A138" s="19" t="s">
        <v>57</v>
      </c>
      <c r="K138" s="46">
        <v>15</v>
      </c>
      <c r="L138" s="120">
        <v>15</v>
      </c>
      <c r="M138" s="1"/>
      <c r="N138" s="1"/>
      <c r="P138" s="1">
        <f>K138/J137</f>
        <v>1</v>
      </c>
      <c r="Q138" s="26">
        <v>19</v>
      </c>
      <c r="R138" s="27">
        <f t="shared" si="14"/>
        <v>1</v>
      </c>
      <c r="S138" s="1">
        <f t="shared" si="15"/>
        <v>0</v>
      </c>
    </row>
    <row r="139" spans="1:23" ht="12.75" customHeight="1" x14ac:dyDescent="0.2">
      <c r="A139" s="19" t="s">
        <v>58</v>
      </c>
      <c r="K139" s="46">
        <v>2</v>
      </c>
      <c r="L139" s="120">
        <v>2</v>
      </c>
      <c r="M139" s="1"/>
      <c r="N139" s="1"/>
      <c r="P139" s="1"/>
      <c r="Q139" s="26">
        <v>3</v>
      </c>
      <c r="R139" s="27"/>
      <c r="S139" s="1"/>
    </row>
    <row r="140" spans="1:23" ht="12.75" customHeight="1" x14ac:dyDescent="0.2">
      <c r="A140" s="19" t="s">
        <v>61</v>
      </c>
      <c r="K140" s="46">
        <v>1</v>
      </c>
      <c r="L140" s="120"/>
      <c r="M140" s="1"/>
      <c r="N140" s="1"/>
      <c r="P140" s="1"/>
      <c r="Q140" s="26">
        <v>1</v>
      </c>
      <c r="R140" s="27"/>
      <c r="S140" s="1"/>
    </row>
    <row r="141" spans="1:23" ht="12.75" customHeight="1" x14ac:dyDescent="0.2">
      <c r="A141" s="19" t="s">
        <v>62</v>
      </c>
      <c r="K141" s="46">
        <v>1</v>
      </c>
      <c r="L141" s="120"/>
      <c r="M141" s="1"/>
      <c r="N141" s="1"/>
      <c r="P141" s="1"/>
      <c r="Q141" s="26">
        <v>1</v>
      </c>
      <c r="R141" s="27"/>
      <c r="S141" s="1"/>
      <c r="T141" s="42" t="s">
        <v>48</v>
      </c>
      <c r="U141" s="42">
        <v>17</v>
      </c>
      <c r="V141" s="42">
        <f>SUM(L138:L140)</f>
        <v>17</v>
      </c>
      <c r="W141" s="42" t="s">
        <v>17</v>
      </c>
    </row>
    <row r="142" spans="1:23" ht="12.75" customHeight="1" x14ac:dyDescent="0.2">
      <c r="L142" s="46">
        <f>SUM(L138:L140)</f>
        <v>17</v>
      </c>
      <c r="M142" s="1">
        <f>L138/B129</f>
        <v>0.6</v>
      </c>
      <c r="N142" s="1">
        <f>L142/B129</f>
        <v>0.68</v>
      </c>
      <c r="O142" s="1">
        <f>N142-M142</f>
        <v>8.0000000000000071E-2</v>
      </c>
      <c r="P142" s="1"/>
      <c r="T142" s="42" t="s">
        <v>49</v>
      </c>
      <c r="U142" s="43">
        <f>U141/B129</f>
        <v>0.68</v>
      </c>
      <c r="V142" s="43">
        <f>U141/V141</f>
        <v>1</v>
      </c>
      <c r="W142" s="42" t="s">
        <v>50</v>
      </c>
    </row>
    <row r="143" spans="1:23" ht="12.75" customHeight="1" x14ac:dyDescent="0.3">
      <c r="A143" s="3" t="s">
        <v>56</v>
      </c>
      <c r="M143" s="1"/>
      <c r="N143" s="1"/>
      <c r="P143" s="1"/>
    </row>
    <row r="144" spans="1:23" ht="25.5" customHeight="1" x14ac:dyDescent="0.2">
      <c r="B144" s="197" t="s">
        <v>3</v>
      </c>
      <c r="C144" s="198"/>
      <c r="D144" s="198"/>
      <c r="E144" s="198"/>
      <c r="F144" s="198"/>
      <c r="G144" s="198"/>
      <c r="H144" s="198"/>
      <c r="I144" s="198"/>
      <c r="J144" s="198"/>
      <c r="K144" s="130"/>
      <c r="M144" s="6" t="s">
        <v>8</v>
      </c>
      <c r="N144" s="6" t="s">
        <v>9</v>
      </c>
      <c r="O144" s="7" t="s">
        <v>10</v>
      </c>
      <c r="P144" s="6" t="s">
        <v>11</v>
      </c>
      <c r="Q144" s="8" t="s">
        <v>12</v>
      </c>
      <c r="R144" s="8" t="s">
        <v>13</v>
      </c>
      <c r="S144" s="9" t="s">
        <v>14</v>
      </c>
    </row>
    <row r="145" spans="1:23" ht="12.75" customHeight="1" x14ac:dyDescent="0.2">
      <c r="A145" s="11" t="s">
        <v>16</v>
      </c>
      <c r="B145" s="12">
        <v>1</v>
      </c>
      <c r="C145" s="12">
        <v>2</v>
      </c>
      <c r="D145" s="12">
        <v>3</v>
      </c>
      <c r="E145" s="12">
        <v>4</v>
      </c>
      <c r="F145" s="12">
        <v>5</v>
      </c>
      <c r="G145" s="12">
        <v>6</v>
      </c>
      <c r="H145" s="12">
        <v>7</v>
      </c>
      <c r="I145" s="12">
        <v>8</v>
      </c>
      <c r="J145" s="12">
        <v>9</v>
      </c>
      <c r="K145" s="132">
        <v>10</v>
      </c>
      <c r="L145" s="134" t="s">
        <v>17</v>
      </c>
      <c r="M145" s="15"/>
      <c r="N145" s="15"/>
      <c r="O145" s="16"/>
      <c r="P145" s="17"/>
      <c r="Q145" s="18"/>
      <c r="R145" s="18"/>
      <c r="S145" s="1"/>
    </row>
    <row r="146" spans="1:23" ht="12.75" customHeight="1" x14ac:dyDescent="0.2">
      <c r="A146" s="19" t="s">
        <v>29</v>
      </c>
      <c r="B146" s="20">
        <v>9</v>
      </c>
      <c r="C146" s="20"/>
      <c r="D146" s="20"/>
      <c r="E146" s="20"/>
      <c r="F146" s="20"/>
      <c r="G146" s="20"/>
      <c r="H146" s="20"/>
      <c r="I146" s="20"/>
      <c r="J146" s="20"/>
      <c r="K146" s="59"/>
      <c r="L146" s="120"/>
      <c r="M146" s="15"/>
      <c r="N146" s="15"/>
      <c r="O146" s="16"/>
      <c r="P146" s="17"/>
      <c r="Q146" s="23">
        <f>B146</f>
        <v>9</v>
      </c>
      <c r="R146" s="18"/>
      <c r="S146" s="1"/>
    </row>
    <row r="147" spans="1:23" ht="12.75" customHeight="1" x14ac:dyDescent="0.2">
      <c r="A147" s="19" t="s">
        <v>30</v>
      </c>
      <c r="C147" s="24">
        <v>9</v>
      </c>
      <c r="L147" s="120"/>
      <c r="M147" s="1"/>
      <c r="N147" s="1"/>
      <c r="P147" s="17">
        <f>C147/B146</f>
        <v>1</v>
      </c>
      <c r="Q147" s="26">
        <v>9</v>
      </c>
      <c r="R147" s="27">
        <f t="shared" ref="R147:R155" si="16">Q147/Q146</f>
        <v>1</v>
      </c>
      <c r="S147" s="1">
        <f t="shared" ref="S147:S155" si="17">100%-R147</f>
        <v>0</v>
      </c>
    </row>
    <row r="148" spans="1:23" ht="12.75" customHeight="1" x14ac:dyDescent="0.2">
      <c r="A148" s="24">
        <v>1001</v>
      </c>
      <c r="D148" s="24">
        <v>9</v>
      </c>
      <c r="L148" s="120"/>
      <c r="M148" s="1"/>
      <c r="N148" s="1"/>
      <c r="P148" s="1">
        <f>D148/C147</f>
        <v>1</v>
      </c>
      <c r="Q148" s="26">
        <v>9</v>
      </c>
      <c r="R148" s="27">
        <f t="shared" si="16"/>
        <v>1</v>
      </c>
      <c r="S148" s="1">
        <f t="shared" si="17"/>
        <v>0</v>
      </c>
    </row>
    <row r="149" spans="1:23" ht="12.75" customHeight="1" x14ac:dyDescent="0.2">
      <c r="A149" s="24">
        <v>1002</v>
      </c>
      <c r="E149" s="24">
        <v>9</v>
      </c>
      <c r="L149" s="120"/>
      <c r="M149" s="1"/>
      <c r="N149" s="1"/>
      <c r="P149" s="1">
        <f>E149/D148</f>
        <v>1</v>
      </c>
      <c r="Q149" s="26">
        <v>9</v>
      </c>
      <c r="R149" s="27">
        <f t="shared" si="16"/>
        <v>1</v>
      </c>
      <c r="S149" s="1">
        <f t="shared" si="17"/>
        <v>0</v>
      </c>
    </row>
    <row r="150" spans="1:23" ht="12.75" customHeight="1" x14ac:dyDescent="0.2">
      <c r="A150" s="24">
        <v>1101</v>
      </c>
      <c r="F150" s="24">
        <v>7</v>
      </c>
      <c r="L150" s="120"/>
      <c r="M150" s="1"/>
      <c r="N150" s="1"/>
      <c r="P150" s="1">
        <f>F150/E149</f>
        <v>0.77777777777777779</v>
      </c>
      <c r="Q150" s="26">
        <v>7</v>
      </c>
      <c r="R150" s="27">
        <f t="shared" si="16"/>
        <v>0.77777777777777779</v>
      </c>
      <c r="S150" s="1">
        <f t="shared" si="17"/>
        <v>0.22222222222222221</v>
      </c>
    </row>
    <row r="151" spans="1:23" ht="12.75" customHeight="1" x14ac:dyDescent="0.2">
      <c r="A151" s="19" t="s">
        <v>47</v>
      </c>
      <c r="G151" s="24">
        <v>6</v>
      </c>
      <c r="L151" s="120"/>
      <c r="M151" s="1"/>
      <c r="N151" s="1"/>
      <c r="P151" s="1">
        <f>G151/F150</f>
        <v>0.8571428571428571</v>
      </c>
      <c r="Q151" s="26">
        <v>7</v>
      </c>
      <c r="R151" s="27">
        <f t="shared" si="16"/>
        <v>1</v>
      </c>
      <c r="S151" s="1">
        <f t="shared" si="17"/>
        <v>0</v>
      </c>
    </row>
    <row r="152" spans="1:23" ht="12.75" customHeight="1" x14ac:dyDescent="0.2">
      <c r="A152" s="19" t="s">
        <v>52</v>
      </c>
      <c r="H152" s="24">
        <v>6</v>
      </c>
      <c r="L152" s="120"/>
      <c r="M152" s="1"/>
      <c r="N152" s="1"/>
      <c r="P152" s="1">
        <f>H152/G151</f>
        <v>1</v>
      </c>
      <c r="Q152" s="26">
        <v>7</v>
      </c>
      <c r="R152" s="27">
        <f t="shared" si="16"/>
        <v>1</v>
      </c>
      <c r="S152" s="1">
        <f t="shared" si="17"/>
        <v>0</v>
      </c>
    </row>
    <row r="153" spans="1:23" ht="12.75" customHeight="1" x14ac:dyDescent="0.2">
      <c r="A153" s="19" t="s">
        <v>54</v>
      </c>
      <c r="I153" s="24">
        <v>6</v>
      </c>
      <c r="L153" s="120"/>
      <c r="M153" s="1"/>
      <c r="N153" s="1"/>
      <c r="P153" s="1">
        <f>I153/H152</f>
        <v>1</v>
      </c>
      <c r="Q153" s="26">
        <v>7</v>
      </c>
      <c r="R153" s="27">
        <f t="shared" si="16"/>
        <v>1</v>
      </c>
      <c r="S153" s="1">
        <f t="shared" si="17"/>
        <v>0</v>
      </c>
    </row>
    <row r="154" spans="1:23" ht="12.75" customHeight="1" x14ac:dyDescent="0.2">
      <c r="A154" s="19" t="s">
        <v>57</v>
      </c>
      <c r="J154" s="24">
        <v>6</v>
      </c>
      <c r="L154" s="120"/>
      <c r="M154" s="1"/>
      <c r="N154" s="1"/>
      <c r="P154" s="1">
        <f>J154/I153</f>
        <v>1</v>
      </c>
      <c r="Q154" s="26">
        <v>7</v>
      </c>
      <c r="R154" s="27">
        <f t="shared" si="16"/>
        <v>1</v>
      </c>
      <c r="S154" s="1">
        <f t="shared" si="17"/>
        <v>0</v>
      </c>
    </row>
    <row r="155" spans="1:23" ht="12.75" customHeight="1" x14ac:dyDescent="0.2">
      <c r="A155" s="19" t="s">
        <v>58</v>
      </c>
      <c r="K155" s="46">
        <v>6</v>
      </c>
      <c r="L155" s="120">
        <v>5</v>
      </c>
      <c r="M155" s="1"/>
      <c r="N155" s="1"/>
      <c r="P155" s="1">
        <f>K155/J154</f>
        <v>1</v>
      </c>
      <c r="Q155" s="26">
        <v>7</v>
      </c>
      <c r="R155" s="27">
        <f t="shared" si="16"/>
        <v>1</v>
      </c>
      <c r="S155" s="1">
        <f t="shared" si="17"/>
        <v>0</v>
      </c>
    </row>
    <row r="156" spans="1:23" ht="12.75" customHeight="1" x14ac:dyDescent="0.2">
      <c r="A156" s="19" t="s">
        <v>61</v>
      </c>
      <c r="K156" s="46">
        <v>1</v>
      </c>
      <c r="L156" s="120">
        <v>2</v>
      </c>
      <c r="M156" s="1"/>
      <c r="N156" s="1"/>
      <c r="P156" s="1"/>
      <c r="Q156" s="26">
        <v>2</v>
      </c>
      <c r="R156" s="27"/>
      <c r="S156" s="1"/>
      <c r="T156" s="42" t="s">
        <v>48</v>
      </c>
      <c r="U156" s="42">
        <v>7</v>
      </c>
      <c r="V156" s="42">
        <f>SUM(L155:L156)</f>
        <v>7</v>
      </c>
      <c r="W156" s="42" t="s">
        <v>17</v>
      </c>
    </row>
    <row r="157" spans="1:23" ht="12.75" customHeight="1" x14ac:dyDescent="0.2">
      <c r="L157" s="46">
        <f>SUM(L155:L156)</f>
        <v>7</v>
      </c>
      <c r="M157" s="1">
        <f>L155/B146</f>
        <v>0.55555555555555558</v>
      </c>
      <c r="N157" s="1">
        <f>L157/B146</f>
        <v>0.77777777777777779</v>
      </c>
      <c r="O157" s="1">
        <f>N157-M157</f>
        <v>0.22222222222222221</v>
      </c>
      <c r="P157" s="1"/>
      <c r="T157" s="42" t="s">
        <v>49</v>
      </c>
      <c r="U157" s="43">
        <f>U156/B146</f>
        <v>0.77777777777777779</v>
      </c>
      <c r="V157" s="43">
        <f>U156/V156</f>
        <v>1</v>
      </c>
      <c r="W157" s="42" t="s">
        <v>50</v>
      </c>
    </row>
    <row r="158" spans="1:23" ht="12.75" customHeight="1" x14ac:dyDescent="0.3">
      <c r="A158" s="3" t="s">
        <v>59</v>
      </c>
      <c r="M158" s="1"/>
      <c r="N158" s="1"/>
      <c r="P158" s="1"/>
    </row>
    <row r="159" spans="1:23" ht="25.5" customHeight="1" x14ac:dyDescent="0.2">
      <c r="B159" s="197" t="s">
        <v>3</v>
      </c>
      <c r="C159" s="198"/>
      <c r="D159" s="198"/>
      <c r="E159" s="198"/>
      <c r="F159" s="198"/>
      <c r="G159" s="198"/>
      <c r="H159" s="198"/>
      <c r="I159" s="198"/>
      <c r="J159" s="198"/>
      <c r="K159" s="130"/>
      <c r="M159" s="6" t="s">
        <v>8</v>
      </c>
      <c r="N159" s="6" t="s">
        <v>9</v>
      </c>
      <c r="O159" s="7" t="s">
        <v>10</v>
      </c>
      <c r="P159" s="6" t="s">
        <v>11</v>
      </c>
      <c r="Q159" s="8" t="s">
        <v>12</v>
      </c>
      <c r="R159" s="8" t="s">
        <v>13</v>
      </c>
      <c r="S159" s="9" t="s">
        <v>14</v>
      </c>
    </row>
    <row r="160" spans="1:23" ht="12.75" customHeight="1" x14ac:dyDescent="0.2">
      <c r="A160" s="11" t="s">
        <v>16</v>
      </c>
      <c r="B160" s="12">
        <v>1</v>
      </c>
      <c r="C160" s="12">
        <v>2</v>
      </c>
      <c r="D160" s="12">
        <v>3</v>
      </c>
      <c r="E160" s="12">
        <v>4</v>
      </c>
      <c r="F160" s="12">
        <v>5</v>
      </c>
      <c r="G160" s="12">
        <v>6</v>
      </c>
      <c r="H160" s="12">
        <v>7</v>
      </c>
      <c r="I160" s="12">
        <v>8</v>
      </c>
      <c r="J160" s="12">
        <v>9</v>
      </c>
      <c r="K160" s="132">
        <v>10</v>
      </c>
      <c r="L160" s="134" t="s">
        <v>17</v>
      </c>
      <c r="M160" s="15"/>
      <c r="N160" s="15"/>
      <c r="O160" s="16"/>
      <c r="P160" s="17"/>
      <c r="Q160" s="18"/>
      <c r="R160" s="18"/>
      <c r="S160" s="1"/>
    </row>
    <row r="161" spans="1:30" ht="12.75" customHeight="1" x14ac:dyDescent="0.2">
      <c r="A161" s="19" t="s">
        <v>30</v>
      </c>
      <c r="B161" s="20">
        <v>25</v>
      </c>
      <c r="C161" s="20"/>
      <c r="D161" s="20"/>
      <c r="E161" s="20"/>
      <c r="F161" s="20"/>
      <c r="G161" s="20"/>
      <c r="H161" s="20"/>
      <c r="I161" s="20"/>
      <c r="J161" s="20"/>
      <c r="K161" s="59"/>
      <c r="L161" s="135"/>
      <c r="M161" s="15"/>
      <c r="N161" s="15"/>
      <c r="O161" s="16"/>
      <c r="P161" s="17"/>
      <c r="Q161" s="23">
        <f>B161</f>
        <v>25</v>
      </c>
      <c r="R161" s="18"/>
      <c r="S161" s="1"/>
    </row>
    <row r="162" spans="1:30" ht="12.75" customHeight="1" x14ac:dyDescent="0.2">
      <c r="A162" s="24">
        <v>1001</v>
      </c>
      <c r="C162" s="24">
        <v>16</v>
      </c>
      <c r="L162" s="120"/>
      <c r="M162" s="1"/>
      <c r="N162" s="1"/>
      <c r="P162" s="1">
        <f>C162/B161</f>
        <v>0.64</v>
      </c>
      <c r="Q162" s="26">
        <v>16</v>
      </c>
      <c r="R162" s="27">
        <f t="shared" ref="R162:R170" si="18">Q162/Q161</f>
        <v>0.64</v>
      </c>
      <c r="S162" s="1">
        <f t="shared" ref="S162:S170" si="19">100%-R162</f>
        <v>0.36</v>
      </c>
    </row>
    <row r="163" spans="1:30" ht="12.75" customHeight="1" x14ac:dyDescent="0.2">
      <c r="A163" s="24">
        <v>1002</v>
      </c>
      <c r="D163" s="24">
        <v>14</v>
      </c>
      <c r="L163" s="120"/>
      <c r="M163" s="1"/>
      <c r="N163" s="1"/>
      <c r="P163" s="1">
        <f>D163/C162</f>
        <v>0.875</v>
      </c>
      <c r="Q163" s="26">
        <v>14</v>
      </c>
      <c r="R163" s="27">
        <f t="shared" si="18"/>
        <v>0.875</v>
      </c>
      <c r="S163" s="1">
        <f t="shared" si="19"/>
        <v>0.125</v>
      </c>
    </row>
    <row r="164" spans="1:30" ht="12.75" customHeight="1" x14ac:dyDescent="0.2">
      <c r="A164" s="24">
        <v>1101</v>
      </c>
      <c r="E164" s="24">
        <v>11</v>
      </c>
      <c r="L164" s="120"/>
      <c r="M164" s="1"/>
      <c r="N164" s="1"/>
      <c r="P164" s="1">
        <f>E164/D163</f>
        <v>0.7857142857142857</v>
      </c>
      <c r="Q164" s="26">
        <v>11</v>
      </c>
      <c r="R164" s="27">
        <f t="shared" si="18"/>
        <v>0.7857142857142857</v>
      </c>
      <c r="S164" s="1">
        <f t="shared" si="19"/>
        <v>0.2142857142857143</v>
      </c>
    </row>
    <row r="165" spans="1:30" ht="12.75" customHeight="1" x14ac:dyDescent="0.2">
      <c r="A165" s="19" t="s">
        <v>47</v>
      </c>
      <c r="F165" s="24">
        <v>11</v>
      </c>
      <c r="L165" s="120"/>
      <c r="M165" s="1"/>
      <c r="N165" s="1"/>
      <c r="P165" s="1">
        <f>F165/E164</f>
        <v>1</v>
      </c>
      <c r="Q165" s="26">
        <v>11</v>
      </c>
      <c r="R165" s="27">
        <f t="shared" si="18"/>
        <v>1</v>
      </c>
      <c r="S165" s="1">
        <f t="shared" si="19"/>
        <v>0</v>
      </c>
    </row>
    <row r="166" spans="1:30" ht="12.75" customHeight="1" x14ac:dyDescent="0.2">
      <c r="A166" s="19" t="s">
        <v>52</v>
      </c>
      <c r="G166" s="24">
        <v>11</v>
      </c>
      <c r="L166" s="120"/>
      <c r="M166" s="1"/>
      <c r="N166" s="1"/>
      <c r="P166" s="1">
        <f>G166/F165</f>
        <v>1</v>
      </c>
      <c r="Q166" s="26">
        <v>11</v>
      </c>
      <c r="R166" s="27">
        <f t="shared" si="18"/>
        <v>1</v>
      </c>
      <c r="S166" s="1">
        <f t="shared" si="19"/>
        <v>0</v>
      </c>
    </row>
    <row r="167" spans="1:30" ht="12.75" customHeight="1" x14ac:dyDescent="0.2">
      <c r="A167" s="19" t="s">
        <v>54</v>
      </c>
      <c r="H167" s="24">
        <v>10</v>
      </c>
      <c r="L167" s="120"/>
      <c r="M167" s="1"/>
      <c r="N167" s="1"/>
      <c r="P167" s="1">
        <f>H167/G166</f>
        <v>0.90909090909090906</v>
      </c>
      <c r="Q167" s="26">
        <v>11</v>
      </c>
      <c r="R167" s="27">
        <f t="shared" si="18"/>
        <v>1</v>
      </c>
      <c r="S167" s="1">
        <f t="shared" si="19"/>
        <v>0</v>
      </c>
    </row>
    <row r="168" spans="1:30" ht="12.75" customHeight="1" x14ac:dyDescent="0.2">
      <c r="A168" s="19" t="s">
        <v>57</v>
      </c>
      <c r="I168" s="24">
        <v>10</v>
      </c>
      <c r="L168" s="120"/>
      <c r="M168" s="1"/>
      <c r="N168" s="1"/>
      <c r="P168" s="1">
        <f>I168/H167</f>
        <v>1</v>
      </c>
      <c r="Q168" s="26">
        <v>11</v>
      </c>
      <c r="R168" s="27">
        <f t="shared" si="18"/>
        <v>1</v>
      </c>
      <c r="S168" s="1">
        <f t="shared" si="19"/>
        <v>0</v>
      </c>
    </row>
    <row r="169" spans="1:30" ht="12.75" customHeight="1" x14ac:dyDescent="0.2">
      <c r="A169" s="19" t="s">
        <v>58</v>
      </c>
      <c r="J169" s="24">
        <v>10</v>
      </c>
      <c r="L169" s="120"/>
      <c r="M169" s="1"/>
      <c r="N169" s="1"/>
      <c r="P169" s="1">
        <f>J169/I168</f>
        <v>1</v>
      </c>
      <c r="Q169" s="26">
        <v>11</v>
      </c>
      <c r="R169" s="27">
        <f t="shared" si="18"/>
        <v>1</v>
      </c>
      <c r="S169" s="1">
        <f t="shared" si="19"/>
        <v>0</v>
      </c>
      <c r="AC169" s="44" t="s">
        <v>28</v>
      </c>
      <c r="AD169" s="24">
        <v>17</v>
      </c>
    </row>
    <row r="170" spans="1:30" ht="12.75" customHeight="1" x14ac:dyDescent="0.2">
      <c r="A170" s="19" t="s">
        <v>61</v>
      </c>
      <c r="K170" s="46">
        <v>10</v>
      </c>
      <c r="L170" s="120">
        <v>10</v>
      </c>
      <c r="M170" s="1"/>
      <c r="N170" s="1"/>
      <c r="P170" s="1">
        <f>K170/J169</f>
        <v>1</v>
      </c>
      <c r="Q170" s="26">
        <v>11</v>
      </c>
      <c r="R170" s="27">
        <f t="shared" si="18"/>
        <v>1</v>
      </c>
      <c r="S170" s="1">
        <f t="shared" si="19"/>
        <v>0</v>
      </c>
      <c r="AC170" s="44" t="s">
        <v>29</v>
      </c>
      <c r="AD170" s="24">
        <v>6</v>
      </c>
    </row>
    <row r="171" spans="1:30" ht="12.75" customHeight="1" x14ac:dyDescent="0.2">
      <c r="A171" s="19" t="s">
        <v>62</v>
      </c>
      <c r="K171" s="46">
        <v>1</v>
      </c>
      <c r="L171" s="120">
        <v>1</v>
      </c>
      <c r="M171" s="1"/>
      <c r="N171" s="1"/>
      <c r="P171" s="1"/>
      <c r="Q171" s="26">
        <v>1</v>
      </c>
      <c r="R171" s="27"/>
      <c r="S171" s="1"/>
      <c r="T171" s="47" t="s">
        <v>48</v>
      </c>
      <c r="U171" s="47">
        <v>11</v>
      </c>
      <c r="V171" s="47">
        <f>SUM(L170:L171)</f>
        <v>11</v>
      </c>
      <c r="W171" s="47" t="s">
        <v>17</v>
      </c>
      <c r="AA171" s="45" t="s">
        <v>93</v>
      </c>
      <c r="AB171" s="45">
        <v>1401</v>
      </c>
      <c r="AC171" s="44" t="s">
        <v>30</v>
      </c>
      <c r="AD171" s="24">
        <v>9</v>
      </c>
    </row>
    <row r="172" spans="1:30" ht="12.75" customHeight="1" x14ac:dyDescent="0.2">
      <c r="L172" s="46">
        <f>SUM(L170:L171)</f>
        <v>11</v>
      </c>
      <c r="M172" s="1">
        <f>L170/B161</f>
        <v>0.4</v>
      </c>
      <c r="N172" s="1">
        <f>L172/B161</f>
        <v>0.44</v>
      </c>
      <c r="O172" s="1">
        <f>N172-M172</f>
        <v>3.999999999999998E-2</v>
      </c>
      <c r="P172" s="1"/>
      <c r="T172" s="47" t="s">
        <v>49</v>
      </c>
      <c r="U172" s="48">
        <f>U171/B161</f>
        <v>0.44</v>
      </c>
      <c r="V172" s="48">
        <f>U171/V171</f>
        <v>1</v>
      </c>
      <c r="W172" s="47" t="s">
        <v>50</v>
      </c>
      <c r="AA172" s="45" t="s">
        <v>93</v>
      </c>
      <c r="AB172" s="45">
        <v>1402</v>
      </c>
      <c r="AC172" s="44">
        <v>1001</v>
      </c>
      <c r="AD172" s="24" t="s">
        <v>94</v>
      </c>
    </row>
    <row r="173" spans="1:30" ht="12.75" customHeight="1" x14ac:dyDescent="0.2">
      <c r="M173" s="1"/>
      <c r="N173" s="1"/>
      <c r="P173" s="1"/>
      <c r="U173" s="37"/>
    </row>
    <row r="174" spans="1:30" ht="12.75" customHeight="1" x14ac:dyDescent="0.2">
      <c r="M174" s="1"/>
      <c r="N174" s="1"/>
      <c r="P174" s="1"/>
      <c r="U174" s="37"/>
    </row>
    <row r="175" spans="1:30" ht="26.25" customHeight="1" x14ac:dyDescent="0.4">
      <c r="B175" s="183" t="s">
        <v>63</v>
      </c>
      <c r="C175" s="183"/>
      <c r="D175" s="183"/>
      <c r="E175" s="183"/>
      <c r="F175" s="183"/>
      <c r="G175" s="183"/>
      <c r="H175" s="183"/>
      <c r="I175" s="183"/>
      <c r="J175" s="183"/>
      <c r="K175" s="183"/>
      <c r="L175" s="127" t="s">
        <v>35</v>
      </c>
      <c r="M175" s="1"/>
      <c r="N175" s="1"/>
      <c r="O175" s="24"/>
      <c r="P175" s="1"/>
      <c r="Q175" s="24"/>
      <c r="R175" s="24"/>
      <c r="S175" s="24"/>
      <c r="U175" s="37"/>
    </row>
    <row r="176" spans="1:30" ht="20.25" customHeight="1" x14ac:dyDescent="0.2">
      <c r="A176" s="190" t="s">
        <v>16</v>
      </c>
      <c r="B176" s="191" t="s">
        <v>64</v>
      </c>
      <c r="C176" s="192"/>
      <c r="D176" s="192"/>
      <c r="E176" s="192"/>
      <c r="F176" s="192"/>
      <c r="G176" s="192"/>
      <c r="H176" s="192"/>
      <c r="I176" s="192"/>
      <c r="J176" s="192"/>
      <c r="K176" s="193"/>
      <c r="L176" s="194" t="s">
        <v>17</v>
      </c>
      <c r="M176" s="189" t="s">
        <v>8</v>
      </c>
      <c r="N176" s="189" t="s">
        <v>9</v>
      </c>
      <c r="O176" s="196" t="s">
        <v>10</v>
      </c>
      <c r="P176" s="189" t="s">
        <v>11</v>
      </c>
      <c r="Q176" s="187" t="s">
        <v>12</v>
      </c>
      <c r="R176" s="187" t="s">
        <v>13</v>
      </c>
      <c r="S176" s="189" t="s">
        <v>14</v>
      </c>
      <c r="U176" s="37"/>
    </row>
    <row r="177" spans="1:21" ht="15.75" customHeight="1" x14ac:dyDescent="0.25">
      <c r="A177" s="188"/>
      <c r="B177" s="50" t="s">
        <v>65</v>
      </c>
      <c r="C177" s="50" t="s">
        <v>66</v>
      </c>
      <c r="D177" s="50" t="s">
        <v>67</v>
      </c>
      <c r="E177" s="50" t="s">
        <v>68</v>
      </c>
      <c r="F177" s="50" t="s">
        <v>69</v>
      </c>
      <c r="G177" s="50" t="s">
        <v>70</v>
      </c>
      <c r="H177" s="50" t="s">
        <v>71</v>
      </c>
      <c r="I177" s="50" t="s">
        <v>72</v>
      </c>
      <c r="J177" s="50" t="s">
        <v>73</v>
      </c>
      <c r="K177" s="131" t="s">
        <v>95</v>
      </c>
      <c r="L177" s="195"/>
      <c r="M177" s="188"/>
      <c r="N177" s="188"/>
      <c r="O177" s="188"/>
      <c r="P177" s="188"/>
      <c r="Q177" s="188"/>
      <c r="R177" s="188"/>
      <c r="S177" s="188"/>
      <c r="U177" s="37"/>
    </row>
    <row r="178" spans="1:21" ht="15.75" customHeight="1" x14ac:dyDescent="0.25">
      <c r="A178" s="50">
        <v>1001</v>
      </c>
      <c r="B178" s="51">
        <v>19</v>
      </c>
      <c r="C178" s="51"/>
      <c r="D178" s="51"/>
      <c r="E178" s="51"/>
      <c r="F178" s="51"/>
      <c r="G178" s="51"/>
      <c r="H178" s="51"/>
      <c r="I178" s="51"/>
      <c r="J178" s="51"/>
      <c r="K178" s="51"/>
      <c r="L178" s="84"/>
      <c r="M178" s="136"/>
      <c r="N178" s="139"/>
      <c r="O178" s="140"/>
      <c r="P178" s="146"/>
      <c r="Q178" s="53">
        <f>B178</f>
        <v>19</v>
      </c>
      <c r="R178" s="147"/>
      <c r="S178" s="146"/>
      <c r="U178" s="37"/>
    </row>
    <row r="179" spans="1:21" ht="15.75" customHeight="1" x14ac:dyDescent="0.25">
      <c r="A179" s="50">
        <v>1002</v>
      </c>
      <c r="B179" s="51"/>
      <c r="C179" s="51">
        <v>15</v>
      </c>
      <c r="D179" s="51"/>
      <c r="E179" s="51"/>
      <c r="F179" s="51"/>
      <c r="G179" s="51"/>
      <c r="H179" s="51"/>
      <c r="I179" s="51"/>
      <c r="J179" s="51"/>
      <c r="K179" s="51"/>
      <c r="L179" s="84"/>
      <c r="M179" s="137"/>
      <c r="N179" s="57"/>
      <c r="O179" s="141"/>
      <c r="P179" s="54">
        <f>IF(C179=0,"",C179/B178)</f>
        <v>0.78947368421052633</v>
      </c>
      <c r="Q179" s="55">
        <v>15</v>
      </c>
      <c r="R179" s="145">
        <f t="shared" ref="R179:R187" si="20">IF(Q179=0,"",Q179/Q178)</f>
        <v>0.78947368421052633</v>
      </c>
      <c r="S179" s="145">
        <f t="shared" ref="S179:S187" si="21">IF(Q179=0,"",100%-R179)</f>
        <v>0.21052631578947367</v>
      </c>
      <c r="U179" s="37"/>
    </row>
    <row r="180" spans="1:21" ht="15.75" customHeight="1" x14ac:dyDescent="0.25">
      <c r="A180" s="50">
        <v>1101</v>
      </c>
      <c r="B180" s="51"/>
      <c r="C180" s="51"/>
      <c r="D180" s="51">
        <v>12</v>
      </c>
      <c r="E180" s="51"/>
      <c r="F180" s="51"/>
      <c r="G180" s="51"/>
      <c r="H180" s="51"/>
      <c r="I180" s="51"/>
      <c r="J180" s="51"/>
      <c r="K180" s="51"/>
      <c r="L180" s="84"/>
      <c r="M180" s="137"/>
      <c r="N180" s="57"/>
      <c r="O180" s="141"/>
      <c r="P180" s="54">
        <f>IF(D180=0,"",D180/C179)</f>
        <v>0.8</v>
      </c>
      <c r="Q180" s="55">
        <v>13</v>
      </c>
      <c r="R180" s="145">
        <f t="shared" si="20"/>
        <v>0.8666666666666667</v>
      </c>
      <c r="S180" s="145">
        <f t="shared" si="21"/>
        <v>0.1333333333333333</v>
      </c>
      <c r="T180" s="80">
        <f>Q180/Q178</f>
        <v>0.68421052631578949</v>
      </c>
      <c r="U180" s="37"/>
    </row>
    <row r="181" spans="1:21" ht="15.75" customHeight="1" x14ac:dyDescent="0.25">
      <c r="A181" s="50">
        <v>1102</v>
      </c>
      <c r="B181" s="51"/>
      <c r="C181" s="51"/>
      <c r="D181" s="51"/>
      <c r="E181" s="51">
        <v>12</v>
      </c>
      <c r="F181" s="51"/>
      <c r="G181" s="51"/>
      <c r="H181" s="51"/>
      <c r="I181" s="51"/>
      <c r="J181" s="51"/>
      <c r="K181" s="51"/>
      <c r="L181" s="84"/>
      <c r="M181" s="137"/>
      <c r="N181" s="57"/>
      <c r="O181" s="141"/>
      <c r="P181" s="54">
        <f>IF(E181=0,"",E181/D180)</f>
        <v>1</v>
      </c>
      <c r="Q181" s="55">
        <v>13</v>
      </c>
      <c r="R181" s="145">
        <f t="shared" si="20"/>
        <v>1</v>
      </c>
      <c r="S181" s="145">
        <f t="shared" si="21"/>
        <v>0</v>
      </c>
      <c r="U181" s="37"/>
    </row>
    <row r="182" spans="1:21" ht="15.75" customHeight="1" x14ac:dyDescent="0.25">
      <c r="A182" s="50">
        <v>1201</v>
      </c>
      <c r="B182" s="51"/>
      <c r="C182" s="51"/>
      <c r="D182" s="51"/>
      <c r="E182" s="51"/>
      <c r="F182" s="51">
        <v>10</v>
      </c>
      <c r="G182" s="51"/>
      <c r="H182" s="51"/>
      <c r="I182" s="51"/>
      <c r="J182" s="51"/>
      <c r="K182" s="51"/>
      <c r="L182" s="84"/>
      <c r="M182" s="137"/>
      <c r="N182" s="57"/>
      <c r="O182" s="141"/>
      <c r="P182" s="54">
        <f>IF(F182=0,"",F182/E181)</f>
        <v>0.83333333333333337</v>
      </c>
      <c r="Q182" s="55">
        <v>12</v>
      </c>
      <c r="R182" s="145">
        <f t="shared" si="20"/>
        <v>0.92307692307692313</v>
      </c>
      <c r="S182" s="145">
        <f t="shared" si="21"/>
        <v>7.6923076923076872E-2</v>
      </c>
      <c r="U182" s="37"/>
    </row>
    <row r="183" spans="1:21" ht="15.75" customHeight="1" x14ac:dyDescent="0.25">
      <c r="A183" s="50">
        <v>1202</v>
      </c>
      <c r="B183" s="51"/>
      <c r="C183" s="51"/>
      <c r="D183" s="51"/>
      <c r="E183" s="51"/>
      <c r="F183" s="51"/>
      <c r="G183" s="51">
        <v>10</v>
      </c>
      <c r="H183" s="51"/>
      <c r="I183" s="51"/>
      <c r="J183" s="51"/>
      <c r="K183" s="51"/>
      <c r="L183" s="84"/>
      <c r="M183" s="137"/>
      <c r="N183" s="57"/>
      <c r="O183" s="141"/>
      <c r="P183" s="54">
        <f>IF(G183=0,"",G183/F182)</f>
        <v>1</v>
      </c>
      <c r="Q183" s="55">
        <v>10</v>
      </c>
      <c r="R183" s="145">
        <f t="shared" si="20"/>
        <v>0.83333333333333337</v>
      </c>
      <c r="S183" s="145">
        <f t="shared" si="21"/>
        <v>0.16666666666666663</v>
      </c>
      <c r="U183" s="37"/>
    </row>
    <row r="184" spans="1:21" ht="15.75" customHeight="1" x14ac:dyDescent="0.25">
      <c r="A184" s="50">
        <v>1301</v>
      </c>
      <c r="B184" s="51"/>
      <c r="C184" s="51"/>
      <c r="D184" s="51"/>
      <c r="E184" s="51"/>
      <c r="F184" s="51"/>
      <c r="G184" s="51"/>
      <c r="H184" s="51">
        <v>9</v>
      </c>
      <c r="I184" s="51"/>
      <c r="J184" s="51"/>
      <c r="K184" s="51"/>
      <c r="L184" s="84"/>
      <c r="M184" s="137"/>
      <c r="N184" s="57"/>
      <c r="O184" s="141"/>
      <c r="P184" s="54">
        <f>IF(H184=0,"",H184/G183)</f>
        <v>0.9</v>
      </c>
      <c r="Q184" s="55">
        <v>10</v>
      </c>
      <c r="R184" s="145">
        <f t="shared" si="20"/>
        <v>1</v>
      </c>
      <c r="S184" s="145">
        <f t="shared" si="21"/>
        <v>0</v>
      </c>
      <c r="U184" s="37"/>
    </row>
    <row r="185" spans="1:21" ht="15.75" customHeight="1" x14ac:dyDescent="0.25">
      <c r="A185" s="50">
        <v>1302</v>
      </c>
      <c r="B185" s="51"/>
      <c r="C185" s="51"/>
      <c r="D185" s="51"/>
      <c r="E185" s="51"/>
      <c r="F185" s="51"/>
      <c r="G185" s="51"/>
      <c r="H185" s="51"/>
      <c r="I185" s="51">
        <v>9</v>
      </c>
      <c r="J185" s="51"/>
      <c r="K185" s="51"/>
      <c r="L185" s="84"/>
      <c r="M185" s="137"/>
      <c r="N185" s="57"/>
      <c r="O185" s="141"/>
      <c r="P185" s="54">
        <f>IF(I185=0,"",I185/H184)</f>
        <v>1</v>
      </c>
      <c r="Q185" s="55">
        <v>10</v>
      </c>
      <c r="R185" s="145">
        <f t="shared" si="20"/>
        <v>1</v>
      </c>
      <c r="S185" s="145">
        <f t="shared" si="21"/>
        <v>0</v>
      </c>
      <c r="U185" s="37"/>
    </row>
    <row r="186" spans="1:21" ht="15.75" customHeight="1" x14ac:dyDescent="0.25">
      <c r="A186" s="50">
        <v>1401</v>
      </c>
      <c r="B186" s="51"/>
      <c r="C186" s="51"/>
      <c r="D186" s="51"/>
      <c r="E186" s="51"/>
      <c r="F186" s="51"/>
      <c r="G186" s="51"/>
      <c r="H186" s="51"/>
      <c r="I186" s="51"/>
      <c r="J186" s="51">
        <v>9</v>
      </c>
      <c r="K186" s="51"/>
      <c r="L186" s="84"/>
      <c r="M186" s="137"/>
      <c r="N186" s="57"/>
      <c r="O186" s="141"/>
      <c r="P186" s="54">
        <f>IF(J186=0,"",J186/I185)</f>
        <v>1</v>
      </c>
      <c r="Q186" s="55">
        <v>10</v>
      </c>
      <c r="R186" s="145">
        <f t="shared" si="20"/>
        <v>1</v>
      </c>
      <c r="S186" s="145">
        <f t="shared" si="21"/>
        <v>0</v>
      </c>
      <c r="U186" s="37"/>
    </row>
    <row r="187" spans="1:21" ht="15.75" customHeight="1" x14ac:dyDescent="0.25">
      <c r="A187" s="50">
        <v>1402</v>
      </c>
      <c r="B187" s="51"/>
      <c r="C187" s="51"/>
      <c r="D187" s="51"/>
      <c r="E187" s="51"/>
      <c r="F187" s="51"/>
      <c r="G187" s="51"/>
      <c r="H187" s="51"/>
      <c r="I187" s="51"/>
      <c r="J187" s="51"/>
      <c r="K187" s="51">
        <v>9</v>
      </c>
      <c r="L187" s="84">
        <v>9</v>
      </c>
      <c r="M187" s="137"/>
      <c r="N187" s="57"/>
      <c r="O187" s="141"/>
      <c r="P187" s="54">
        <f>IF(K187=0,"",K187/J186)</f>
        <v>1</v>
      </c>
      <c r="Q187" s="55">
        <v>10</v>
      </c>
      <c r="R187" s="145">
        <f t="shared" si="20"/>
        <v>1</v>
      </c>
      <c r="S187" s="145">
        <f t="shared" si="21"/>
        <v>0</v>
      </c>
      <c r="U187" s="37"/>
    </row>
    <row r="188" spans="1:21" ht="15.75" customHeight="1" x14ac:dyDescent="0.25">
      <c r="A188" s="50">
        <v>1501</v>
      </c>
      <c r="B188" s="51"/>
      <c r="C188" s="51"/>
      <c r="D188" s="51"/>
      <c r="E188" s="51"/>
      <c r="F188" s="51"/>
      <c r="G188" s="51"/>
      <c r="H188" s="51"/>
      <c r="I188" s="51"/>
      <c r="J188" s="51"/>
      <c r="K188" s="51">
        <v>1</v>
      </c>
      <c r="L188" s="84">
        <v>1</v>
      </c>
      <c r="M188" s="137"/>
      <c r="N188" s="57"/>
      <c r="O188" s="142"/>
      <c r="P188" s="162"/>
      <c r="Q188" s="58">
        <v>1</v>
      </c>
      <c r="R188" s="163"/>
      <c r="S188" s="162"/>
      <c r="U188" s="37"/>
    </row>
    <row r="189" spans="1:21" ht="15.75" customHeight="1" x14ac:dyDescent="0.25">
      <c r="A189" s="50">
        <v>1502</v>
      </c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84"/>
      <c r="M189" s="137"/>
      <c r="N189" s="57"/>
      <c r="O189" s="142"/>
      <c r="P189" s="148"/>
      <c r="Q189" s="58">
        <v>1</v>
      </c>
      <c r="R189" s="149"/>
      <c r="S189" s="148"/>
      <c r="U189" s="37"/>
    </row>
    <row r="190" spans="1:21" ht="15.75" customHeight="1" x14ac:dyDescent="0.25">
      <c r="A190" s="50">
        <v>1601</v>
      </c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84"/>
      <c r="M190" s="137"/>
      <c r="N190" s="57"/>
      <c r="O190" s="142"/>
      <c r="P190" s="148"/>
      <c r="Q190" s="58"/>
      <c r="R190" s="149"/>
      <c r="S190" s="148"/>
      <c r="U190" s="37"/>
    </row>
    <row r="191" spans="1:21" ht="15.75" customHeight="1" x14ac:dyDescent="0.25">
      <c r="A191" s="50">
        <v>1602</v>
      </c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84"/>
      <c r="M191" s="137"/>
      <c r="N191" s="57"/>
      <c r="O191" s="142"/>
      <c r="P191" s="57"/>
      <c r="Q191" s="142"/>
      <c r="R191" s="150"/>
      <c r="S191" s="148"/>
      <c r="U191" s="37"/>
    </row>
    <row r="192" spans="1:21" ht="15.75" customHeight="1" x14ac:dyDescent="0.25">
      <c r="A192" s="50">
        <v>1701</v>
      </c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84"/>
      <c r="M192" s="137"/>
      <c r="N192" s="57"/>
      <c r="O192" s="142"/>
      <c r="P192" s="151" t="s">
        <v>48</v>
      </c>
      <c r="Q192" s="152">
        <v>7</v>
      </c>
      <c r="R192" s="153">
        <f>IF(SUM(L180:L189)=0,"",SUM(L180:L189))</f>
        <v>10</v>
      </c>
      <c r="S192" s="154" t="s">
        <v>17</v>
      </c>
      <c r="U192" s="37"/>
    </row>
    <row r="193" spans="1:31" ht="15.75" customHeight="1" x14ac:dyDescent="0.25">
      <c r="A193" s="50">
        <v>1702</v>
      </c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84"/>
      <c r="M193" s="137"/>
      <c r="N193" s="57"/>
      <c r="O193" s="142"/>
      <c r="P193" s="155" t="s">
        <v>49</v>
      </c>
      <c r="Q193" s="65">
        <f>IF(Q192/B178=0,"",Q192/B178)</f>
        <v>0.36842105263157893</v>
      </c>
      <c r="R193" s="156">
        <f>IF(Q192/R192=0,"",Q192/R192)</f>
        <v>0.7</v>
      </c>
      <c r="S193" s="157" t="s">
        <v>50</v>
      </c>
      <c r="U193" s="37"/>
    </row>
    <row r="194" spans="1:31" ht="15.75" customHeight="1" x14ac:dyDescent="0.25">
      <c r="A194" s="50">
        <v>1801</v>
      </c>
      <c r="B194" s="124"/>
      <c r="C194" s="124"/>
      <c r="D194" s="124"/>
      <c r="E194" s="124"/>
      <c r="F194" s="124"/>
      <c r="G194" s="124"/>
      <c r="H194" s="124"/>
      <c r="I194" s="124"/>
      <c r="J194" s="124"/>
      <c r="K194" s="124"/>
      <c r="L194" s="84"/>
      <c r="M194" s="138"/>
      <c r="N194" s="143"/>
      <c r="O194" s="144"/>
      <c r="P194" s="93"/>
      <c r="Q194" s="158"/>
      <c r="R194" s="158"/>
      <c r="S194" s="159"/>
      <c r="U194" s="37"/>
    </row>
    <row r="195" spans="1:31" ht="18" customHeight="1" x14ac:dyDescent="0.25">
      <c r="A195" s="19"/>
      <c r="B195" s="182" t="s">
        <v>74</v>
      </c>
      <c r="C195" s="182"/>
      <c r="D195" s="182"/>
      <c r="E195" s="182"/>
      <c r="F195" s="182"/>
      <c r="G195" s="182"/>
      <c r="H195" s="182"/>
      <c r="I195" s="182"/>
      <c r="J195" s="182"/>
      <c r="K195" s="182"/>
      <c r="L195" s="129">
        <f>SUM(L187:L191)</f>
        <v>10</v>
      </c>
      <c r="M195" s="72">
        <f>IF(L187=0,"",L187/B178)</f>
        <v>0.47368421052631576</v>
      </c>
      <c r="N195" s="72">
        <f>IF(L195=0,"",L195/B178)</f>
        <v>0.52631578947368418</v>
      </c>
      <c r="O195" s="72">
        <f>IF(L187=0,"",N195-M195)</f>
        <v>5.2631578947368418E-2</v>
      </c>
      <c r="P195" s="1"/>
      <c r="Q195" s="24"/>
      <c r="R195" s="27"/>
      <c r="S195" s="1"/>
      <c r="U195" s="37"/>
    </row>
    <row r="196" spans="1:31" ht="12.75" customHeight="1" x14ac:dyDescent="0.2">
      <c r="M196" s="1"/>
      <c r="N196" s="1"/>
      <c r="P196" s="1"/>
      <c r="U196" s="37"/>
    </row>
    <row r="197" spans="1:31" ht="12.75" customHeight="1" x14ac:dyDescent="0.2">
      <c r="M197" s="1"/>
      <c r="N197" s="1"/>
      <c r="P197" s="1"/>
    </row>
    <row r="198" spans="1:31" ht="26.25" customHeight="1" x14ac:dyDescent="0.4">
      <c r="B198" s="183" t="s">
        <v>63</v>
      </c>
      <c r="C198" s="183"/>
      <c r="D198" s="183"/>
      <c r="E198" s="183"/>
      <c r="F198" s="183"/>
      <c r="G198" s="183"/>
      <c r="H198" s="183"/>
      <c r="I198" s="183"/>
      <c r="J198" s="183"/>
      <c r="K198" s="183"/>
      <c r="L198" s="127" t="s">
        <v>36</v>
      </c>
      <c r="M198" s="1"/>
      <c r="N198" s="1"/>
      <c r="O198" s="24"/>
      <c r="P198" s="1"/>
      <c r="Q198" s="24"/>
      <c r="R198" s="24"/>
      <c r="S198" s="24"/>
    </row>
    <row r="199" spans="1:31" ht="15.75" customHeight="1" x14ac:dyDescent="0.2">
      <c r="A199" s="190" t="s">
        <v>16</v>
      </c>
      <c r="B199" s="191" t="s">
        <v>64</v>
      </c>
      <c r="C199" s="192"/>
      <c r="D199" s="192"/>
      <c r="E199" s="192"/>
      <c r="F199" s="192"/>
      <c r="G199" s="192"/>
      <c r="H199" s="192"/>
      <c r="I199" s="192"/>
      <c r="J199" s="192"/>
      <c r="K199" s="193"/>
      <c r="L199" s="194" t="s">
        <v>17</v>
      </c>
      <c r="M199" s="189" t="s">
        <v>8</v>
      </c>
      <c r="N199" s="189" t="s">
        <v>9</v>
      </c>
      <c r="O199" s="196" t="s">
        <v>10</v>
      </c>
      <c r="P199" s="189" t="s">
        <v>11</v>
      </c>
      <c r="Q199" s="187" t="s">
        <v>12</v>
      </c>
      <c r="R199" s="187" t="s">
        <v>13</v>
      </c>
      <c r="S199" s="189" t="s">
        <v>14</v>
      </c>
    </row>
    <row r="200" spans="1:31" ht="15.75" customHeight="1" x14ac:dyDescent="0.25">
      <c r="A200" s="188"/>
      <c r="B200" s="50" t="s">
        <v>65</v>
      </c>
      <c r="C200" s="50" t="s">
        <v>66</v>
      </c>
      <c r="D200" s="50" t="s">
        <v>67</v>
      </c>
      <c r="E200" s="50" t="s">
        <v>68</v>
      </c>
      <c r="F200" s="50" t="s">
        <v>69</v>
      </c>
      <c r="G200" s="50" t="s">
        <v>70</v>
      </c>
      <c r="H200" s="50" t="s">
        <v>71</v>
      </c>
      <c r="I200" s="50" t="s">
        <v>72</v>
      </c>
      <c r="J200" s="50" t="s">
        <v>73</v>
      </c>
      <c r="K200" s="131" t="s">
        <v>95</v>
      </c>
      <c r="L200" s="195"/>
      <c r="M200" s="188"/>
      <c r="N200" s="188"/>
      <c r="O200" s="188"/>
      <c r="P200" s="188"/>
      <c r="Q200" s="188"/>
      <c r="R200" s="188"/>
      <c r="S200" s="188"/>
    </row>
    <row r="201" spans="1:31" ht="15.75" customHeight="1" x14ac:dyDescent="0.25">
      <c r="A201" s="50">
        <v>1002</v>
      </c>
      <c r="B201" s="51">
        <v>29</v>
      </c>
      <c r="C201" s="51"/>
      <c r="D201" s="51"/>
      <c r="E201" s="51"/>
      <c r="F201" s="51"/>
      <c r="G201" s="51"/>
      <c r="H201" s="51"/>
      <c r="I201" s="51"/>
      <c r="J201" s="51"/>
      <c r="K201" s="51"/>
      <c r="L201" s="84"/>
      <c r="M201" s="136"/>
      <c r="N201" s="139"/>
      <c r="O201" s="140"/>
      <c r="P201" s="146"/>
      <c r="Q201" s="53">
        <f>B201</f>
        <v>29</v>
      </c>
      <c r="R201" s="147"/>
      <c r="S201" s="146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</row>
    <row r="202" spans="1:31" ht="15.75" customHeight="1" x14ac:dyDescent="0.25">
      <c r="A202" s="50">
        <v>1101</v>
      </c>
      <c r="B202" s="51"/>
      <c r="C202" s="51">
        <v>25</v>
      </c>
      <c r="D202" s="51"/>
      <c r="E202" s="51"/>
      <c r="F202" s="51"/>
      <c r="G202" s="51"/>
      <c r="H202" s="51"/>
      <c r="I202" s="51"/>
      <c r="J202" s="51"/>
      <c r="K202" s="51"/>
      <c r="L202" s="84"/>
      <c r="M202" s="137"/>
      <c r="N202" s="57"/>
      <c r="O202" s="141"/>
      <c r="P202" s="54">
        <f>IF(C202=0,"",C202/B201)</f>
        <v>0.86206896551724133</v>
      </c>
      <c r="Q202" s="55">
        <v>25</v>
      </c>
      <c r="R202" s="145">
        <f t="shared" ref="R202:R208" si="22">IF(Q202=0,"",Q202/Q201)</f>
        <v>0.86206896551724133</v>
      </c>
      <c r="S202" s="145">
        <f t="shared" ref="S202:S208" si="23">IF(Q202=0,"",100%-R202)</f>
        <v>0.13793103448275867</v>
      </c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</row>
    <row r="203" spans="1:31" ht="15.75" customHeight="1" x14ac:dyDescent="0.25">
      <c r="A203" s="50">
        <v>1102</v>
      </c>
      <c r="B203" s="51"/>
      <c r="C203" s="51"/>
      <c r="D203" s="51">
        <v>22</v>
      </c>
      <c r="E203" s="51"/>
      <c r="F203" s="51"/>
      <c r="G203" s="51"/>
      <c r="H203" s="51"/>
      <c r="I203" s="51"/>
      <c r="J203" s="51"/>
      <c r="K203" s="51"/>
      <c r="L203" s="84"/>
      <c r="M203" s="137"/>
      <c r="N203" s="57"/>
      <c r="O203" s="141"/>
      <c r="P203" s="54">
        <f>IF(D203=0,"",D203/C202)</f>
        <v>0.88</v>
      </c>
      <c r="Q203" s="55">
        <v>23</v>
      </c>
      <c r="R203" s="145">
        <f t="shared" si="22"/>
        <v>0.92</v>
      </c>
      <c r="S203" s="145">
        <f t="shared" si="23"/>
        <v>7.999999999999996E-2</v>
      </c>
      <c r="T203" s="80">
        <f>Q203/Q201</f>
        <v>0.7931034482758621</v>
      </c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</row>
    <row r="204" spans="1:31" ht="15.75" customHeight="1" x14ac:dyDescent="0.25">
      <c r="A204" s="50">
        <v>1201</v>
      </c>
      <c r="B204" s="51"/>
      <c r="C204" s="51"/>
      <c r="D204" s="51"/>
      <c r="E204" s="51">
        <v>20</v>
      </c>
      <c r="F204" s="51"/>
      <c r="G204" s="51"/>
      <c r="H204" s="51"/>
      <c r="I204" s="51"/>
      <c r="J204" s="51"/>
      <c r="K204" s="51"/>
      <c r="L204" s="84"/>
      <c r="M204" s="137"/>
      <c r="N204" s="57"/>
      <c r="O204" s="141"/>
      <c r="P204" s="54">
        <f>IF(E204=0,"",E204/D203)</f>
        <v>0.90909090909090906</v>
      </c>
      <c r="Q204" s="55">
        <v>22</v>
      </c>
      <c r="R204" s="145">
        <f t="shared" si="22"/>
        <v>0.95652173913043481</v>
      </c>
      <c r="S204" s="145">
        <f t="shared" si="23"/>
        <v>4.3478260869565188E-2</v>
      </c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</row>
    <row r="205" spans="1:31" ht="15.75" customHeight="1" x14ac:dyDescent="0.25">
      <c r="A205" s="50">
        <v>1202</v>
      </c>
      <c r="B205" s="51"/>
      <c r="C205" s="51"/>
      <c r="D205" s="51"/>
      <c r="E205" s="51"/>
      <c r="F205" s="51">
        <v>19</v>
      </c>
      <c r="G205" s="51"/>
      <c r="H205" s="51"/>
      <c r="I205" s="51"/>
      <c r="J205" s="51"/>
      <c r="K205" s="51"/>
      <c r="L205" s="84"/>
      <c r="M205" s="137"/>
      <c r="N205" s="57"/>
      <c r="O205" s="141"/>
      <c r="P205" s="54">
        <f>IF(F205=0,"",F205/E204)</f>
        <v>0.95</v>
      </c>
      <c r="Q205" s="55">
        <v>21</v>
      </c>
      <c r="R205" s="145">
        <f t="shared" si="22"/>
        <v>0.95454545454545459</v>
      </c>
      <c r="S205" s="145">
        <f t="shared" si="23"/>
        <v>4.5454545454545414E-2</v>
      </c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</row>
    <row r="206" spans="1:31" ht="15.75" customHeight="1" x14ac:dyDescent="0.25">
      <c r="A206" s="50">
        <v>1301</v>
      </c>
      <c r="B206" s="51"/>
      <c r="C206" s="51"/>
      <c r="D206" s="51"/>
      <c r="E206" s="51"/>
      <c r="F206" s="51"/>
      <c r="G206" s="51">
        <v>17</v>
      </c>
      <c r="H206" s="51"/>
      <c r="I206" s="51"/>
      <c r="J206" s="51"/>
      <c r="K206" s="51"/>
      <c r="L206" s="84"/>
      <c r="M206" s="137"/>
      <c r="N206" s="57"/>
      <c r="O206" s="141"/>
      <c r="P206" s="54">
        <f>IF(G206=0,"",G206/F205)</f>
        <v>0.89473684210526316</v>
      </c>
      <c r="Q206" s="55">
        <v>21</v>
      </c>
      <c r="R206" s="145">
        <f t="shared" si="22"/>
        <v>1</v>
      </c>
      <c r="S206" s="145">
        <f t="shared" si="23"/>
        <v>0</v>
      </c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</row>
    <row r="207" spans="1:31" ht="15.75" customHeight="1" x14ac:dyDescent="0.25">
      <c r="A207" s="50">
        <v>1302</v>
      </c>
      <c r="B207" s="51"/>
      <c r="C207" s="51"/>
      <c r="D207" s="51"/>
      <c r="E207" s="51"/>
      <c r="F207" s="51"/>
      <c r="G207" s="51"/>
      <c r="H207" s="51">
        <v>17</v>
      </c>
      <c r="I207" s="51"/>
      <c r="J207" s="51"/>
      <c r="K207" s="51"/>
      <c r="L207" s="84"/>
      <c r="M207" s="137"/>
      <c r="N207" s="57"/>
      <c r="O207" s="141"/>
      <c r="P207" s="54">
        <f>IF(H207=0,"",H207/G206)</f>
        <v>1</v>
      </c>
      <c r="Q207" s="55">
        <v>21</v>
      </c>
      <c r="R207" s="145">
        <f t="shared" si="22"/>
        <v>1</v>
      </c>
      <c r="S207" s="145">
        <f t="shared" si="23"/>
        <v>0</v>
      </c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</row>
    <row r="208" spans="1:31" ht="15.75" customHeight="1" x14ac:dyDescent="0.25">
      <c r="A208" s="50">
        <v>1401</v>
      </c>
      <c r="B208" s="51"/>
      <c r="C208" s="51"/>
      <c r="D208" s="51"/>
      <c r="E208" s="51"/>
      <c r="F208" s="51"/>
      <c r="G208" s="51"/>
      <c r="H208" s="51"/>
      <c r="I208" s="51">
        <v>17</v>
      </c>
      <c r="J208" s="51"/>
      <c r="K208" s="51"/>
      <c r="L208" s="84"/>
      <c r="M208" s="137"/>
      <c r="N208" s="57"/>
      <c r="O208" s="141"/>
      <c r="P208" s="54">
        <f>IF(I208=0,"",I208/H207)</f>
        <v>1</v>
      </c>
      <c r="Q208" s="55">
        <v>20</v>
      </c>
      <c r="R208" s="145">
        <f t="shared" si="22"/>
        <v>0.95238095238095233</v>
      </c>
      <c r="S208" s="145">
        <f t="shared" si="23"/>
        <v>4.7619047619047672E-2</v>
      </c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</row>
    <row r="209" spans="1:31" ht="15.75" customHeight="1" x14ac:dyDescent="0.25">
      <c r="A209" s="50">
        <v>1402</v>
      </c>
      <c r="B209" s="51"/>
      <c r="C209" s="51"/>
      <c r="D209" s="51"/>
      <c r="E209" s="51"/>
      <c r="F209" s="51"/>
      <c r="G209" s="51"/>
      <c r="H209" s="51"/>
      <c r="I209" s="51"/>
      <c r="J209" s="51">
        <v>17</v>
      </c>
      <c r="K209" s="51"/>
      <c r="L209" s="84"/>
      <c r="M209" s="137"/>
      <c r="N209" s="57"/>
      <c r="O209" s="141"/>
      <c r="P209" s="54">
        <f>IF(J209=0,"",J209/I208)</f>
        <v>1</v>
      </c>
      <c r="Q209" s="55">
        <v>20</v>
      </c>
      <c r="R209" s="145">
        <f t="shared" ref="R209:R210" si="24">IF(Q209=0,"",Q209/Q208)</f>
        <v>1</v>
      </c>
      <c r="S209" s="145">
        <f t="shared" ref="S209:S210" si="25">IF(Q209=0,"",100%-R209)</f>
        <v>0</v>
      </c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</row>
    <row r="210" spans="1:31" ht="15.75" customHeight="1" x14ac:dyDescent="0.25">
      <c r="A210" s="50">
        <v>1501</v>
      </c>
      <c r="B210" s="51"/>
      <c r="C210" s="51"/>
      <c r="D210" s="51"/>
      <c r="E210" s="51"/>
      <c r="F210" s="51"/>
      <c r="G210" s="51"/>
      <c r="H210" s="51"/>
      <c r="I210" s="51"/>
      <c r="J210" s="51"/>
      <c r="K210" s="51">
        <v>17</v>
      </c>
      <c r="L210" s="84">
        <v>17</v>
      </c>
      <c r="M210" s="137"/>
      <c r="N210" s="57"/>
      <c r="O210" s="141"/>
      <c r="P210" s="54">
        <f>K210/J209</f>
        <v>1</v>
      </c>
      <c r="Q210" s="55">
        <v>20</v>
      </c>
      <c r="R210" s="145">
        <f t="shared" si="24"/>
        <v>1</v>
      </c>
      <c r="S210" s="145">
        <f t="shared" si="25"/>
        <v>0</v>
      </c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</row>
    <row r="211" spans="1:31" ht="15.75" customHeight="1" x14ac:dyDescent="0.25">
      <c r="A211" s="50">
        <v>1502</v>
      </c>
      <c r="B211" s="51"/>
      <c r="C211" s="51"/>
      <c r="D211" s="51"/>
      <c r="E211" s="51"/>
      <c r="F211" s="51"/>
      <c r="G211" s="51"/>
      <c r="H211" s="51"/>
      <c r="I211" s="51"/>
      <c r="J211" s="51"/>
      <c r="K211" s="51">
        <v>2</v>
      </c>
      <c r="L211" s="84">
        <v>2</v>
      </c>
      <c r="M211" s="137"/>
      <c r="N211" s="57"/>
      <c r="O211" s="142"/>
      <c r="P211" s="162"/>
      <c r="Q211" s="58">
        <v>1</v>
      </c>
      <c r="R211" s="163"/>
      <c r="S211" s="162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</row>
    <row r="212" spans="1:31" ht="15.75" customHeight="1" x14ac:dyDescent="0.25">
      <c r="A212" s="50">
        <v>1601</v>
      </c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84"/>
      <c r="M212" s="137"/>
      <c r="N212" s="57"/>
      <c r="O212" s="142"/>
      <c r="P212" s="148"/>
      <c r="Q212" s="58"/>
      <c r="R212" s="149"/>
      <c r="S212" s="148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</row>
    <row r="213" spans="1:31" ht="15.75" customHeight="1" x14ac:dyDescent="0.25">
      <c r="A213" s="50">
        <v>1602</v>
      </c>
      <c r="B213" s="51"/>
      <c r="C213" s="51"/>
      <c r="D213" s="51"/>
      <c r="E213" s="51"/>
      <c r="F213" s="51"/>
      <c r="G213" s="51"/>
      <c r="H213" s="51"/>
      <c r="I213" s="51"/>
      <c r="J213" s="51"/>
      <c r="K213" s="51">
        <v>1</v>
      </c>
      <c r="L213" s="84">
        <v>1</v>
      </c>
      <c r="M213" s="137"/>
      <c r="N213" s="57"/>
      <c r="O213" s="142"/>
      <c r="P213" s="148"/>
      <c r="Q213" s="58"/>
      <c r="R213" s="149"/>
      <c r="S213" s="148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</row>
    <row r="214" spans="1:31" ht="15.75" customHeight="1" x14ac:dyDescent="0.25">
      <c r="A214" s="50">
        <v>1701</v>
      </c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84"/>
      <c r="M214" s="137"/>
      <c r="N214" s="57"/>
      <c r="O214" s="142"/>
      <c r="P214" s="57"/>
      <c r="Q214" s="142"/>
      <c r="R214" s="150"/>
      <c r="S214" s="148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</row>
    <row r="215" spans="1:31" ht="15.75" customHeight="1" x14ac:dyDescent="0.25">
      <c r="A215" s="50">
        <v>1702</v>
      </c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84"/>
      <c r="M215" s="137"/>
      <c r="N215" s="57"/>
      <c r="O215" s="142"/>
      <c r="P215" s="151" t="s">
        <v>48</v>
      </c>
      <c r="Q215" s="152">
        <v>19</v>
      </c>
      <c r="R215" s="153">
        <f>L218</f>
        <v>20</v>
      </c>
      <c r="S215" s="154" t="s">
        <v>17</v>
      </c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</row>
    <row r="216" spans="1:31" ht="15.75" customHeight="1" x14ac:dyDescent="0.25">
      <c r="A216" s="50">
        <v>1801</v>
      </c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84"/>
      <c r="M216" s="137"/>
      <c r="N216" s="57"/>
      <c r="O216" s="142"/>
      <c r="P216" s="155" t="s">
        <v>49</v>
      </c>
      <c r="Q216" s="65">
        <f>IF(Q215/B201=0,"",Q215/B201)</f>
        <v>0.65517241379310343</v>
      </c>
      <c r="R216" s="156">
        <f>IF(Q215/R215=0,"",Q215/R215)</f>
        <v>0.95</v>
      </c>
      <c r="S216" s="157" t="s">
        <v>50</v>
      </c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</row>
    <row r="217" spans="1:31" ht="18" customHeight="1" x14ac:dyDescent="0.25">
      <c r="A217" s="50">
        <v>1802</v>
      </c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84"/>
      <c r="M217" s="138"/>
      <c r="N217" s="143"/>
      <c r="O217" s="144"/>
      <c r="P217" s="93"/>
      <c r="Q217" s="158"/>
      <c r="R217" s="158"/>
      <c r="S217" s="159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</row>
    <row r="218" spans="1:31" ht="18" customHeight="1" x14ac:dyDescent="0.25">
      <c r="A218" s="19"/>
      <c r="B218" s="182" t="s">
        <v>74</v>
      </c>
      <c r="C218" s="182"/>
      <c r="D218" s="182"/>
      <c r="E218" s="182"/>
      <c r="F218" s="182"/>
      <c r="G218" s="182"/>
      <c r="H218" s="182"/>
      <c r="I218" s="182"/>
      <c r="J218" s="182"/>
      <c r="K218" s="182"/>
      <c r="L218" s="71">
        <f>SUM(L209:L214)</f>
        <v>20</v>
      </c>
      <c r="M218" s="72">
        <f>L210/B201</f>
        <v>0.58620689655172409</v>
      </c>
      <c r="N218" s="72">
        <f>IF(L218=0,"",L218/B201)</f>
        <v>0.68965517241379315</v>
      </c>
      <c r="O218" s="72">
        <f>IF(L210=0,"",N218-M218)</f>
        <v>0.10344827586206906</v>
      </c>
      <c r="P218" s="1"/>
      <c r="Q218" s="24"/>
      <c r="R218" s="27"/>
      <c r="S218" s="1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</row>
    <row r="219" spans="1:31" ht="12.75" customHeight="1" x14ac:dyDescent="0.3">
      <c r="A219" s="3"/>
      <c r="B219" s="24"/>
      <c r="C219" s="24"/>
      <c r="D219" s="24"/>
      <c r="E219" s="24"/>
      <c r="F219" s="24"/>
      <c r="G219" s="24"/>
      <c r="H219" s="24"/>
      <c r="I219" s="24"/>
      <c r="J219" s="24"/>
      <c r="K219" s="46"/>
      <c r="L219" s="46"/>
      <c r="M219" s="1"/>
      <c r="N219" s="1"/>
      <c r="O219" s="24"/>
      <c r="P219" s="1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</row>
    <row r="220" spans="1:31" ht="12.75" customHeight="1" x14ac:dyDescent="0.2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46"/>
      <c r="L220" s="46"/>
      <c r="M220" s="1"/>
      <c r="N220" s="1"/>
      <c r="O220" s="24"/>
      <c r="P220" s="1"/>
      <c r="Q220" s="24"/>
      <c r="R220" s="27"/>
      <c r="S220" s="1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</row>
    <row r="221" spans="1:31" ht="26.25" customHeight="1" x14ac:dyDescent="0.4">
      <c r="B221" s="183" t="s">
        <v>63</v>
      </c>
      <c r="C221" s="183"/>
      <c r="D221" s="183"/>
      <c r="E221" s="183"/>
      <c r="F221" s="183"/>
      <c r="G221" s="183"/>
      <c r="H221" s="183"/>
      <c r="I221" s="183"/>
      <c r="J221" s="183"/>
      <c r="K221" s="183"/>
      <c r="L221" s="127" t="s">
        <v>46</v>
      </c>
      <c r="M221" s="1"/>
      <c r="N221" s="1"/>
      <c r="O221" s="24"/>
      <c r="P221" s="1"/>
      <c r="Q221" s="24"/>
      <c r="R221" s="24"/>
      <c r="S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</row>
    <row r="222" spans="1:31" ht="20.25" customHeight="1" x14ac:dyDescent="0.2">
      <c r="A222" s="190" t="s">
        <v>16</v>
      </c>
      <c r="B222" s="191" t="s">
        <v>64</v>
      </c>
      <c r="C222" s="192"/>
      <c r="D222" s="192"/>
      <c r="E222" s="192"/>
      <c r="F222" s="192"/>
      <c r="G222" s="192"/>
      <c r="H222" s="192"/>
      <c r="I222" s="192"/>
      <c r="J222" s="192"/>
      <c r="K222" s="193"/>
      <c r="L222" s="194" t="s">
        <v>17</v>
      </c>
      <c r="M222" s="189" t="s">
        <v>8</v>
      </c>
      <c r="N222" s="189" t="s">
        <v>9</v>
      </c>
      <c r="O222" s="196" t="s">
        <v>10</v>
      </c>
      <c r="P222" s="189" t="s">
        <v>11</v>
      </c>
      <c r="Q222" s="187" t="s">
        <v>12</v>
      </c>
      <c r="R222" s="187" t="s">
        <v>13</v>
      </c>
      <c r="S222" s="189" t="s">
        <v>14</v>
      </c>
      <c r="U222" s="27"/>
      <c r="V222" s="27"/>
      <c r="W222" s="24"/>
      <c r="X222" s="24"/>
      <c r="Y222" s="24"/>
      <c r="Z222" s="24"/>
      <c r="AA222" s="24"/>
      <c r="AB222" s="24"/>
      <c r="AC222" s="24"/>
      <c r="AD222" s="24"/>
      <c r="AE222" s="24"/>
    </row>
    <row r="223" spans="1:31" ht="15.75" customHeight="1" x14ac:dyDescent="0.25">
      <c r="A223" s="188"/>
      <c r="B223" s="50" t="s">
        <v>65</v>
      </c>
      <c r="C223" s="50" t="s">
        <v>66</v>
      </c>
      <c r="D223" s="50" t="s">
        <v>67</v>
      </c>
      <c r="E223" s="50" t="s">
        <v>68</v>
      </c>
      <c r="F223" s="50" t="s">
        <v>69</v>
      </c>
      <c r="G223" s="50" t="s">
        <v>70</v>
      </c>
      <c r="H223" s="50" t="s">
        <v>71</v>
      </c>
      <c r="I223" s="50" t="s">
        <v>72</v>
      </c>
      <c r="J223" s="50" t="s">
        <v>73</v>
      </c>
      <c r="K223" s="131" t="s">
        <v>95</v>
      </c>
      <c r="L223" s="195"/>
      <c r="M223" s="188"/>
      <c r="N223" s="188"/>
      <c r="O223" s="188"/>
      <c r="P223" s="188"/>
      <c r="Q223" s="188"/>
      <c r="R223" s="188"/>
      <c r="S223" s="188"/>
      <c r="U223" s="27"/>
      <c r="V223" s="27"/>
      <c r="W223" s="24"/>
      <c r="X223" s="24"/>
      <c r="Y223" s="24"/>
      <c r="Z223" s="24"/>
      <c r="AA223" s="24"/>
      <c r="AB223" s="24"/>
      <c r="AC223" s="24"/>
      <c r="AD223" s="24"/>
      <c r="AE223" s="24"/>
    </row>
    <row r="224" spans="1:31" ht="15.75" customHeight="1" x14ac:dyDescent="0.25">
      <c r="A224" s="50">
        <v>1101</v>
      </c>
      <c r="B224" s="51">
        <v>9</v>
      </c>
      <c r="C224" s="51"/>
      <c r="D224" s="51"/>
      <c r="E224" s="51"/>
      <c r="F224" s="51"/>
      <c r="G224" s="51"/>
      <c r="H224" s="51"/>
      <c r="I224" s="51"/>
      <c r="J224" s="51"/>
      <c r="K224" s="51"/>
      <c r="L224" s="84"/>
      <c r="M224" s="136"/>
      <c r="N224" s="139"/>
      <c r="O224" s="140"/>
      <c r="P224" s="146"/>
      <c r="Q224" s="53">
        <f>B224</f>
        <v>9</v>
      </c>
      <c r="R224" s="147"/>
      <c r="S224" s="146"/>
      <c r="U224" s="27"/>
      <c r="V224" s="27"/>
      <c r="W224" s="24"/>
      <c r="X224" s="24"/>
      <c r="Y224" s="24"/>
      <c r="Z224" s="24"/>
      <c r="AA224" s="24"/>
      <c r="AB224" s="24"/>
      <c r="AC224" s="24"/>
      <c r="AD224" s="24"/>
      <c r="AE224" s="24"/>
    </row>
    <row r="225" spans="1:31" ht="15.75" customHeight="1" x14ac:dyDescent="0.25">
      <c r="A225" s="50">
        <v>1102</v>
      </c>
      <c r="B225" s="51"/>
      <c r="C225" s="51">
        <v>7</v>
      </c>
      <c r="D225" s="51"/>
      <c r="E225" s="51"/>
      <c r="F225" s="51"/>
      <c r="G225" s="51"/>
      <c r="H225" s="51"/>
      <c r="I225" s="51"/>
      <c r="J225" s="51"/>
      <c r="K225" s="51"/>
      <c r="L225" s="84"/>
      <c r="M225" s="137"/>
      <c r="N225" s="57"/>
      <c r="O225" s="141"/>
      <c r="P225" s="54">
        <f>IF(C225=0,"",C225/B224)</f>
        <v>0.77777777777777779</v>
      </c>
      <c r="Q225" s="55">
        <v>7</v>
      </c>
      <c r="R225" s="145">
        <f t="shared" ref="R225:R233" si="26">IF(Q225=0,"",Q225/Q224)</f>
        <v>0.77777777777777779</v>
      </c>
      <c r="S225" s="145">
        <f t="shared" ref="S225:S233" si="27">IF(Q225=0,"",100%-R225)</f>
        <v>0.22222222222222221</v>
      </c>
      <c r="U225" s="27"/>
      <c r="V225" s="27"/>
      <c r="W225" s="24"/>
      <c r="X225" s="24"/>
      <c r="Y225" s="24"/>
      <c r="Z225" s="24"/>
      <c r="AA225" s="24"/>
      <c r="AB225" s="24"/>
      <c r="AC225" s="24"/>
      <c r="AD225" s="24"/>
      <c r="AE225" s="24"/>
    </row>
    <row r="226" spans="1:31" ht="15.75" customHeight="1" x14ac:dyDescent="0.25">
      <c r="A226" s="50">
        <v>1201</v>
      </c>
      <c r="B226" s="51"/>
      <c r="C226" s="51"/>
      <c r="D226" s="51">
        <v>7</v>
      </c>
      <c r="E226" s="51"/>
      <c r="F226" s="51"/>
      <c r="G226" s="51"/>
      <c r="H226" s="51"/>
      <c r="I226" s="51"/>
      <c r="J226" s="51"/>
      <c r="K226" s="51"/>
      <c r="L226" s="84"/>
      <c r="M226" s="137"/>
      <c r="N226" s="57"/>
      <c r="O226" s="141"/>
      <c r="P226" s="54">
        <f>IF(D226=0,"",D226/C225)</f>
        <v>1</v>
      </c>
      <c r="Q226" s="55">
        <v>7</v>
      </c>
      <c r="R226" s="145">
        <f t="shared" si="26"/>
        <v>1</v>
      </c>
      <c r="S226" s="145">
        <f t="shared" si="27"/>
        <v>0</v>
      </c>
      <c r="T226" s="80">
        <f>Q226/Q224</f>
        <v>0.77777777777777779</v>
      </c>
      <c r="U226" s="27"/>
      <c r="V226" s="27"/>
      <c r="W226" s="24"/>
      <c r="X226" s="24"/>
      <c r="Y226" s="24"/>
      <c r="Z226" s="24"/>
      <c r="AA226" s="24"/>
      <c r="AB226" s="24"/>
      <c r="AC226" s="24"/>
      <c r="AD226" s="24"/>
      <c r="AE226" s="24"/>
    </row>
    <row r="227" spans="1:31" ht="15.75" customHeight="1" x14ac:dyDescent="0.25">
      <c r="A227" s="50">
        <v>1202</v>
      </c>
      <c r="B227" s="51"/>
      <c r="C227" s="51"/>
      <c r="D227" s="51"/>
      <c r="E227" s="51">
        <v>7</v>
      </c>
      <c r="F227" s="51"/>
      <c r="G227" s="51"/>
      <c r="H227" s="51"/>
      <c r="I227" s="51"/>
      <c r="J227" s="51"/>
      <c r="K227" s="51"/>
      <c r="L227" s="84"/>
      <c r="M227" s="137"/>
      <c r="N227" s="57"/>
      <c r="O227" s="141"/>
      <c r="P227" s="54">
        <f>IF(E227=0,"",E227/D226)</f>
        <v>1</v>
      </c>
      <c r="Q227" s="55">
        <v>7</v>
      </c>
      <c r="R227" s="145">
        <f t="shared" si="26"/>
        <v>1</v>
      </c>
      <c r="S227" s="145">
        <f t="shared" si="27"/>
        <v>0</v>
      </c>
      <c r="U227" s="27"/>
      <c r="V227" s="27"/>
      <c r="W227" s="24"/>
      <c r="X227" s="24"/>
      <c r="Y227" s="24"/>
      <c r="Z227" s="24"/>
      <c r="AA227" s="24"/>
      <c r="AB227" s="24"/>
      <c r="AC227" s="24"/>
      <c r="AD227" s="24"/>
      <c r="AE227" s="24"/>
    </row>
    <row r="228" spans="1:31" ht="15.75" customHeight="1" x14ac:dyDescent="0.25">
      <c r="A228" s="50">
        <f t="shared" ref="A228:A240" si="28">A226+100</f>
        <v>1301</v>
      </c>
      <c r="B228" s="51"/>
      <c r="C228" s="51"/>
      <c r="D228" s="51"/>
      <c r="E228" s="51"/>
      <c r="F228" s="51">
        <v>7</v>
      </c>
      <c r="G228" s="51"/>
      <c r="H228" s="51"/>
      <c r="I228" s="51"/>
      <c r="J228" s="51"/>
      <c r="K228" s="51"/>
      <c r="L228" s="84"/>
      <c r="M228" s="137"/>
      <c r="N228" s="57"/>
      <c r="O228" s="141"/>
      <c r="P228" s="54">
        <f>IF(F228=0,"",F228/E227)</f>
        <v>1</v>
      </c>
      <c r="Q228" s="55">
        <v>7</v>
      </c>
      <c r="R228" s="145">
        <f t="shared" si="26"/>
        <v>1</v>
      </c>
      <c r="S228" s="145">
        <f t="shared" si="27"/>
        <v>0</v>
      </c>
      <c r="U228" s="27"/>
      <c r="V228" s="27"/>
      <c r="W228" s="24"/>
      <c r="X228" s="24"/>
      <c r="Y228" s="24"/>
      <c r="Z228" s="24"/>
      <c r="AA228" s="24"/>
      <c r="AB228" s="24"/>
      <c r="AC228" s="24"/>
      <c r="AD228" s="24"/>
      <c r="AE228" s="24"/>
    </row>
    <row r="229" spans="1:31" ht="15.75" customHeight="1" x14ac:dyDescent="0.25">
      <c r="A229" s="50">
        <f t="shared" si="28"/>
        <v>1302</v>
      </c>
      <c r="B229" s="51"/>
      <c r="C229" s="51"/>
      <c r="D229" s="51"/>
      <c r="E229" s="51"/>
      <c r="F229" s="51"/>
      <c r="G229" s="51">
        <v>6</v>
      </c>
      <c r="H229" s="51"/>
      <c r="I229" s="51"/>
      <c r="J229" s="51"/>
      <c r="K229" s="51"/>
      <c r="L229" s="84"/>
      <c r="M229" s="137"/>
      <c r="N229" s="57"/>
      <c r="O229" s="141"/>
      <c r="P229" s="54">
        <f>IF(G229=0,"",G229/F228)</f>
        <v>0.8571428571428571</v>
      </c>
      <c r="Q229" s="55">
        <v>6</v>
      </c>
      <c r="R229" s="145">
        <f t="shared" si="26"/>
        <v>0.8571428571428571</v>
      </c>
      <c r="S229" s="145">
        <f t="shared" si="27"/>
        <v>0.1428571428571429</v>
      </c>
      <c r="U229" s="27"/>
      <c r="V229" s="27"/>
      <c r="W229" s="24"/>
      <c r="X229" s="24"/>
      <c r="Y229" s="24"/>
      <c r="Z229" s="24"/>
      <c r="AA229" s="24"/>
      <c r="AB229" s="24"/>
      <c r="AC229" s="24"/>
      <c r="AD229" s="24"/>
      <c r="AE229" s="24"/>
    </row>
    <row r="230" spans="1:31" ht="15.75" customHeight="1" x14ac:dyDescent="0.25">
      <c r="A230" s="50">
        <f t="shared" si="28"/>
        <v>1401</v>
      </c>
      <c r="B230" s="51"/>
      <c r="C230" s="51"/>
      <c r="D230" s="51"/>
      <c r="E230" s="51"/>
      <c r="F230" s="51"/>
      <c r="G230" s="51"/>
      <c r="H230" s="51">
        <v>6</v>
      </c>
      <c r="I230" s="51"/>
      <c r="J230" s="51"/>
      <c r="K230" s="51"/>
      <c r="L230" s="84"/>
      <c r="M230" s="137"/>
      <c r="N230" s="57"/>
      <c r="O230" s="141"/>
      <c r="P230" s="54">
        <f>IF(H230=0,"",H230/G229)</f>
        <v>1</v>
      </c>
      <c r="Q230" s="55">
        <v>6</v>
      </c>
      <c r="R230" s="145">
        <f t="shared" si="26"/>
        <v>1</v>
      </c>
      <c r="S230" s="145">
        <f t="shared" si="27"/>
        <v>0</v>
      </c>
      <c r="U230" s="27"/>
      <c r="V230" s="27"/>
      <c r="W230" s="24"/>
      <c r="X230" s="24"/>
      <c r="Y230" s="24"/>
      <c r="Z230" s="24"/>
      <c r="AA230" s="24"/>
      <c r="AB230" s="24"/>
      <c r="AC230" s="24"/>
      <c r="AD230" s="24"/>
      <c r="AE230" s="24"/>
    </row>
    <row r="231" spans="1:31" ht="15.75" customHeight="1" x14ac:dyDescent="0.25">
      <c r="A231" s="50">
        <f t="shared" si="28"/>
        <v>1402</v>
      </c>
      <c r="B231" s="51"/>
      <c r="C231" s="51"/>
      <c r="D231" s="51"/>
      <c r="E231" s="51"/>
      <c r="F231" s="51"/>
      <c r="G231" s="51"/>
      <c r="H231" s="51"/>
      <c r="I231" s="51">
        <v>6</v>
      </c>
      <c r="J231" s="51"/>
      <c r="K231" s="51"/>
      <c r="L231" s="84"/>
      <c r="M231" s="137"/>
      <c r="N231" s="57"/>
      <c r="O231" s="141"/>
      <c r="P231" s="54">
        <f>IF(I231=0,"",I231/H230)</f>
        <v>1</v>
      </c>
      <c r="Q231" s="55">
        <v>6</v>
      </c>
      <c r="R231" s="145">
        <f t="shared" si="26"/>
        <v>1</v>
      </c>
      <c r="S231" s="145">
        <f t="shared" si="27"/>
        <v>0</v>
      </c>
      <c r="U231" s="27"/>
      <c r="V231" s="27"/>
      <c r="W231" s="24"/>
      <c r="X231" s="24"/>
      <c r="Y231" s="24"/>
      <c r="Z231" s="24"/>
      <c r="AA231" s="24"/>
      <c r="AB231" s="24"/>
      <c r="AC231" s="24"/>
      <c r="AD231" s="24"/>
      <c r="AE231" s="24"/>
    </row>
    <row r="232" spans="1:31" ht="15.75" customHeight="1" x14ac:dyDescent="0.25">
      <c r="A232" s="50">
        <f t="shared" si="28"/>
        <v>1501</v>
      </c>
      <c r="B232" s="51"/>
      <c r="C232" s="51"/>
      <c r="D232" s="51"/>
      <c r="E232" s="51"/>
      <c r="F232" s="51"/>
      <c r="G232" s="51"/>
      <c r="H232" s="51"/>
      <c r="I232" s="51"/>
      <c r="J232" s="51">
        <v>5</v>
      </c>
      <c r="K232" s="51"/>
      <c r="L232" s="84"/>
      <c r="M232" s="137"/>
      <c r="N232" s="57"/>
      <c r="O232" s="141"/>
      <c r="P232" s="54">
        <f>IF(J232=0,"",J232/I231)</f>
        <v>0.83333333333333337</v>
      </c>
      <c r="Q232" s="55">
        <v>6</v>
      </c>
      <c r="R232" s="145">
        <f t="shared" si="26"/>
        <v>1</v>
      </c>
      <c r="S232" s="145">
        <f t="shared" si="27"/>
        <v>0</v>
      </c>
      <c r="U232" s="27"/>
      <c r="V232" s="27"/>
      <c r="W232" s="24"/>
      <c r="X232" s="24"/>
      <c r="Y232" s="24"/>
      <c r="Z232" s="24"/>
      <c r="AA232" s="24"/>
      <c r="AB232" s="24"/>
      <c r="AC232" s="24"/>
      <c r="AD232" s="24"/>
      <c r="AE232" s="24"/>
    </row>
    <row r="233" spans="1:31" ht="15.75" customHeight="1" x14ac:dyDescent="0.25">
      <c r="A233" s="50">
        <f t="shared" si="28"/>
        <v>1502</v>
      </c>
      <c r="B233" s="51"/>
      <c r="C233" s="51"/>
      <c r="D233" s="51"/>
      <c r="E233" s="51"/>
      <c r="F233" s="51"/>
      <c r="G233" s="51"/>
      <c r="H233" s="51"/>
      <c r="I233" s="51"/>
      <c r="J233" s="51"/>
      <c r="K233" s="51">
        <v>5</v>
      </c>
      <c r="L233" s="84">
        <v>5</v>
      </c>
      <c r="M233" s="137"/>
      <c r="N233" s="57"/>
      <c r="O233" s="141"/>
      <c r="P233" s="54">
        <f>IF(K233=0,"",K233/J232)</f>
        <v>1</v>
      </c>
      <c r="Q233" s="55">
        <v>6</v>
      </c>
      <c r="R233" s="145">
        <f t="shared" si="26"/>
        <v>1</v>
      </c>
      <c r="S233" s="145">
        <f t="shared" si="27"/>
        <v>0</v>
      </c>
      <c r="U233" s="27"/>
      <c r="V233" s="27"/>
      <c r="W233" s="24"/>
      <c r="X233" s="24"/>
      <c r="Y233" s="24"/>
      <c r="Z233" s="24"/>
      <c r="AA233" s="24"/>
      <c r="AB233" s="24"/>
      <c r="AC233" s="24"/>
      <c r="AD233" s="24"/>
      <c r="AE233" s="24"/>
    </row>
    <row r="234" spans="1:31" ht="15.75" customHeight="1" x14ac:dyDescent="0.25">
      <c r="A234" s="50">
        <f t="shared" si="28"/>
        <v>1601</v>
      </c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84"/>
      <c r="M234" s="137"/>
      <c r="N234" s="57"/>
      <c r="O234" s="142"/>
      <c r="P234" s="162"/>
      <c r="Q234" s="58">
        <v>0</v>
      </c>
      <c r="R234" s="163"/>
      <c r="S234" s="162"/>
      <c r="U234" s="27"/>
      <c r="V234" s="27"/>
      <c r="W234" s="24"/>
      <c r="X234" s="24"/>
      <c r="Y234" s="24"/>
      <c r="Z234" s="24"/>
      <c r="AA234" s="24"/>
      <c r="AB234" s="24"/>
      <c r="AC234" s="24"/>
      <c r="AD234" s="24"/>
      <c r="AE234" s="24"/>
    </row>
    <row r="235" spans="1:31" ht="15.75" customHeight="1" x14ac:dyDescent="0.25">
      <c r="A235" s="50">
        <f t="shared" si="28"/>
        <v>1602</v>
      </c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84"/>
      <c r="M235" s="137"/>
      <c r="N235" s="57"/>
      <c r="O235" s="142"/>
      <c r="P235" s="148"/>
      <c r="Q235" s="58"/>
      <c r="R235" s="149"/>
      <c r="S235" s="148"/>
      <c r="U235" s="27"/>
      <c r="V235" s="27"/>
      <c r="W235" s="24"/>
      <c r="X235" s="24"/>
      <c r="Y235" s="24"/>
      <c r="Z235" s="24"/>
      <c r="AA235" s="24"/>
      <c r="AB235" s="24"/>
      <c r="AC235" s="24"/>
      <c r="AD235" s="24"/>
      <c r="AE235" s="24"/>
    </row>
    <row r="236" spans="1:31" ht="15.75" customHeight="1" x14ac:dyDescent="0.25">
      <c r="A236" s="50">
        <f t="shared" si="28"/>
        <v>1701</v>
      </c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84"/>
      <c r="M236" s="137"/>
      <c r="N236" s="57"/>
      <c r="O236" s="142"/>
      <c r="P236" s="148"/>
      <c r="Q236" s="58"/>
      <c r="R236" s="149"/>
      <c r="S236" s="148"/>
      <c r="U236" s="27"/>
      <c r="V236" s="27"/>
      <c r="W236" s="24"/>
      <c r="X236" s="24"/>
      <c r="Y236" s="24"/>
      <c r="Z236" s="24"/>
      <c r="AA236" s="24"/>
      <c r="AB236" s="24"/>
      <c r="AC236" s="24"/>
      <c r="AD236" s="24"/>
      <c r="AE236" s="24"/>
    </row>
    <row r="237" spans="1:31" ht="15.75" customHeight="1" x14ac:dyDescent="0.25">
      <c r="A237" s="50">
        <f t="shared" si="28"/>
        <v>1702</v>
      </c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84"/>
      <c r="M237" s="137"/>
      <c r="N237" s="57"/>
      <c r="O237" s="142"/>
      <c r="P237" s="57"/>
      <c r="Q237" s="142"/>
      <c r="R237" s="150"/>
      <c r="S237" s="148"/>
      <c r="U237" s="27"/>
      <c r="V237" s="27"/>
      <c r="W237" s="24"/>
      <c r="X237" s="24"/>
      <c r="Y237" s="24"/>
      <c r="Z237" s="24"/>
      <c r="AA237" s="24"/>
      <c r="AB237" s="24"/>
      <c r="AC237" s="24"/>
      <c r="AD237" s="24"/>
      <c r="AE237" s="24"/>
    </row>
    <row r="238" spans="1:31" ht="15.75" customHeight="1" x14ac:dyDescent="0.25">
      <c r="A238" s="50">
        <f t="shared" si="28"/>
        <v>1801</v>
      </c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84"/>
      <c r="M238" s="137"/>
      <c r="N238" s="57"/>
      <c r="O238" s="142"/>
      <c r="P238" s="151" t="s">
        <v>48</v>
      </c>
      <c r="Q238" s="152">
        <v>5</v>
      </c>
      <c r="R238" s="153">
        <f>IF(SUM(L226:L235)=0,"",SUM(L226:L235))</f>
        <v>5</v>
      </c>
      <c r="S238" s="154" t="s">
        <v>17</v>
      </c>
      <c r="U238" s="27"/>
      <c r="V238" s="27"/>
      <c r="W238" s="24"/>
      <c r="X238" s="24"/>
      <c r="Y238" s="24"/>
      <c r="Z238" s="24"/>
      <c r="AA238" s="24"/>
      <c r="AB238" s="24"/>
      <c r="AC238" s="24"/>
      <c r="AD238" s="24"/>
      <c r="AE238" s="24"/>
    </row>
    <row r="239" spans="1:31" ht="15.75" customHeight="1" x14ac:dyDescent="0.25">
      <c r="A239" s="50">
        <f t="shared" si="28"/>
        <v>1802</v>
      </c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84"/>
      <c r="M239" s="137"/>
      <c r="N239" s="57"/>
      <c r="O239" s="142"/>
      <c r="P239" s="155" t="s">
        <v>49</v>
      </c>
      <c r="Q239" s="65">
        <f>IF(Q238/B224=0,"",Q238/B224)</f>
        <v>0.55555555555555558</v>
      </c>
      <c r="R239" s="156">
        <f>IF(Q238/R238=0,"",Q238/R238)</f>
        <v>1</v>
      </c>
      <c r="S239" s="157" t="s">
        <v>50</v>
      </c>
      <c r="U239" s="27"/>
      <c r="V239" s="27"/>
      <c r="W239" s="24"/>
      <c r="X239" s="24"/>
      <c r="Y239" s="24"/>
      <c r="Z239" s="24"/>
      <c r="AA239" s="24"/>
      <c r="AB239" s="24"/>
      <c r="AC239" s="24"/>
      <c r="AD239" s="24"/>
      <c r="AE239" s="24"/>
    </row>
    <row r="240" spans="1:31" ht="15.75" customHeight="1" x14ac:dyDescent="0.25">
      <c r="A240" s="50">
        <f t="shared" si="28"/>
        <v>1901</v>
      </c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84"/>
      <c r="M240" s="138"/>
      <c r="N240" s="143"/>
      <c r="O240" s="144"/>
      <c r="P240" s="93"/>
      <c r="Q240" s="158"/>
      <c r="R240" s="158"/>
      <c r="S240" s="159"/>
      <c r="U240" s="27"/>
      <c r="V240" s="27"/>
      <c r="W240" s="24"/>
      <c r="X240" s="24"/>
      <c r="Y240" s="24"/>
      <c r="Z240" s="24"/>
      <c r="AA240" s="24"/>
      <c r="AB240" s="24"/>
      <c r="AC240" s="24"/>
      <c r="AD240" s="24"/>
      <c r="AE240" s="24"/>
    </row>
    <row r="241" spans="1:31" ht="18" customHeight="1" x14ac:dyDescent="0.25">
      <c r="A241" s="19"/>
      <c r="B241" s="182" t="s">
        <v>74</v>
      </c>
      <c r="C241" s="182"/>
      <c r="D241" s="182"/>
      <c r="E241" s="182"/>
      <c r="F241" s="182"/>
      <c r="G241" s="182"/>
      <c r="H241" s="182"/>
      <c r="I241" s="182"/>
      <c r="J241" s="182"/>
      <c r="K241" s="182"/>
      <c r="L241" s="71">
        <f>SUM(L233:L237)</f>
        <v>5</v>
      </c>
      <c r="M241" s="72">
        <f>IF(L233=0,"",L233/B224)</f>
        <v>0.55555555555555558</v>
      </c>
      <c r="N241" s="72">
        <f>IF(L241=0,"",L241/B224)</f>
        <v>0.55555555555555558</v>
      </c>
      <c r="O241" s="72">
        <f>IF(L233=0,"",N241-M241)</f>
        <v>0</v>
      </c>
      <c r="P241" s="1"/>
      <c r="Q241" s="24"/>
      <c r="R241" s="27"/>
      <c r="S241" s="1"/>
      <c r="U241" s="27"/>
      <c r="V241" s="27"/>
      <c r="W241" s="24"/>
      <c r="X241" s="24"/>
      <c r="Y241" s="24"/>
      <c r="Z241" s="24"/>
      <c r="AA241" s="24"/>
      <c r="AB241" s="24"/>
      <c r="AC241" s="24"/>
      <c r="AD241" s="24"/>
      <c r="AE241" s="24"/>
    </row>
    <row r="242" spans="1:31" ht="12.75" customHeight="1" x14ac:dyDescent="0.2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46"/>
      <c r="L242" s="46"/>
      <c r="M242" s="1"/>
      <c r="N242" s="1"/>
      <c r="O242" s="1"/>
      <c r="P242" s="1"/>
      <c r="Q242" s="24"/>
      <c r="R242" s="27"/>
      <c r="S242" s="1"/>
      <c r="T242" s="24"/>
      <c r="U242" s="27"/>
      <c r="V242" s="27"/>
      <c r="W242" s="24"/>
      <c r="X242" s="24"/>
      <c r="Y242" s="24"/>
      <c r="Z242" s="24"/>
      <c r="AA242" s="24"/>
      <c r="AB242" s="24"/>
      <c r="AC242" s="24"/>
      <c r="AD242" s="24"/>
      <c r="AE242" s="24"/>
    </row>
    <row r="243" spans="1:31" ht="12.75" customHeight="1" x14ac:dyDescent="0.2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46"/>
      <c r="L243" s="46"/>
      <c r="M243" s="1"/>
      <c r="N243" s="1"/>
      <c r="O243" s="1"/>
      <c r="P243" s="1"/>
      <c r="Q243" s="24"/>
      <c r="R243" s="27"/>
      <c r="S243" s="1"/>
      <c r="T243" s="24"/>
      <c r="U243" s="27"/>
      <c r="V243" s="27"/>
      <c r="W243" s="24"/>
      <c r="X243" s="24"/>
      <c r="Y243" s="24"/>
      <c r="Z243" s="24"/>
      <c r="AA243" s="24"/>
      <c r="AB243" s="24"/>
      <c r="AC243" s="24"/>
      <c r="AD243" s="24"/>
      <c r="AE243" s="24"/>
    </row>
    <row r="244" spans="1:31" ht="26.25" customHeight="1" x14ac:dyDescent="0.4">
      <c r="B244" s="183" t="s">
        <v>63</v>
      </c>
      <c r="C244" s="183"/>
      <c r="D244" s="183"/>
      <c r="E244" s="183"/>
      <c r="F244" s="183"/>
      <c r="G244" s="183"/>
      <c r="H244" s="183"/>
      <c r="I244" s="183"/>
      <c r="J244" s="183"/>
      <c r="K244" s="183"/>
      <c r="L244" s="127" t="s">
        <v>47</v>
      </c>
      <c r="M244" s="1"/>
      <c r="N244" s="1"/>
      <c r="O244" s="24"/>
      <c r="P244" s="1"/>
      <c r="Q244" s="24"/>
      <c r="R244" s="24"/>
      <c r="S244" s="24"/>
    </row>
    <row r="245" spans="1:31" ht="20.25" customHeight="1" x14ac:dyDescent="0.2">
      <c r="A245" s="190" t="s">
        <v>16</v>
      </c>
      <c r="B245" s="191" t="s">
        <v>64</v>
      </c>
      <c r="C245" s="192"/>
      <c r="D245" s="192"/>
      <c r="E245" s="192"/>
      <c r="F245" s="192"/>
      <c r="G245" s="192"/>
      <c r="H245" s="192"/>
      <c r="I245" s="192"/>
      <c r="J245" s="192"/>
      <c r="K245" s="193"/>
      <c r="L245" s="194" t="s">
        <v>17</v>
      </c>
      <c r="M245" s="189" t="s">
        <v>8</v>
      </c>
      <c r="N245" s="189" t="s">
        <v>9</v>
      </c>
      <c r="O245" s="196" t="s">
        <v>10</v>
      </c>
      <c r="P245" s="189" t="s">
        <v>11</v>
      </c>
      <c r="Q245" s="187" t="s">
        <v>12</v>
      </c>
      <c r="R245" s="187" t="s">
        <v>13</v>
      </c>
      <c r="S245" s="189" t="s">
        <v>14</v>
      </c>
    </row>
    <row r="246" spans="1:31" ht="15.75" customHeight="1" x14ac:dyDescent="0.25">
      <c r="A246" s="188"/>
      <c r="B246" s="50" t="s">
        <v>65</v>
      </c>
      <c r="C246" s="50" t="s">
        <v>66</v>
      </c>
      <c r="D246" s="50" t="s">
        <v>67</v>
      </c>
      <c r="E246" s="50" t="s">
        <v>68</v>
      </c>
      <c r="F246" s="50" t="s">
        <v>69</v>
      </c>
      <c r="G246" s="50" t="s">
        <v>70</v>
      </c>
      <c r="H246" s="50" t="s">
        <v>71</v>
      </c>
      <c r="I246" s="50" t="s">
        <v>72</v>
      </c>
      <c r="J246" s="50" t="s">
        <v>73</v>
      </c>
      <c r="K246" s="131" t="s">
        <v>95</v>
      </c>
      <c r="L246" s="195"/>
      <c r="M246" s="188"/>
      <c r="N246" s="188"/>
      <c r="O246" s="188"/>
      <c r="P246" s="188"/>
      <c r="Q246" s="188"/>
      <c r="R246" s="188"/>
      <c r="S246" s="188"/>
    </row>
    <row r="247" spans="1:31" ht="15.75" customHeight="1" x14ac:dyDescent="0.25">
      <c r="A247" s="50">
        <v>1102</v>
      </c>
      <c r="B247" s="51">
        <v>23</v>
      </c>
      <c r="C247" s="51"/>
      <c r="D247" s="51"/>
      <c r="E247" s="51"/>
      <c r="F247" s="51"/>
      <c r="G247" s="51"/>
      <c r="H247" s="51"/>
      <c r="I247" s="51"/>
      <c r="J247" s="51"/>
      <c r="K247" s="51"/>
      <c r="L247" s="84"/>
      <c r="M247" s="136"/>
      <c r="N247" s="139"/>
      <c r="O247" s="140"/>
      <c r="P247" s="146"/>
      <c r="Q247" s="53">
        <f>B247</f>
        <v>23</v>
      </c>
      <c r="R247" s="147"/>
      <c r="S247" s="146"/>
    </row>
    <row r="248" spans="1:31" ht="15.75" customHeight="1" x14ac:dyDescent="0.25">
      <c r="A248" s="50">
        <v>1201</v>
      </c>
      <c r="B248" s="51"/>
      <c r="C248" s="51">
        <v>20</v>
      </c>
      <c r="D248" s="51"/>
      <c r="E248" s="51"/>
      <c r="F248" s="51"/>
      <c r="G248" s="51"/>
      <c r="H248" s="51"/>
      <c r="I248" s="51"/>
      <c r="J248" s="51"/>
      <c r="K248" s="51"/>
      <c r="L248" s="84"/>
      <c r="M248" s="137"/>
      <c r="N248" s="57"/>
      <c r="O248" s="141"/>
      <c r="P248" s="54">
        <f>IF(C248=0,"",C248/B247)</f>
        <v>0.86956521739130432</v>
      </c>
      <c r="Q248" s="55">
        <v>20</v>
      </c>
      <c r="R248" s="145">
        <f t="shared" ref="R248:R256" si="29">IF(Q248=0,"",Q248/Q247)</f>
        <v>0.86956521739130432</v>
      </c>
      <c r="S248" s="145">
        <f t="shared" ref="S248:S256" si="30">IF(Q248=0,"",100%-R248)</f>
        <v>0.13043478260869568</v>
      </c>
    </row>
    <row r="249" spans="1:31" ht="15.75" customHeight="1" x14ac:dyDescent="0.25">
      <c r="A249" s="50">
        <v>1202</v>
      </c>
      <c r="B249" s="51"/>
      <c r="C249" s="51"/>
      <c r="D249" s="51">
        <v>15</v>
      </c>
      <c r="E249" s="51"/>
      <c r="F249" s="51"/>
      <c r="G249" s="51"/>
      <c r="H249" s="51"/>
      <c r="I249" s="51"/>
      <c r="J249" s="51"/>
      <c r="K249" s="51"/>
      <c r="L249" s="84"/>
      <c r="M249" s="137"/>
      <c r="N249" s="57"/>
      <c r="O249" s="141"/>
      <c r="P249" s="54">
        <f>IF(D249=0,"",D249/C248)</f>
        <v>0.75</v>
      </c>
      <c r="Q249" s="55">
        <v>17</v>
      </c>
      <c r="R249" s="145">
        <f t="shared" si="29"/>
        <v>0.85</v>
      </c>
      <c r="S249" s="145">
        <f t="shared" si="30"/>
        <v>0.15000000000000002</v>
      </c>
      <c r="U249" s="37">
        <f>Q249/Q247</f>
        <v>0.73913043478260865</v>
      </c>
    </row>
    <row r="250" spans="1:31" ht="15.75" customHeight="1" x14ac:dyDescent="0.25">
      <c r="A250" s="50">
        <f t="shared" ref="A250:A263" si="31">A248+100</f>
        <v>1301</v>
      </c>
      <c r="B250" s="51"/>
      <c r="C250" s="51"/>
      <c r="D250" s="51"/>
      <c r="E250" s="51">
        <v>14</v>
      </c>
      <c r="F250" s="51"/>
      <c r="G250" s="51"/>
      <c r="H250" s="51"/>
      <c r="I250" s="51"/>
      <c r="J250" s="51"/>
      <c r="K250" s="51"/>
      <c r="L250" s="84"/>
      <c r="M250" s="137"/>
      <c r="N250" s="57"/>
      <c r="O250" s="141"/>
      <c r="P250" s="54">
        <f>IF(E250=0,"",E250/D249)</f>
        <v>0.93333333333333335</v>
      </c>
      <c r="Q250" s="55">
        <v>16</v>
      </c>
      <c r="R250" s="145">
        <f t="shared" si="29"/>
        <v>0.94117647058823528</v>
      </c>
      <c r="S250" s="145">
        <f t="shared" si="30"/>
        <v>5.8823529411764719E-2</v>
      </c>
    </row>
    <row r="251" spans="1:31" ht="15.75" customHeight="1" x14ac:dyDescent="0.25">
      <c r="A251" s="50">
        <f t="shared" si="31"/>
        <v>1302</v>
      </c>
      <c r="B251" s="51"/>
      <c r="C251" s="51"/>
      <c r="D251" s="51"/>
      <c r="E251" s="51"/>
      <c r="F251" s="51">
        <v>14</v>
      </c>
      <c r="G251" s="51"/>
      <c r="H251" s="51"/>
      <c r="I251" s="51"/>
      <c r="J251" s="51"/>
      <c r="K251" s="51"/>
      <c r="L251" s="84"/>
      <c r="M251" s="137"/>
      <c r="N251" s="57"/>
      <c r="O251" s="141"/>
      <c r="P251" s="54">
        <f>IF(F251=0,"",F251/E250)</f>
        <v>1</v>
      </c>
      <c r="Q251" s="55">
        <v>14</v>
      </c>
      <c r="R251" s="145">
        <f t="shared" si="29"/>
        <v>0.875</v>
      </c>
      <c r="S251" s="145">
        <f t="shared" si="30"/>
        <v>0.125</v>
      </c>
    </row>
    <row r="252" spans="1:31" ht="15.75" customHeight="1" x14ac:dyDescent="0.25">
      <c r="A252" s="50">
        <f t="shared" si="31"/>
        <v>1401</v>
      </c>
      <c r="B252" s="51"/>
      <c r="C252" s="51"/>
      <c r="D252" s="51"/>
      <c r="E252" s="51"/>
      <c r="F252" s="51"/>
      <c r="G252" s="51">
        <v>11</v>
      </c>
      <c r="H252" s="51"/>
      <c r="I252" s="51"/>
      <c r="J252" s="51"/>
      <c r="K252" s="51"/>
      <c r="L252" s="84"/>
      <c r="M252" s="137"/>
      <c r="N252" s="57"/>
      <c r="O252" s="141"/>
      <c r="P252" s="54">
        <f>IF(G252=0,"",G252/F251)</f>
        <v>0.7857142857142857</v>
      </c>
      <c r="Q252" s="55">
        <v>11</v>
      </c>
      <c r="R252" s="145">
        <f t="shared" si="29"/>
        <v>0.7857142857142857</v>
      </c>
      <c r="S252" s="145">
        <f t="shared" si="30"/>
        <v>0.2142857142857143</v>
      </c>
    </row>
    <row r="253" spans="1:31" ht="15.75" customHeight="1" x14ac:dyDescent="0.25">
      <c r="A253" s="50">
        <f t="shared" si="31"/>
        <v>1402</v>
      </c>
      <c r="B253" s="51"/>
      <c r="C253" s="51"/>
      <c r="D253" s="51"/>
      <c r="E253" s="51"/>
      <c r="F253" s="51"/>
      <c r="G253" s="51"/>
      <c r="H253" s="51">
        <v>9</v>
      </c>
      <c r="I253" s="51"/>
      <c r="J253" s="51"/>
      <c r="K253" s="51"/>
      <c r="L253" s="84"/>
      <c r="M253" s="137"/>
      <c r="N253" s="57"/>
      <c r="O253" s="141"/>
      <c r="P253" s="54">
        <f>IF(H253=0,"",H253/G252)</f>
        <v>0.81818181818181823</v>
      </c>
      <c r="Q253" s="55">
        <v>11</v>
      </c>
      <c r="R253" s="145">
        <f t="shared" si="29"/>
        <v>1</v>
      </c>
      <c r="S253" s="145">
        <f t="shared" si="30"/>
        <v>0</v>
      </c>
    </row>
    <row r="254" spans="1:31" ht="15.75" customHeight="1" x14ac:dyDescent="0.25">
      <c r="A254" s="50">
        <f t="shared" si="31"/>
        <v>1501</v>
      </c>
      <c r="B254" s="51"/>
      <c r="C254" s="51"/>
      <c r="D254" s="51"/>
      <c r="E254" s="51"/>
      <c r="F254" s="51"/>
      <c r="G254" s="51"/>
      <c r="H254" s="51"/>
      <c r="I254" s="51">
        <v>9</v>
      </c>
      <c r="J254" s="51"/>
      <c r="K254" s="51"/>
      <c r="L254" s="84"/>
      <c r="M254" s="137"/>
      <c r="N254" s="57"/>
      <c r="O254" s="141"/>
      <c r="P254" s="54">
        <f>IF(I254=0,"",I254/H253)</f>
        <v>1</v>
      </c>
      <c r="Q254" s="55">
        <v>11</v>
      </c>
      <c r="R254" s="145">
        <f t="shared" si="29"/>
        <v>1</v>
      </c>
      <c r="S254" s="145">
        <f t="shared" si="30"/>
        <v>0</v>
      </c>
    </row>
    <row r="255" spans="1:31" ht="15.75" customHeight="1" x14ac:dyDescent="0.25">
      <c r="A255" s="50">
        <f t="shared" si="31"/>
        <v>1502</v>
      </c>
      <c r="B255" s="51"/>
      <c r="C255" s="51"/>
      <c r="D255" s="51"/>
      <c r="E255" s="51"/>
      <c r="F255" s="51"/>
      <c r="G255" s="51"/>
      <c r="H255" s="51"/>
      <c r="I255" s="51"/>
      <c r="J255" s="51">
        <v>8</v>
      </c>
      <c r="K255" s="51"/>
      <c r="L255" s="84"/>
      <c r="M255" s="137"/>
      <c r="N255" s="57"/>
      <c r="O255" s="141"/>
      <c r="P255" s="54">
        <f>IF(J255=0,"",J255/I254)</f>
        <v>0.88888888888888884</v>
      </c>
      <c r="Q255" s="55">
        <v>11</v>
      </c>
      <c r="R255" s="145">
        <f t="shared" si="29"/>
        <v>1</v>
      </c>
      <c r="S255" s="145">
        <f t="shared" si="30"/>
        <v>0</v>
      </c>
    </row>
    <row r="256" spans="1:31" ht="15.75" customHeight="1" x14ac:dyDescent="0.25">
      <c r="A256" s="50">
        <f t="shared" si="31"/>
        <v>1601</v>
      </c>
      <c r="B256" s="51"/>
      <c r="C256" s="51"/>
      <c r="D256" s="51"/>
      <c r="E256" s="51"/>
      <c r="F256" s="51"/>
      <c r="G256" s="51"/>
      <c r="H256" s="51"/>
      <c r="I256" s="51"/>
      <c r="J256" s="51"/>
      <c r="K256" s="51">
        <v>8</v>
      </c>
      <c r="L256" s="84">
        <v>8</v>
      </c>
      <c r="M256" s="137"/>
      <c r="N256" s="57"/>
      <c r="O256" s="141"/>
      <c r="P256" s="54">
        <f>IF(K256=0,"",K256/J255)</f>
        <v>1</v>
      </c>
      <c r="Q256" s="55">
        <v>11</v>
      </c>
      <c r="R256" s="145">
        <f t="shared" si="29"/>
        <v>1</v>
      </c>
      <c r="S256" s="145">
        <f t="shared" si="30"/>
        <v>0</v>
      </c>
    </row>
    <row r="257" spans="1:21" ht="15.75" customHeight="1" x14ac:dyDescent="0.25">
      <c r="A257" s="50">
        <f t="shared" si="31"/>
        <v>1602</v>
      </c>
      <c r="B257" s="51"/>
      <c r="C257" s="51"/>
      <c r="D257" s="51"/>
      <c r="E257" s="51"/>
      <c r="F257" s="51"/>
      <c r="G257" s="51"/>
      <c r="H257" s="51"/>
      <c r="I257" s="51"/>
      <c r="J257" s="51"/>
      <c r="K257" s="51">
        <v>2</v>
      </c>
      <c r="L257" s="84">
        <v>1</v>
      </c>
      <c r="M257" s="137"/>
      <c r="N257" s="57"/>
      <c r="O257" s="142"/>
      <c r="P257" s="162"/>
      <c r="Q257" s="58">
        <v>2</v>
      </c>
      <c r="R257" s="163"/>
      <c r="S257" s="162"/>
    </row>
    <row r="258" spans="1:21" ht="15.75" customHeight="1" x14ac:dyDescent="0.25">
      <c r="A258" s="50">
        <f t="shared" si="31"/>
        <v>1701</v>
      </c>
      <c r="B258" s="51"/>
      <c r="C258" s="51"/>
      <c r="D258" s="51"/>
      <c r="E258" s="51"/>
      <c r="F258" s="51"/>
      <c r="G258" s="51"/>
      <c r="H258" s="51"/>
      <c r="I258" s="51"/>
      <c r="J258" s="51"/>
      <c r="K258" s="51">
        <v>1</v>
      </c>
      <c r="L258" s="84"/>
      <c r="M258" s="137"/>
      <c r="N258" s="57"/>
      <c r="O258" s="142"/>
      <c r="P258" s="148"/>
      <c r="Q258" s="58">
        <v>1</v>
      </c>
      <c r="R258" s="149"/>
      <c r="S258" s="148"/>
    </row>
    <row r="259" spans="1:21" ht="15.75" customHeight="1" x14ac:dyDescent="0.25">
      <c r="A259" s="50">
        <f t="shared" si="31"/>
        <v>1702</v>
      </c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84"/>
      <c r="M259" s="137"/>
      <c r="N259" s="57"/>
      <c r="O259" s="142"/>
      <c r="P259" s="148"/>
      <c r="Q259" s="58"/>
      <c r="R259" s="149"/>
      <c r="S259" s="148"/>
    </row>
    <row r="260" spans="1:21" ht="15.75" customHeight="1" x14ac:dyDescent="0.25">
      <c r="A260" s="50">
        <f t="shared" si="31"/>
        <v>1801</v>
      </c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84"/>
      <c r="M260" s="137"/>
      <c r="N260" s="57"/>
      <c r="O260" s="142"/>
      <c r="P260" s="57"/>
      <c r="Q260" s="142"/>
      <c r="R260" s="150"/>
      <c r="S260" s="148"/>
    </row>
    <row r="261" spans="1:21" ht="15.75" customHeight="1" x14ac:dyDescent="0.25">
      <c r="A261" s="50">
        <f t="shared" si="31"/>
        <v>1802</v>
      </c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84"/>
      <c r="M261" s="137"/>
      <c r="N261" s="57"/>
      <c r="O261" s="142"/>
      <c r="P261" s="151" t="s">
        <v>48</v>
      </c>
      <c r="Q261" s="152">
        <v>9</v>
      </c>
      <c r="R261" s="153">
        <f>IF(SUM(L249:L258)=0,"",SUM(L249:L258))</f>
        <v>9</v>
      </c>
      <c r="S261" s="154" t="s">
        <v>17</v>
      </c>
    </row>
    <row r="262" spans="1:21" ht="15.75" customHeight="1" x14ac:dyDescent="0.25">
      <c r="A262" s="50">
        <f t="shared" si="31"/>
        <v>1901</v>
      </c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84"/>
      <c r="M262" s="137"/>
      <c r="N262" s="57"/>
      <c r="O262" s="142"/>
      <c r="P262" s="155" t="s">
        <v>49</v>
      </c>
      <c r="Q262" s="65">
        <f>IF(Q261/B247=0,"",Q261/B247)</f>
        <v>0.39130434782608697</v>
      </c>
      <c r="R262" s="156">
        <f>IF(Q261/R261=0,"",Q261/R261)</f>
        <v>1</v>
      </c>
      <c r="S262" s="157" t="s">
        <v>50</v>
      </c>
    </row>
    <row r="263" spans="1:21" ht="15.75" customHeight="1" x14ac:dyDescent="0.25">
      <c r="A263" s="50">
        <f t="shared" si="31"/>
        <v>1902</v>
      </c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84"/>
      <c r="M263" s="138"/>
      <c r="N263" s="143"/>
      <c r="O263" s="144"/>
      <c r="P263" s="93"/>
      <c r="Q263" s="158"/>
      <c r="R263" s="158"/>
      <c r="S263" s="159"/>
    </row>
    <row r="264" spans="1:21" ht="18" customHeight="1" x14ac:dyDescent="0.25">
      <c r="A264" s="19"/>
      <c r="B264" s="182" t="s">
        <v>74</v>
      </c>
      <c r="C264" s="182"/>
      <c r="D264" s="182"/>
      <c r="E264" s="182"/>
      <c r="F264" s="182"/>
      <c r="G264" s="182"/>
      <c r="H264" s="182"/>
      <c r="I264" s="182"/>
      <c r="J264" s="182"/>
      <c r="K264" s="182"/>
      <c r="L264" s="71">
        <f>SUM(L256:L260)</f>
        <v>9</v>
      </c>
      <c r="M264" s="72">
        <f>IF(L256=0,"",L256/B247)</f>
        <v>0.34782608695652173</v>
      </c>
      <c r="N264" s="72">
        <f>IF(L264=0,"",L264/B247)</f>
        <v>0.39130434782608697</v>
      </c>
      <c r="O264" s="72">
        <f>IF(L256=0,"",N264-M264)</f>
        <v>4.3478260869565244E-2</v>
      </c>
      <c r="P264" s="1"/>
      <c r="Q264" s="24"/>
      <c r="R264" s="27"/>
      <c r="S264" s="1"/>
    </row>
    <row r="265" spans="1:21" ht="12.75" customHeight="1" x14ac:dyDescent="0.2">
      <c r="M265" s="1"/>
      <c r="N265" s="1"/>
      <c r="P265" s="1"/>
    </row>
    <row r="266" spans="1:21" ht="12.75" customHeight="1" x14ac:dyDescent="0.2">
      <c r="M266" s="1"/>
      <c r="N266" s="1"/>
      <c r="P266" s="1"/>
    </row>
    <row r="267" spans="1:21" ht="26.25" customHeight="1" x14ac:dyDescent="0.4">
      <c r="B267" s="183" t="s">
        <v>63</v>
      </c>
      <c r="C267" s="183"/>
      <c r="D267" s="183"/>
      <c r="E267" s="183"/>
      <c r="F267" s="183"/>
      <c r="G267" s="183"/>
      <c r="H267" s="183"/>
      <c r="I267" s="183"/>
      <c r="J267" s="183"/>
      <c r="K267" s="183"/>
      <c r="L267" s="127" t="s">
        <v>52</v>
      </c>
      <c r="M267" s="1"/>
      <c r="N267" s="1"/>
      <c r="O267" s="24"/>
      <c r="P267" s="1"/>
      <c r="Q267" s="24"/>
      <c r="R267" s="24"/>
      <c r="S267" s="24"/>
    </row>
    <row r="268" spans="1:21" ht="20.25" customHeight="1" x14ac:dyDescent="0.2">
      <c r="A268" s="190" t="s">
        <v>16</v>
      </c>
      <c r="B268" s="191" t="s">
        <v>64</v>
      </c>
      <c r="C268" s="192"/>
      <c r="D268" s="192"/>
      <c r="E268" s="192"/>
      <c r="F268" s="192"/>
      <c r="G268" s="192"/>
      <c r="H268" s="192"/>
      <c r="I268" s="192"/>
      <c r="J268" s="192"/>
      <c r="K268" s="193"/>
      <c r="L268" s="194" t="s">
        <v>17</v>
      </c>
      <c r="M268" s="189" t="s">
        <v>8</v>
      </c>
      <c r="N268" s="189" t="s">
        <v>9</v>
      </c>
      <c r="O268" s="196" t="s">
        <v>10</v>
      </c>
      <c r="P268" s="189" t="s">
        <v>11</v>
      </c>
      <c r="Q268" s="187" t="s">
        <v>12</v>
      </c>
      <c r="R268" s="187" t="s">
        <v>13</v>
      </c>
      <c r="S268" s="189" t="s">
        <v>14</v>
      </c>
    </row>
    <row r="269" spans="1:21" ht="15.75" customHeight="1" x14ac:dyDescent="0.25">
      <c r="A269" s="188"/>
      <c r="B269" s="50" t="s">
        <v>65</v>
      </c>
      <c r="C269" s="50" t="s">
        <v>66</v>
      </c>
      <c r="D269" s="50" t="s">
        <v>67</v>
      </c>
      <c r="E269" s="50" t="s">
        <v>68</v>
      </c>
      <c r="F269" s="50" t="s">
        <v>69</v>
      </c>
      <c r="G269" s="50" t="s">
        <v>70</v>
      </c>
      <c r="H269" s="50" t="s">
        <v>71</v>
      </c>
      <c r="I269" s="50" t="s">
        <v>72</v>
      </c>
      <c r="J269" s="50" t="s">
        <v>73</v>
      </c>
      <c r="K269" s="131" t="s">
        <v>95</v>
      </c>
      <c r="L269" s="195"/>
      <c r="M269" s="188"/>
      <c r="N269" s="188"/>
      <c r="O269" s="188"/>
      <c r="P269" s="188"/>
      <c r="Q269" s="188"/>
      <c r="R269" s="188"/>
      <c r="S269" s="188"/>
    </row>
    <row r="270" spans="1:21" ht="15.75" customHeight="1" x14ac:dyDescent="0.25">
      <c r="A270" s="50">
        <v>1201</v>
      </c>
      <c r="B270" s="51">
        <v>13</v>
      </c>
      <c r="C270" s="51"/>
      <c r="D270" s="51"/>
      <c r="E270" s="51"/>
      <c r="F270" s="51"/>
      <c r="G270" s="51"/>
      <c r="H270" s="51"/>
      <c r="I270" s="51"/>
      <c r="J270" s="51"/>
      <c r="K270" s="51"/>
      <c r="L270" s="84"/>
      <c r="M270" s="136"/>
      <c r="N270" s="139"/>
      <c r="O270" s="140"/>
      <c r="P270" s="146"/>
      <c r="Q270" s="53">
        <f>B270</f>
        <v>13</v>
      </c>
      <c r="R270" s="147"/>
      <c r="S270" s="146"/>
    </row>
    <row r="271" spans="1:21" ht="15.75" customHeight="1" x14ac:dyDescent="0.25">
      <c r="A271" s="50">
        <v>1202</v>
      </c>
      <c r="B271" s="51"/>
      <c r="C271" s="51">
        <v>12</v>
      </c>
      <c r="D271" s="51"/>
      <c r="E271" s="51"/>
      <c r="F271" s="51"/>
      <c r="G271" s="51"/>
      <c r="H271" s="51"/>
      <c r="I271" s="51"/>
      <c r="J271" s="51"/>
      <c r="K271" s="51"/>
      <c r="L271" s="84"/>
      <c r="M271" s="137"/>
      <c r="N271" s="57"/>
      <c r="O271" s="141"/>
      <c r="P271" s="54">
        <f>IF(C271=0,"",C271/B270)</f>
        <v>0.92307692307692313</v>
      </c>
      <c r="Q271" s="55">
        <v>12</v>
      </c>
      <c r="R271" s="145">
        <f t="shared" ref="R271:R279" si="32">IF(Q271=0,"",Q271/Q270)</f>
        <v>0.92307692307692313</v>
      </c>
      <c r="S271" s="145">
        <f t="shared" ref="S271:S279" si="33">IF(Q271=0,"",100%-R271)</f>
        <v>7.6923076923076872E-2</v>
      </c>
    </row>
    <row r="272" spans="1:21" ht="15.75" customHeight="1" x14ac:dyDescent="0.25">
      <c r="A272" s="50">
        <f t="shared" ref="A272:A286" si="34">A270+100</f>
        <v>1301</v>
      </c>
      <c r="B272" s="51"/>
      <c r="C272" s="51"/>
      <c r="D272" s="51">
        <v>11</v>
      </c>
      <c r="E272" s="51"/>
      <c r="F272" s="51"/>
      <c r="G272" s="51"/>
      <c r="H272" s="51"/>
      <c r="I272" s="51"/>
      <c r="J272" s="51"/>
      <c r="K272" s="51"/>
      <c r="L272" s="84"/>
      <c r="M272" s="137"/>
      <c r="N272" s="57"/>
      <c r="O272" s="141"/>
      <c r="P272" s="54">
        <f>IF(D272=0,"",D272/C271)</f>
        <v>0.91666666666666663</v>
      </c>
      <c r="Q272" s="55">
        <v>11</v>
      </c>
      <c r="R272" s="145">
        <f t="shared" si="32"/>
        <v>0.91666666666666663</v>
      </c>
      <c r="S272" s="145">
        <f t="shared" si="33"/>
        <v>8.333333333333337E-2</v>
      </c>
      <c r="U272" s="37">
        <f>Q272/Q270</f>
        <v>0.84615384615384615</v>
      </c>
    </row>
    <row r="273" spans="1:19" ht="15.75" customHeight="1" x14ac:dyDescent="0.25">
      <c r="A273" s="50">
        <f t="shared" si="34"/>
        <v>1302</v>
      </c>
      <c r="B273" s="51"/>
      <c r="C273" s="51"/>
      <c r="D273" s="51"/>
      <c r="E273" s="51">
        <v>11</v>
      </c>
      <c r="F273" s="51"/>
      <c r="G273" s="51"/>
      <c r="H273" s="51"/>
      <c r="I273" s="51"/>
      <c r="J273" s="51"/>
      <c r="K273" s="51"/>
      <c r="L273" s="84"/>
      <c r="M273" s="137"/>
      <c r="N273" s="57"/>
      <c r="O273" s="141"/>
      <c r="P273" s="54">
        <f>IF(E273=0,"",E273/D272)</f>
        <v>1</v>
      </c>
      <c r="Q273" s="55">
        <v>11</v>
      </c>
      <c r="R273" s="145">
        <f t="shared" si="32"/>
        <v>1</v>
      </c>
      <c r="S273" s="145">
        <f t="shared" si="33"/>
        <v>0</v>
      </c>
    </row>
    <row r="274" spans="1:19" ht="15.75" customHeight="1" x14ac:dyDescent="0.25">
      <c r="A274" s="50">
        <f t="shared" si="34"/>
        <v>1401</v>
      </c>
      <c r="B274" s="51"/>
      <c r="C274" s="51"/>
      <c r="D274" s="51"/>
      <c r="E274" s="51"/>
      <c r="F274" s="51">
        <v>9</v>
      </c>
      <c r="G274" s="51"/>
      <c r="H274" s="51"/>
      <c r="I274" s="51"/>
      <c r="J274" s="51"/>
      <c r="K274" s="51"/>
      <c r="L274" s="84"/>
      <c r="M274" s="137"/>
      <c r="N274" s="57"/>
      <c r="O274" s="141"/>
      <c r="P274" s="54">
        <f>IF(F274=0,"",F274/E273)</f>
        <v>0.81818181818181823</v>
      </c>
      <c r="Q274" s="55">
        <v>11</v>
      </c>
      <c r="R274" s="145">
        <f t="shared" si="32"/>
        <v>1</v>
      </c>
      <c r="S274" s="145">
        <f t="shared" si="33"/>
        <v>0</v>
      </c>
    </row>
    <row r="275" spans="1:19" ht="15.75" customHeight="1" x14ac:dyDescent="0.25">
      <c r="A275" s="50">
        <f t="shared" si="34"/>
        <v>1402</v>
      </c>
      <c r="B275" s="51"/>
      <c r="C275" s="51"/>
      <c r="D275" s="51"/>
      <c r="E275" s="51"/>
      <c r="F275" s="51"/>
      <c r="G275" s="51">
        <v>7</v>
      </c>
      <c r="H275" s="51"/>
      <c r="I275" s="51"/>
      <c r="J275" s="51"/>
      <c r="K275" s="51"/>
      <c r="L275" s="84"/>
      <c r="M275" s="137"/>
      <c r="N275" s="57"/>
      <c r="O275" s="141"/>
      <c r="P275" s="54">
        <f>IF(G275=0,"",G275/F274)</f>
        <v>0.77777777777777779</v>
      </c>
      <c r="Q275" s="55">
        <v>11</v>
      </c>
      <c r="R275" s="145">
        <f t="shared" si="32"/>
        <v>1</v>
      </c>
      <c r="S275" s="145">
        <f t="shared" si="33"/>
        <v>0</v>
      </c>
    </row>
    <row r="276" spans="1:19" ht="15.75" customHeight="1" x14ac:dyDescent="0.25">
      <c r="A276" s="50">
        <f t="shared" si="34"/>
        <v>1501</v>
      </c>
      <c r="B276" s="51"/>
      <c r="C276" s="51"/>
      <c r="D276" s="51"/>
      <c r="E276" s="51"/>
      <c r="F276" s="51"/>
      <c r="G276" s="51"/>
      <c r="H276" s="51">
        <v>7</v>
      </c>
      <c r="I276" s="51"/>
      <c r="J276" s="51"/>
      <c r="K276" s="51"/>
      <c r="L276" s="84"/>
      <c r="M276" s="137"/>
      <c r="N276" s="57"/>
      <c r="O276" s="141"/>
      <c r="P276" s="54">
        <f>IF(H276=0,"",H276/G275)</f>
        <v>1</v>
      </c>
      <c r="Q276" s="55">
        <v>11</v>
      </c>
      <c r="R276" s="145">
        <f t="shared" si="32"/>
        <v>1</v>
      </c>
      <c r="S276" s="145">
        <f t="shared" si="33"/>
        <v>0</v>
      </c>
    </row>
    <row r="277" spans="1:19" ht="15.75" customHeight="1" x14ac:dyDescent="0.25">
      <c r="A277" s="50">
        <f t="shared" si="34"/>
        <v>1502</v>
      </c>
      <c r="B277" s="51"/>
      <c r="C277" s="51"/>
      <c r="D277" s="51"/>
      <c r="E277" s="51"/>
      <c r="F277" s="51"/>
      <c r="G277" s="51"/>
      <c r="H277" s="51"/>
      <c r="I277" s="51">
        <v>5</v>
      </c>
      <c r="J277" s="51"/>
      <c r="K277" s="51"/>
      <c r="L277" s="84"/>
      <c r="M277" s="137"/>
      <c r="N277" s="57"/>
      <c r="O277" s="141"/>
      <c r="P277" s="54">
        <f>IF(I277=0,"",I277/H276)</f>
        <v>0.7142857142857143</v>
      </c>
      <c r="Q277" s="55">
        <v>11</v>
      </c>
      <c r="R277" s="145">
        <f t="shared" si="32"/>
        <v>1</v>
      </c>
      <c r="S277" s="145">
        <f t="shared" si="33"/>
        <v>0</v>
      </c>
    </row>
    <row r="278" spans="1:19" ht="15.75" customHeight="1" x14ac:dyDescent="0.25">
      <c r="A278" s="50">
        <f t="shared" si="34"/>
        <v>1601</v>
      </c>
      <c r="B278" s="51"/>
      <c r="C278" s="51"/>
      <c r="D278" s="51"/>
      <c r="E278" s="51"/>
      <c r="F278" s="51"/>
      <c r="G278" s="51"/>
      <c r="H278" s="51"/>
      <c r="I278" s="51"/>
      <c r="J278" s="51">
        <v>5</v>
      </c>
      <c r="K278" s="51"/>
      <c r="L278" s="84"/>
      <c r="M278" s="137"/>
      <c r="N278" s="57"/>
      <c r="O278" s="141"/>
      <c r="P278" s="54">
        <f>IF(J278=0,"",J278/I277)</f>
        <v>1</v>
      </c>
      <c r="Q278" s="55">
        <v>11</v>
      </c>
      <c r="R278" s="145">
        <f t="shared" si="32"/>
        <v>1</v>
      </c>
      <c r="S278" s="145">
        <f t="shared" si="33"/>
        <v>0</v>
      </c>
    </row>
    <row r="279" spans="1:19" ht="15.75" customHeight="1" x14ac:dyDescent="0.25">
      <c r="A279" s="50">
        <f t="shared" si="34"/>
        <v>1602</v>
      </c>
      <c r="B279" s="51"/>
      <c r="C279" s="51"/>
      <c r="D279" s="51"/>
      <c r="E279" s="51"/>
      <c r="F279" s="51"/>
      <c r="G279" s="51"/>
      <c r="H279" s="51"/>
      <c r="I279" s="51"/>
      <c r="J279" s="51"/>
      <c r="K279" s="51">
        <v>5</v>
      </c>
      <c r="L279" s="84">
        <v>5</v>
      </c>
      <c r="M279" s="137"/>
      <c r="N279" s="57"/>
      <c r="O279" s="141"/>
      <c r="P279" s="54">
        <f>IF(K279=0,"",K279/J278)</f>
        <v>1</v>
      </c>
      <c r="Q279" s="55">
        <v>10</v>
      </c>
      <c r="R279" s="145">
        <f t="shared" si="32"/>
        <v>0.90909090909090906</v>
      </c>
      <c r="S279" s="145">
        <f t="shared" si="33"/>
        <v>9.0909090909090939E-2</v>
      </c>
    </row>
    <row r="280" spans="1:19" ht="15.75" customHeight="1" x14ac:dyDescent="0.25">
      <c r="A280" s="50">
        <f t="shared" si="34"/>
        <v>1701</v>
      </c>
      <c r="B280" s="51"/>
      <c r="C280" s="51"/>
      <c r="D280" s="51"/>
      <c r="E280" s="51"/>
      <c r="F280" s="51"/>
      <c r="G280" s="51"/>
      <c r="H280" s="51"/>
      <c r="I280" s="51"/>
      <c r="J280" s="51"/>
      <c r="K280" s="51">
        <v>5</v>
      </c>
      <c r="L280" s="84">
        <v>5</v>
      </c>
      <c r="M280" s="137"/>
      <c r="N280" s="57"/>
      <c r="O280" s="142"/>
      <c r="P280" s="162"/>
      <c r="Q280" s="58">
        <v>5</v>
      </c>
      <c r="R280" s="163"/>
      <c r="S280" s="162"/>
    </row>
    <row r="281" spans="1:19" ht="15.75" customHeight="1" x14ac:dyDescent="0.25">
      <c r="A281" s="50">
        <f t="shared" si="34"/>
        <v>1702</v>
      </c>
      <c r="B281" s="51"/>
      <c r="C281" s="51"/>
      <c r="D281" s="51"/>
      <c r="E281" s="51"/>
      <c r="F281" s="51"/>
      <c r="G281" s="51"/>
      <c r="H281" s="51"/>
      <c r="I281" s="51"/>
      <c r="J281" s="51"/>
      <c r="K281" s="51">
        <v>0</v>
      </c>
      <c r="L281" s="84"/>
      <c r="M281" s="137"/>
      <c r="N281" s="57"/>
      <c r="O281" s="142"/>
      <c r="P281" s="148"/>
      <c r="Q281" s="58">
        <v>1</v>
      </c>
      <c r="R281" s="149"/>
      <c r="S281" s="148"/>
    </row>
    <row r="282" spans="1:19" ht="15.75" customHeight="1" x14ac:dyDescent="0.25">
      <c r="A282" s="50">
        <f t="shared" si="34"/>
        <v>1801</v>
      </c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84"/>
      <c r="M282" s="137"/>
      <c r="N282" s="57"/>
      <c r="O282" s="142"/>
      <c r="P282" s="148"/>
      <c r="Q282" s="58"/>
      <c r="R282" s="149"/>
      <c r="S282" s="148"/>
    </row>
    <row r="283" spans="1:19" ht="15.75" customHeight="1" x14ac:dyDescent="0.25">
      <c r="A283" s="50">
        <f t="shared" si="34"/>
        <v>1802</v>
      </c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84"/>
      <c r="M283" s="137"/>
      <c r="N283" s="57"/>
      <c r="O283" s="142"/>
      <c r="P283" s="57"/>
      <c r="Q283" s="142"/>
      <c r="R283" s="150"/>
      <c r="S283" s="148"/>
    </row>
    <row r="284" spans="1:19" ht="15.75" customHeight="1" x14ac:dyDescent="0.25">
      <c r="A284" s="50">
        <f t="shared" si="34"/>
        <v>1901</v>
      </c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84"/>
      <c r="M284" s="137"/>
      <c r="N284" s="57"/>
      <c r="O284" s="142"/>
      <c r="P284" s="151" t="s">
        <v>48</v>
      </c>
      <c r="Q284" s="152">
        <v>10</v>
      </c>
      <c r="R284" s="153">
        <f>IF(SUM(L272:L281)=0,"",SUM(L272:L281))</f>
        <v>10</v>
      </c>
      <c r="S284" s="154" t="s">
        <v>17</v>
      </c>
    </row>
    <row r="285" spans="1:19" ht="15.75" customHeight="1" x14ac:dyDescent="0.25">
      <c r="A285" s="50">
        <f t="shared" si="34"/>
        <v>1902</v>
      </c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84"/>
      <c r="M285" s="137"/>
      <c r="N285" s="57"/>
      <c r="O285" s="142"/>
      <c r="P285" s="155" t="s">
        <v>49</v>
      </c>
      <c r="Q285" s="65">
        <f>IF(Q284/B270=0,"",Q284/B270)</f>
        <v>0.76923076923076927</v>
      </c>
      <c r="R285" s="156">
        <f>IF(Q284/R284=0,"",Q284/R284)</f>
        <v>1</v>
      </c>
      <c r="S285" s="157" t="s">
        <v>50</v>
      </c>
    </row>
    <row r="286" spans="1:19" ht="15.75" customHeight="1" x14ac:dyDescent="0.25">
      <c r="A286" s="50">
        <f t="shared" si="34"/>
        <v>2001</v>
      </c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84"/>
      <c r="M286" s="138"/>
      <c r="N286" s="143"/>
      <c r="O286" s="144"/>
      <c r="P286" s="93"/>
      <c r="Q286" s="158"/>
      <c r="R286" s="158"/>
      <c r="S286" s="159"/>
    </row>
    <row r="287" spans="1:19" ht="18" customHeight="1" x14ac:dyDescent="0.25">
      <c r="A287" s="19"/>
      <c r="B287" s="182" t="s">
        <v>74</v>
      </c>
      <c r="C287" s="182"/>
      <c r="D287" s="182"/>
      <c r="E287" s="182"/>
      <c r="F287" s="182"/>
      <c r="G287" s="182"/>
      <c r="H287" s="182"/>
      <c r="I287" s="182"/>
      <c r="J287" s="182"/>
      <c r="K287" s="182"/>
      <c r="L287" s="71">
        <f>SUM(L279:L283)</f>
        <v>10</v>
      </c>
      <c r="M287" s="72">
        <f>IF(L279=0,"",L279/B270)</f>
        <v>0.38461538461538464</v>
      </c>
      <c r="N287" s="72">
        <f>IF(L287=0,"",L287/B270)</f>
        <v>0.76923076923076927</v>
      </c>
      <c r="O287" s="72">
        <f>IF(L279=0,"",N287-M287)</f>
        <v>0.38461538461538464</v>
      </c>
      <c r="P287" s="1"/>
      <c r="Q287" s="24"/>
      <c r="R287" s="27"/>
      <c r="S287" s="1"/>
    </row>
    <row r="288" spans="1:19" ht="12.75" customHeight="1" x14ac:dyDescent="0.2">
      <c r="M288" s="1"/>
      <c r="N288" s="1"/>
      <c r="O288" s="1"/>
      <c r="P288" s="1"/>
      <c r="Q288" s="27"/>
      <c r="R288" s="27"/>
      <c r="S288" s="1"/>
    </row>
    <row r="289" spans="1:21" ht="12.75" customHeight="1" x14ac:dyDescent="0.2">
      <c r="M289" s="1"/>
      <c r="N289" s="1"/>
      <c r="P289" s="1"/>
    </row>
    <row r="290" spans="1:21" ht="26.25" customHeight="1" x14ac:dyDescent="0.4">
      <c r="B290" s="183" t="s">
        <v>63</v>
      </c>
      <c r="C290" s="183"/>
      <c r="D290" s="183"/>
      <c r="E290" s="183"/>
      <c r="F290" s="183"/>
      <c r="G290" s="183"/>
      <c r="H290" s="183"/>
      <c r="I290" s="183"/>
      <c r="J290" s="183"/>
      <c r="K290" s="183"/>
      <c r="L290" s="127" t="s">
        <v>54</v>
      </c>
      <c r="M290" s="1"/>
      <c r="N290" s="1"/>
      <c r="O290" s="24"/>
      <c r="P290" s="1"/>
      <c r="Q290" s="24"/>
      <c r="R290" s="24"/>
      <c r="S290" s="24"/>
    </row>
    <row r="291" spans="1:21" ht="20.25" customHeight="1" x14ac:dyDescent="0.2">
      <c r="A291" s="190" t="s">
        <v>16</v>
      </c>
      <c r="B291" s="191" t="s">
        <v>64</v>
      </c>
      <c r="C291" s="192"/>
      <c r="D291" s="192"/>
      <c r="E291" s="192"/>
      <c r="F291" s="192"/>
      <c r="G291" s="192"/>
      <c r="H291" s="192"/>
      <c r="I291" s="192"/>
      <c r="J291" s="192"/>
      <c r="K291" s="193"/>
      <c r="L291" s="194" t="s">
        <v>17</v>
      </c>
      <c r="M291" s="189" t="s">
        <v>8</v>
      </c>
      <c r="N291" s="189" t="s">
        <v>9</v>
      </c>
      <c r="O291" s="196" t="s">
        <v>10</v>
      </c>
      <c r="P291" s="189" t="s">
        <v>11</v>
      </c>
      <c r="Q291" s="187" t="s">
        <v>12</v>
      </c>
      <c r="R291" s="187" t="s">
        <v>13</v>
      </c>
      <c r="S291" s="189" t="s">
        <v>14</v>
      </c>
    </row>
    <row r="292" spans="1:21" ht="15.75" customHeight="1" x14ac:dyDescent="0.25">
      <c r="A292" s="188"/>
      <c r="B292" s="50" t="s">
        <v>65</v>
      </c>
      <c r="C292" s="50" t="s">
        <v>66</v>
      </c>
      <c r="D292" s="50" t="s">
        <v>67</v>
      </c>
      <c r="E292" s="50" t="s">
        <v>68</v>
      </c>
      <c r="F292" s="50" t="s">
        <v>69</v>
      </c>
      <c r="G292" s="50" t="s">
        <v>70</v>
      </c>
      <c r="H292" s="50" t="s">
        <v>71</v>
      </c>
      <c r="I292" s="50" t="s">
        <v>72</v>
      </c>
      <c r="J292" s="50" t="s">
        <v>73</v>
      </c>
      <c r="K292" s="131" t="s">
        <v>95</v>
      </c>
      <c r="L292" s="195"/>
      <c r="M292" s="188"/>
      <c r="N292" s="188"/>
      <c r="O292" s="188"/>
      <c r="P292" s="188"/>
      <c r="Q292" s="188"/>
      <c r="R292" s="188"/>
      <c r="S292" s="188"/>
    </row>
    <row r="293" spans="1:21" ht="15.75" customHeight="1" x14ac:dyDescent="0.25">
      <c r="A293" s="50">
        <v>1202</v>
      </c>
      <c r="B293" s="51">
        <v>23</v>
      </c>
      <c r="C293" s="51"/>
      <c r="D293" s="51"/>
      <c r="E293" s="51"/>
      <c r="F293" s="51"/>
      <c r="G293" s="51"/>
      <c r="H293" s="51"/>
      <c r="I293" s="51"/>
      <c r="J293" s="51"/>
      <c r="K293" s="51"/>
      <c r="L293" s="84"/>
      <c r="M293" s="136"/>
      <c r="N293" s="139"/>
      <c r="O293" s="140"/>
      <c r="P293" s="146"/>
      <c r="Q293" s="53">
        <f>B293</f>
        <v>23</v>
      </c>
      <c r="R293" s="147"/>
      <c r="S293" s="146"/>
    </row>
    <row r="294" spans="1:21" ht="15.75" customHeight="1" x14ac:dyDescent="0.25">
      <c r="A294" s="50">
        <v>1301</v>
      </c>
      <c r="B294" s="51"/>
      <c r="C294" s="51">
        <v>21</v>
      </c>
      <c r="D294" s="51"/>
      <c r="E294" s="51"/>
      <c r="F294" s="51"/>
      <c r="G294" s="51"/>
      <c r="H294" s="51"/>
      <c r="I294" s="51"/>
      <c r="J294" s="51"/>
      <c r="K294" s="51"/>
      <c r="L294" s="84"/>
      <c r="M294" s="137"/>
      <c r="N294" s="57"/>
      <c r="O294" s="141"/>
      <c r="P294" s="54">
        <f>IF(C294=0,"",C294/B293)</f>
        <v>0.91304347826086951</v>
      </c>
      <c r="Q294" s="55">
        <v>21</v>
      </c>
      <c r="R294" s="145">
        <f t="shared" ref="R294:R302" si="35">IF(Q294=0,"",Q294/Q293)</f>
        <v>0.91304347826086951</v>
      </c>
      <c r="S294" s="145">
        <f t="shared" ref="S294:S302" si="36">IF(Q294=0,"",100%-R294)</f>
        <v>8.6956521739130488E-2</v>
      </c>
    </row>
    <row r="295" spans="1:21" ht="15.75" customHeight="1" x14ac:dyDescent="0.25">
      <c r="A295" s="50">
        <v>1302</v>
      </c>
      <c r="B295" s="51"/>
      <c r="C295" s="51"/>
      <c r="D295" s="51">
        <v>20</v>
      </c>
      <c r="E295" s="51"/>
      <c r="F295" s="51"/>
      <c r="G295" s="51"/>
      <c r="H295" s="51"/>
      <c r="I295" s="51"/>
      <c r="J295" s="51"/>
      <c r="K295" s="51"/>
      <c r="L295" s="84"/>
      <c r="M295" s="137"/>
      <c r="N295" s="57"/>
      <c r="O295" s="141"/>
      <c r="P295" s="54">
        <f>IF(D295=0,"",D295/C294)</f>
        <v>0.95238095238095233</v>
      </c>
      <c r="Q295" s="55">
        <v>20</v>
      </c>
      <c r="R295" s="145">
        <f t="shared" si="35"/>
        <v>0.95238095238095233</v>
      </c>
      <c r="S295" s="145">
        <f t="shared" si="36"/>
        <v>4.7619047619047672E-2</v>
      </c>
      <c r="U295" s="37">
        <f>Q295/Q293</f>
        <v>0.86956521739130432</v>
      </c>
    </row>
    <row r="296" spans="1:21" ht="15.75" customHeight="1" x14ac:dyDescent="0.25">
      <c r="A296" s="50">
        <v>1401</v>
      </c>
      <c r="B296" s="51"/>
      <c r="C296" s="51"/>
      <c r="D296" s="51"/>
      <c r="E296" s="51">
        <v>18</v>
      </c>
      <c r="F296" s="51"/>
      <c r="G296" s="51"/>
      <c r="H296" s="51"/>
      <c r="I296" s="51"/>
      <c r="J296" s="51"/>
      <c r="K296" s="51"/>
      <c r="L296" s="84"/>
      <c r="M296" s="137"/>
      <c r="N296" s="57"/>
      <c r="O296" s="141"/>
      <c r="P296" s="54">
        <f>IF(E296=0,"",E296/D295)</f>
        <v>0.9</v>
      </c>
      <c r="Q296" s="55">
        <v>18</v>
      </c>
      <c r="R296" s="145">
        <f t="shared" si="35"/>
        <v>0.9</v>
      </c>
      <c r="S296" s="145">
        <f t="shared" si="36"/>
        <v>9.9999999999999978E-2</v>
      </c>
    </row>
    <row r="297" spans="1:21" ht="15.75" customHeight="1" x14ac:dyDescent="0.25">
      <c r="A297" s="50">
        <v>1402</v>
      </c>
      <c r="B297" s="51"/>
      <c r="C297" s="51"/>
      <c r="D297" s="51"/>
      <c r="E297" s="51"/>
      <c r="F297" s="51">
        <v>16</v>
      </c>
      <c r="G297" s="51"/>
      <c r="H297" s="51"/>
      <c r="I297" s="51"/>
      <c r="J297" s="51"/>
      <c r="K297" s="51"/>
      <c r="L297" s="84"/>
      <c r="M297" s="137"/>
      <c r="N297" s="57"/>
      <c r="O297" s="141"/>
      <c r="P297" s="54">
        <f>IF(F297=0,"",F297/E296)</f>
        <v>0.88888888888888884</v>
      </c>
      <c r="Q297" s="55">
        <v>18</v>
      </c>
      <c r="R297" s="145">
        <f t="shared" si="35"/>
        <v>1</v>
      </c>
      <c r="S297" s="145">
        <f t="shared" si="36"/>
        <v>0</v>
      </c>
    </row>
    <row r="298" spans="1:21" ht="15.75" customHeight="1" x14ac:dyDescent="0.25">
      <c r="A298" s="50">
        <v>1501</v>
      </c>
      <c r="B298" s="51"/>
      <c r="C298" s="51"/>
      <c r="D298" s="51"/>
      <c r="E298" s="51"/>
      <c r="F298" s="51"/>
      <c r="G298" s="51">
        <v>15</v>
      </c>
      <c r="H298" s="51"/>
      <c r="I298" s="51"/>
      <c r="J298" s="51"/>
      <c r="K298" s="51"/>
      <c r="L298" s="84"/>
      <c r="M298" s="137"/>
      <c r="N298" s="57"/>
      <c r="O298" s="141"/>
      <c r="P298" s="54">
        <f>IF(G298=0,"",G298/F297)</f>
        <v>0.9375</v>
      </c>
      <c r="Q298" s="55">
        <v>18</v>
      </c>
      <c r="R298" s="145">
        <f t="shared" si="35"/>
        <v>1</v>
      </c>
      <c r="S298" s="145">
        <f t="shared" si="36"/>
        <v>0</v>
      </c>
    </row>
    <row r="299" spans="1:21" ht="15.75" customHeight="1" x14ac:dyDescent="0.25">
      <c r="A299" s="50">
        <v>1502</v>
      </c>
      <c r="B299" s="51"/>
      <c r="C299" s="51"/>
      <c r="D299" s="51"/>
      <c r="E299" s="51"/>
      <c r="F299" s="51"/>
      <c r="G299" s="51"/>
      <c r="H299" s="51">
        <v>14</v>
      </c>
      <c r="I299" s="51"/>
      <c r="J299" s="51"/>
      <c r="K299" s="51"/>
      <c r="L299" s="84"/>
      <c r="M299" s="137"/>
      <c r="N299" s="57"/>
      <c r="O299" s="141"/>
      <c r="P299" s="54">
        <f>IF(H299=0,"",H299/G298)</f>
        <v>0.93333333333333335</v>
      </c>
      <c r="Q299" s="55">
        <v>15</v>
      </c>
      <c r="R299" s="145">
        <f t="shared" si="35"/>
        <v>0.83333333333333337</v>
      </c>
      <c r="S299" s="145">
        <f t="shared" si="36"/>
        <v>0.16666666666666663</v>
      </c>
    </row>
    <row r="300" spans="1:21" ht="15.75" customHeight="1" x14ac:dyDescent="0.25">
      <c r="A300" s="50">
        <v>1601</v>
      </c>
      <c r="B300" s="51"/>
      <c r="C300" s="51"/>
      <c r="D300" s="51"/>
      <c r="E300" s="51"/>
      <c r="F300" s="51"/>
      <c r="G300" s="51"/>
      <c r="H300" s="51"/>
      <c r="I300" s="51">
        <v>14</v>
      </c>
      <c r="J300" s="51"/>
      <c r="K300" s="51"/>
      <c r="L300" s="84"/>
      <c r="M300" s="137"/>
      <c r="N300" s="57"/>
      <c r="O300" s="141"/>
      <c r="P300" s="54">
        <f>IF(I300=0,"",I300/H299)</f>
        <v>1</v>
      </c>
      <c r="Q300" s="55">
        <v>15</v>
      </c>
      <c r="R300" s="145">
        <f t="shared" si="35"/>
        <v>1</v>
      </c>
      <c r="S300" s="145">
        <f t="shared" si="36"/>
        <v>0</v>
      </c>
    </row>
    <row r="301" spans="1:21" ht="15.75" customHeight="1" x14ac:dyDescent="0.25">
      <c r="A301" s="50">
        <v>1602</v>
      </c>
      <c r="B301" s="51"/>
      <c r="C301" s="51"/>
      <c r="D301" s="51"/>
      <c r="E301" s="51"/>
      <c r="F301" s="51"/>
      <c r="G301" s="51"/>
      <c r="H301" s="51"/>
      <c r="I301" s="51"/>
      <c r="J301" s="51">
        <v>14</v>
      </c>
      <c r="K301" s="51"/>
      <c r="L301" s="84"/>
      <c r="M301" s="137"/>
      <c r="N301" s="57"/>
      <c r="O301" s="141"/>
      <c r="P301" s="54">
        <f>IF(J301=0,"",J301/I300)</f>
        <v>1</v>
      </c>
      <c r="Q301" s="55">
        <v>15</v>
      </c>
      <c r="R301" s="145">
        <f t="shared" si="35"/>
        <v>1</v>
      </c>
      <c r="S301" s="145">
        <f t="shared" si="36"/>
        <v>0</v>
      </c>
    </row>
    <row r="302" spans="1:21" ht="15.75" customHeight="1" x14ac:dyDescent="0.25">
      <c r="A302" s="50">
        <v>1701</v>
      </c>
      <c r="B302" s="51"/>
      <c r="C302" s="51"/>
      <c r="D302" s="51"/>
      <c r="E302" s="51"/>
      <c r="F302" s="51"/>
      <c r="G302" s="51"/>
      <c r="H302" s="51"/>
      <c r="I302" s="51"/>
      <c r="J302" s="51"/>
      <c r="K302" s="51">
        <v>14</v>
      </c>
      <c r="L302" s="84">
        <v>14</v>
      </c>
      <c r="M302" s="137"/>
      <c r="N302" s="57"/>
      <c r="O302" s="141"/>
      <c r="P302" s="54">
        <f>IF(K302=0,"",K302/J301)</f>
        <v>1</v>
      </c>
      <c r="Q302" s="55">
        <v>15</v>
      </c>
      <c r="R302" s="145">
        <f t="shared" si="35"/>
        <v>1</v>
      </c>
      <c r="S302" s="145">
        <f t="shared" si="36"/>
        <v>0</v>
      </c>
    </row>
    <row r="303" spans="1:21" ht="15.75" customHeight="1" x14ac:dyDescent="0.25">
      <c r="A303" s="50">
        <v>1702</v>
      </c>
      <c r="B303" s="51"/>
      <c r="C303" s="51"/>
      <c r="D303" s="51"/>
      <c r="E303" s="51"/>
      <c r="F303" s="51"/>
      <c r="G303" s="51"/>
      <c r="H303" s="51"/>
      <c r="I303" s="51"/>
      <c r="J303" s="51"/>
      <c r="K303" s="51">
        <v>1</v>
      </c>
      <c r="L303" s="84">
        <v>1</v>
      </c>
      <c r="M303" s="137"/>
      <c r="N303" s="57"/>
      <c r="O303" s="142"/>
      <c r="P303" s="162"/>
      <c r="Q303" s="58">
        <v>1</v>
      </c>
      <c r="R303" s="163"/>
      <c r="S303" s="162"/>
    </row>
    <row r="304" spans="1:21" ht="15.75" customHeight="1" x14ac:dyDescent="0.25">
      <c r="A304" s="50">
        <v>1801</v>
      </c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84"/>
      <c r="M304" s="137"/>
      <c r="N304" s="57"/>
      <c r="O304" s="142"/>
      <c r="P304" s="148"/>
      <c r="Q304" s="58"/>
      <c r="R304" s="149"/>
      <c r="S304" s="148"/>
    </row>
    <row r="305" spans="1:21" ht="15.75" customHeight="1" x14ac:dyDescent="0.25">
      <c r="A305" s="50">
        <v>1802</v>
      </c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84"/>
      <c r="M305" s="137"/>
      <c r="N305" s="57"/>
      <c r="O305" s="142"/>
      <c r="P305" s="148"/>
      <c r="Q305" s="58"/>
      <c r="R305" s="149"/>
      <c r="S305" s="148"/>
    </row>
    <row r="306" spans="1:21" ht="15.75" customHeight="1" x14ac:dyDescent="0.25">
      <c r="A306" s="50">
        <v>1901</v>
      </c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84"/>
      <c r="M306" s="137"/>
      <c r="N306" s="57"/>
      <c r="O306" s="142"/>
      <c r="P306" s="57"/>
      <c r="Q306" s="142"/>
      <c r="R306" s="150"/>
      <c r="S306" s="148"/>
    </row>
    <row r="307" spans="1:21" ht="15.75" customHeight="1" x14ac:dyDescent="0.25">
      <c r="A307" s="50">
        <v>1902</v>
      </c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84"/>
      <c r="M307" s="137"/>
      <c r="N307" s="57"/>
      <c r="O307" s="142"/>
      <c r="P307" s="151" t="s">
        <v>48</v>
      </c>
      <c r="Q307" s="152">
        <v>15</v>
      </c>
      <c r="R307" s="153">
        <f>IF(SUM(L295:L304)=0,"",SUM(L295:L304))</f>
        <v>15</v>
      </c>
      <c r="S307" s="154" t="s">
        <v>17</v>
      </c>
    </row>
    <row r="308" spans="1:21" ht="15.75" customHeight="1" x14ac:dyDescent="0.25">
      <c r="A308" s="50">
        <v>2001</v>
      </c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84"/>
      <c r="M308" s="137"/>
      <c r="N308" s="57"/>
      <c r="O308" s="142"/>
      <c r="P308" s="155" t="s">
        <v>49</v>
      </c>
      <c r="Q308" s="65">
        <f>IF(Q307/B293=0,"",Q307/B293)</f>
        <v>0.65217391304347827</v>
      </c>
      <c r="R308" s="156">
        <f>IF(Q307/R307=0,"",Q307/R307)</f>
        <v>1</v>
      </c>
      <c r="S308" s="157" t="s">
        <v>50</v>
      </c>
    </row>
    <row r="309" spans="1:21" ht="15.75" customHeight="1" x14ac:dyDescent="0.25">
      <c r="A309" s="50">
        <v>2002</v>
      </c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84"/>
      <c r="M309" s="138"/>
      <c r="N309" s="143"/>
      <c r="O309" s="144"/>
      <c r="P309" s="93"/>
      <c r="Q309" s="158"/>
      <c r="R309" s="158"/>
      <c r="S309" s="159"/>
    </row>
    <row r="310" spans="1:21" ht="18" customHeight="1" x14ac:dyDescent="0.25">
      <c r="A310" s="19"/>
      <c r="B310" s="182" t="s">
        <v>74</v>
      </c>
      <c r="C310" s="182"/>
      <c r="D310" s="182"/>
      <c r="E310" s="182"/>
      <c r="F310" s="182"/>
      <c r="G310" s="182"/>
      <c r="H310" s="182"/>
      <c r="I310" s="182"/>
      <c r="J310" s="182"/>
      <c r="K310" s="182"/>
      <c r="L310" s="71">
        <f>SUM(L302:L306)</f>
        <v>15</v>
      </c>
      <c r="M310" s="72">
        <f>IF(L302=0,"",L302/B293)</f>
        <v>0.60869565217391308</v>
      </c>
      <c r="N310" s="72">
        <f>IF(L310=0,"",L310/B293)</f>
        <v>0.65217391304347827</v>
      </c>
      <c r="O310" s="72">
        <f>IF(L302=0,"",N310-M310)</f>
        <v>4.3478260869565188E-2</v>
      </c>
      <c r="P310" s="1"/>
      <c r="Q310" s="24"/>
      <c r="R310" s="27"/>
      <c r="S310" s="1"/>
    </row>
    <row r="311" spans="1:21" ht="12.75" customHeight="1" x14ac:dyDescent="0.2">
      <c r="M311" s="1"/>
      <c r="N311" s="1"/>
      <c r="O311" s="1"/>
      <c r="P311" s="1"/>
      <c r="R311" s="27"/>
      <c r="S311" s="1"/>
    </row>
    <row r="312" spans="1:21" ht="12.75" customHeight="1" x14ac:dyDescent="0.2">
      <c r="M312" s="1"/>
      <c r="N312" s="1"/>
      <c r="O312" s="1"/>
      <c r="P312" s="1"/>
      <c r="R312" s="27"/>
      <c r="S312" s="1"/>
    </row>
    <row r="313" spans="1:21" ht="26.25" customHeight="1" x14ac:dyDescent="0.4">
      <c r="B313" s="183" t="s">
        <v>63</v>
      </c>
      <c r="C313" s="183"/>
      <c r="D313" s="183"/>
      <c r="E313" s="183"/>
      <c r="F313" s="183"/>
      <c r="G313" s="183"/>
      <c r="H313" s="183"/>
      <c r="I313" s="183"/>
      <c r="J313" s="183"/>
      <c r="K313" s="183"/>
      <c r="L313" s="127" t="s">
        <v>57</v>
      </c>
      <c r="M313" s="1"/>
      <c r="N313" s="1"/>
      <c r="O313" s="24"/>
      <c r="P313" s="1"/>
      <c r="Q313" s="24"/>
      <c r="R313" s="24"/>
      <c r="S313" s="24"/>
    </row>
    <row r="314" spans="1:21" ht="20.25" customHeight="1" x14ac:dyDescent="0.2">
      <c r="A314" s="190" t="s">
        <v>16</v>
      </c>
      <c r="B314" s="191" t="s">
        <v>64</v>
      </c>
      <c r="C314" s="192"/>
      <c r="D314" s="192"/>
      <c r="E314" s="192"/>
      <c r="F314" s="192"/>
      <c r="G314" s="192"/>
      <c r="H314" s="192"/>
      <c r="I314" s="192"/>
      <c r="J314" s="192"/>
      <c r="K314" s="193"/>
      <c r="L314" s="194" t="s">
        <v>17</v>
      </c>
      <c r="M314" s="189" t="s">
        <v>8</v>
      </c>
      <c r="N314" s="189" t="s">
        <v>9</v>
      </c>
      <c r="O314" s="196" t="s">
        <v>10</v>
      </c>
      <c r="P314" s="189" t="s">
        <v>11</v>
      </c>
      <c r="Q314" s="187" t="s">
        <v>12</v>
      </c>
      <c r="R314" s="187" t="s">
        <v>13</v>
      </c>
      <c r="S314" s="189" t="s">
        <v>14</v>
      </c>
    </row>
    <row r="315" spans="1:21" ht="18" customHeight="1" x14ac:dyDescent="0.25">
      <c r="A315" s="188"/>
      <c r="B315" s="50" t="s">
        <v>65</v>
      </c>
      <c r="C315" s="50" t="s">
        <v>66</v>
      </c>
      <c r="D315" s="50" t="s">
        <v>67</v>
      </c>
      <c r="E315" s="50" t="s">
        <v>68</v>
      </c>
      <c r="F315" s="50" t="s">
        <v>69</v>
      </c>
      <c r="G315" s="50" t="s">
        <v>70</v>
      </c>
      <c r="H315" s="50" t="s">
        <v>71</v>
      </c>
      <c r="I315" s="50" t="s">
        <v>72</v>
      </c>
      <c r="J315" s="50" t="s">
        <v>73</v>
      </c>
      <c r="K315" s="131" t="s">
        <v>95</v>
      </c>
      <c r="L315" s="195"/>
      <c r="M315" s="188"/>
      <c r="N315" s="188"/>
      <c r="O315" s="188"/>
      <c r="P315" s="188"/>
      <c r="Q315" s="188"/>
      <c r="R315" s="188"/>
      <c r="S315" s="188"/>
    </row>
    <row r="316" spans="1:21" ht="15.75" customHeight="1" x14ac:dyDescent="0.25">
      <c r="A316" s="50">
        <v>1301</v>
      </c>
      <c r="B316" s="51">
        <v>21</v>
      </c>
      <c r="C316" s="51"/>
      <c r="D316" s="51"/>
      <c r="E316" s="51"/>
      <c r="F316" s="51"/>
      <c r="G316" s="51"/>
      <c r="H316" s="51"/>
      <c r="I316" s="51"/>
      <c r="J316" s="51"/>
      <c r="K316" s="51"/>
      <c r="L316" s="84"/>
      <c r="M316" s="136"/>
      <c r="N316" s="139"/>
      <c r="O316" s="140"/>
      <c r="P316" s="146"/>
      <c r="Q316" s="53">
        <f>B316</f>
        <v>21</v>
      </c>
      <c r="R316" s="147"/>
      <c r="S316" s="146"/>
    </row>
    <row r="317" spans="1:21" ht="15.75" customHeight="1" x14ac:dyDescent="0.25">
      <c r="A317" s="50">
        <v>1302</v>
      </c>
      <c r="B317" s="51"/>
      <c r="C317" s="51">
        <v>19</v>
      </c>
      <c r="D317" s="51"/>
      <c r="E317" s="51"/>
      <c r="F317" s="51"/>
      <c r="G317" s="51"/>
      <c r="H317" s="51"/>
      <c r="I317" s="51"/>
      <c r="J317" s="51"/>
      <c r="K317" s="51"/>
      <c r="L317" s="84"/>
      <c r="M317" s="137"/>
      <c r="N317" s="57"/>
      <c r="O317" s="141"/>
      <c r="P317" s="54">
        <f>IF(C317=0,"",C317/B316)</f>
        <v>0.90476190476190477</v>
      </c>
      <c r="Q317" s="55">
        <v>19</v>
      </c>
      <c r="R317" s="145">
        <f t="shared" ref="R317:R325" si="37">IF(Q317=0,"",Q317/Q316)</f>
        <v>0.90476190476190477</v>
      </c>
      <c r="S317" s="145">
        <f t="shared" ref="S317:S325" si="38">IF(Q317=0,"",100%-R317)</f>
        <v>9.5238095238095233E-2</v>
      </c>
    </row>
    <row r="318" spans="1:21" ht="15.75" customHeight="1" x14ac:dyDescent="0.25">
      <c r="A318" s="50">
        <v>1401</v>
      </c>
      <c r="B318" s="51"/>
      <c r="C318" s="51"/>
      <c r="D318" s="51">
        <v>17</v>
      </c>
      <c r="E318" s="51"/>
      <c r="F318" s="51"/>
      <c r="G318" s="51"/>
      <c r="H318" s="51"/>
      <c r="I318" s="51"/>
      <c r="J318" s="51"/>
      <c r="K318" s="51"/>
      <c r="L318" s="84"/>
      <c r="M318" s="137"/>
      <c r="N318" s="57"/>
      <c r="O318" s="141"/>
      <c r="P318" s="54">
        <f>IF(D318=0,"",D318/C317)</f>
        <v>0.89473684210526316</v>
      </c>
      <c r="Q318" s="55">
        <v>18</v>
      </c>
      <c r="R318" s="145">
        <f t="shared" si="37"/>
        <v>0.94736842105263153</v>
      </c>
      <c r="S318" s="145">
        <f t="shared" si="38"/>
        <v>5.2631578947368474E-2</v>
      </c>
      <c r="U318" s="37">
        <f>Q318/Q316</f>
        <v>0.8571428571428571</v>
      </c>
    </row>
    <row r="319" spans="1:21" ht="15.75" customHeight="1" x14ac:dyDescent="0.25">
      <c r="A319" s="50">
        <v>1402</v>
      </c>
      <c r="B319" s="51"/>
      <c r="C319" s="51"/>
      <c r="D319" s="51"/>
      <c r="E319" s="51">
        <v>16</v>
      </c>
      <c r="F319" s="51"/>
      <c r="G319" s="51"/>
      <c r="H319" s="51"/>
      <c r="I319" s="51"/>
      <c r="J319" s="51"/>
      <c r="K319" s="51"/>
      <c r="L319" s="84"/>
      <c r="M319" s="137"/>
      <c r="N319" s="57"/>
      <c r="O319" s="141"/>
      <c r="P319" s="54">
        <f>IF(E319=0,"",E319/D318)</f>
        <v>0.94117647058823528</v>
      </c>
      <c r="Q319" s="55">
        <v>17</v>
      </c>
      <c r="R319" s="145">
        <f t="shared" si="37"/>
        <v>0.94444444444444442</v>
      </c>
      <c r="S319" s="145">
        <f t="shared" si="38"/>
        <v>5.555555555555558E-2</v>
      </c>
    </row>
    <row r="320" spans="1:21" ht="15.75" customHeight="1" x14ac:dyDescent="0.25">
      <c r="A320" s="50">
        <v>1501</v>
      </c>
      <c r="B320" s="51"/>
      <c r="C320" s="51"/>
      <c r="D320" s="51"/>
      <c r="E320" s="51"/>
      <c r="F320" s="51">
        <v>16</v>
      </c>
      <c r="G320" s="51"/>
      <c r="H320" s="51"/>
      <c r="I320" s="51"/>
      <c r="J320" s="51"/>
      <c r="K320" s="51"/>
      <c r="L320" s="84"/>
      <c r="M320" s="137"/>
      <c r="N320" s="57"/>
      <c r="O320" s="141"/>
      <c r="P320" s="54">
        <f>IF(F320=0,"",F320/E319)</f>
        <v>1</v>
      </c>
      <c r="Q320" s="55">
        <v>17</v>
      </c>
      <c r="R320" s="145">
        <f t="shared" si="37"/>
        <v>1</v>
      </c>
      <c r="S320" s="145">
        <f t="shared" si="38"/>
        <v>0</v>
      </c>
    </row>
    <row r="321" spans="1:19" ht="15.75" customHeight="1" x14ac:dyDescent="0.25">
      <c r="A321" s="50">
        <v>1502</v>
      </c>
      <c r="B321" s="51"/>
      <c r="C321" s="51"/>
      <c r="D321" s="51"/>
      <c r="E321" s="51"/>
      <c r="F321" s="51"/>
      <c r="G321" s="51">
        <v>16</v>
      </c>
      <c r="H321" s="51"/>
      <c r="I321" s="51"/>
      <c r="J321" s="51"/>
      <c r="K321" s="51"/>
      <c r="L321" s="84"/>
      <c r="M321" s="137"/>
      <c r="N321" s="57"/>
      <c r="O321" s="141"/>
      <c r="P321" s="54">
        <f>IF(G321=0,"",G321/F320)</f>
        <v>1</v>
      </c>
      <c r="Q321" s="55">
        <v>16</v>
      </c>
      <c r="R321" s="145">
        <f t="shared" si="37"/>
        <v>0.94117647058823528</v>
      </c>
      <c r="S321" s="145">
        <f t="shared" si="38"/>
        <v>5.8823529411764719E-2</v>
      </c>
    </row>
    <row r="322" spans="1:19" ht="15.75" customHeight="1" x14ac:dyDescent="0.25">
      <c r="A322" s="50">
        <v>1601</v>
      </c>
      <c r="B322" s="51"/>
      <c r="C322" s="51"/>
      <c r="D322" s="51"/>
      <c r="E322" s="51"/>
      <c r="F322" s="51"/>
      <c r="G322" s="51"/>
      <c r="H322" s="51">
        <v>16</v>
      </c>
      <c r="I322" s="51"/>
      <c r="J322" s="51"/>
      <c r="K322" s="51"/>
      <c r="L322" s="84"/>
      <c r="M322" s="137"/>
      <c r="N322" s="57"/>
      <c r="O322" s="141"/>
      <c r="P322" s="54">
        <f>IF(H322=0,"",H322/G321)</f>
        <v>1</v>
      </c>
      <c r="Q322" s="55">
        <v>16</v>
      </c>
      <c r="R322" s="145">
        <f t="shared" si="37"/>
        <v>1</v>
      </c>
      <c r="S322" s="145">
        <f t="shared" si="38"/>
        <v>0</v>
      </c>
    </row>
    <row r="323" spans="1:19" ht="15.75" customHeight="1" x14ac:dyDescent="0.25">
      <c r="A323" s="50">
        <v>1602</v>
      </c>
      <c r="B323" s="51"/>
      <c r="C323" s="51"/>
      <c r="D323" s="51"/>
      <c r="E323" s="51"/>
      <c r="F323" s="51"/>
      <c r="G323" s="51"/>
      <c r="H323" s="51"/>
      <c r="I323" s="51">
        <v>16</v>
      </c>
      <c r="J323" s="51"/>
      <c r="K323" s="51"/>
      <c r="L323" s="84"/>
      <c r="M323" s="137"/>
      <c r="N323" s="57"/>
      <c r="O323" s="141"/>
      <c r="P323" s="54">
        <f>IF(I323=0,"",I323/H322)</f>
        <v>1</v>
      </c>
      <c r="Q323" s="55">
        <v>16</v>
      </c>
      <c r="R323" s="145">
        <f t="shared" si="37"/>
        <v>1</v>
      </c>
      <c r="S323" s="145">
        <f t="shared" si="38"/>
        <v>0</v>
      </c>
    </row>
    <row r="324" spans="1:19" ht="15.75" customHeight="1" x14ac:dyDescent="0.25">
      <c r="A324" s="50">
        <v>1701</v>
      </c>
      <c r="B324" s="51"/>
      <c r="C324" s="51"/>
      <c r="D324" s="51"/>
      <c r="E324" s="51"/>
      <c r="F324" s="51"/>
      <c r="G324" s="51"/>
      <c r="H324" s="51"/>
      <c r="I324" s="51"/>
      <c r="J324" s="51">
        <v>16</v>
      </c>
      <c r="K324" s="51"/>
      <c r="L324" s="84"/>
      <c r="M324" s="137"/>
      <c r="N324" s="57"/>
      <c r="O324" s="141"/>
      <c r="P324" s="54">
        <f>IF(J324=0,"",J324/I323)</f>
        <v>1</v>
      </c>
      <c r="Q324" s="55">
        <v>16</v>
      </c>
      <c r="R324" s="145">
        <f t="shared" si="37"/>
        <v>1</v>
      </c>
      <c r="S324" s="145">
        <f t="shared" si="38"/>
        <v>0</v>
      </c>
    </row>
    <row r="325" spans="1:19" ht="15.75" customHeight="1" x14ac:dyDescent="0.25">
      <c r="A325" s="50">
        <v>1702</v>
      </c>
      <c r="B325" s="51"/>
      <c r="C325" s="51"/>
      <c r="D325" s="51"/>
      <c r="E325" s="51"/>
      <c r="F325" s="51"/>
      <c r="G325" s="51"/>
      <c r="H325" s="51"/>
      <c r="I325" s="51"/>
      <c r="J325" s="51"/>
      <c r="K325" s="51">
        <v>16</v>
      </c>
      <c r="L325" s="84">
        <v>15</v>
      </c>
      <c r="M325" s="137"/>
      <c r="N325" s="57"/>
      <c r="O325" s="141"/>
      <c r="P325" s="54">
        <f>IF(K325=0,"",K325/J324)</f>
        <v>1</v>
      </c>
      <c r="Q325" s="55">
        <v>16</v>
      </c>
      <c r="R325" s="145">
        <f t="shared" si="37"/>
        <v>1</v>
      </c>
      <c r="S325" s="145">
        <f t="shared" si="38"/>
        <v>0</v>
      </c>
    </row>
    <row r="326" spans="1:19" ht="15.75" customHeight="1" x14ac:dyDescent="0.25">
      <c r="A326" s="50">
        <v>1801</v>
      </c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84"/>
      <c r="M326" s="137"/>
      <c r="N326" s="57"/>
      <c r="O326" s="142"/>
      <c r="P326" s="162"/>
      <c r="Q326" s="58"/>
      <c r="R326" s="163"/>
      <c r="S326" s="162"/>
    </row>
    <row r="327" spans="1:19" ht="15.75" customHeight="1" x14ac:dyDescent="0.25">
      <c r="A327" s="50">
        <v>1802</v>
      </c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84"/>
      <c r="M327" s="137"/>
      <c r="N327" s="57"/>
      <c r="O327" s="142"/>
      <c r="P327" s="148"/>
      <c r="Q327" s="58"/>
      <c r="R327" s="149"/>
      <c r="S327" s="148"/>
    </row>
    <row r="328" spans="1:19" ht="15.75" customHeight="1" x14ac:dyDescent="0.25">
      <c r="A328" s="50">
        <v>1901</v>
      </c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84"/>
      <c r="M328" s="137"/>
      <c r="N328" s="57"/>
      <c r="O328" s="142"/>
      <c r="P328" s="148"/>
      <c r="Q328" s="58"/>
      <c r="R328" s="149"/>
      <c r="S328" s="148"/>
    </row>
    <row r="329" spans="1:19" ht="15.75" customHeight="1" x14ac:dyDescent="0.25">
      <c r="A329" s="50">
        <v>1902</v>
      </c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84"/>
      <c r="M329" s="137"/>
      <c r="N329" s="57"/>
      <c r="O329" s="142"/>
      <c r="P329" s="57"/>
      <c r="Q329" s="142"/>
      <c r="R329" s="150"/>
      <c r="S329" s="148"/>
    </row>
    <row r="330" spans="1:19" ht="15.75" customHeight="1" x14ac:dyDescent="0.25">
      <c r="A330" s="50">
        <v>2001</v>
      </c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84"/>
      <c r="M330" s="137"/>
      <c r="N330" s="57"/>
      <c r="O330" s="142"/>
      <c r="P330" s="151" t="s">
        <v>48</v>
      </c>
      <c r="Q330" s="152">
        <v>15</v>
      </c>
      <c r="R330" s="153">
        <f>IF(SUM(L318:L327)=0,"",SUM(L318:L327))</f>
        <v>15</v>
      </c>
      <c r="S330" s="154" t="s">
        <v>17</v>
      </c>
    </row>
    <row r="331" spans="1:19" ht="15.75" customHeight="1" x14ac:dyDescent="0.25">
      <c r="A331" s="50">
        <v>2002</v>
      </c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84"/>
      <c r="M331" s="137"/>
      <c r="N331" s="57"/>
      <c r="O331" s="142"/>
      <c r="P331" s="155" t="s">
        <v>49</v>
      </c>
      <c r="Q331" s="65">
        <f>IF(Q330/B316=0,"",Q330/B316)</f>
        <v>0.7142857142857143</v>
      </c>
      <c r="R331" s="156">
        <f>IF(Q330/R330=0,"",Q330/R330)</f>
        <v>1</v>
      </c>
      <c r="S331" s="157" t="s">
        <v>50</v>
      </c>
    </row>
    <row r="332" spans="1:19" ht="15.75" customHeight="1" x14ac:dyDescent="0.25">
      <c r="A332" s="50">
        <v>2101</v>
      </c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84"/>
      <c r="M332" s="138"/>
      <c r="N332" s="143"/>
      <c r="O332" s="144"/>
      <c r="P332" s="93"/>
      <c r="Q332" s="158"/>
      <c r="R332" s="158"/>
      <c r="S332" s="159"/>
    </row>
    <row r="333" spans="1:19" ht="18" customHeight="1" x14ac:dyDescent="0.25">
      <c r="A333" s="19"/>
      <c r="B333" s="182" t="s">
        <v>74</v>
      </c>
      <c r="C333" s="182"/>
      <c r="D333" s="182"/>
      <c r="E333" s="182"/>
      <c r="F333" s="182"/>
      <c r="G333" s="182"/>
      <c r="H333" s="182"/>
      <c r="I333" s="182"/>
      <c r="J333" s="182"/>
      <c r="K333" s="182"/>
      <c r="L333" s="71">
        <f>SUM(L325:L329)</f>
        <v>15</v>
      </c>
      <c r="M333" s="72">
        <f>IF(L325=0,"",L325/B316)</f>
        <v>0.7142857142857143</v>
      </c>
      <c r="N333" s="72">
        <f>IF(L333=0,"",L333/B316)</f>
        <v>0.7142857142857143</v>
      </c>
      <c r="O333" s="72">
        <f>IF(L325=0,"",N333-M333)</f>
        <v>0</v>
      </c>
      <c r="P333" s="1"/>
      <c r="Q333" s="24"/>
      <c r="R333" s="27"/>
      <c r="S333" s="1"/>
    </row>
    <row r="334" spans="1:19" ht="12.75" customHeight="1" x14ac:dyDescent="0.2">
      <c r="M334" s="1"/>
      <c r="N334" s="1"/>
      <c r="O334" s="1"/>
      <c r="P334" s="1"/>
      <c r="R334" s="27"/>
      <c r="S334" s="1"/>
    </row>
    <row r="335" spans="1:19" ht="12.75" customHeight="1" x14ac:dyDescent="0.2">
      <c r="M335" s="1"/>
      <c r="N335" s="1"/>
      <c r="P335" s="1"/>
    </row>
    <row r="336" spans="1:19" ht="26.25" customHeight="1" x14ac:dyDescent="0.4">
      <c r="B336" s="183" t="s">
        <v>63</v>
      </c>
      <c r="C336" s="183"/>
      <c r="D336" s="183"/>
      <c r="E336" s="183"/>
      <c r="F336" s="183"/>
      <c r="G336" s="183"/>
      <c r="H336" s="183"/>
      <c r="I336" s="183"/>
      <c r="J336" s="183"/>
      <c r="K336" s="183"/>
      <c r="L336" s="127" t="s">
        <v>58</v>
      </c>
      <c r="M336" s="1"/>
      <c r="N336" s="1"/>
      <c r="O336" s="24"/>
      <c r="P336" s="1"/>
      <c r="Q336" s="24"/>
      <c r="R336" s="24"/>
      <c r="S336" s="24"/>
    </row>
    <row r="337" spans="1:20" ht="20.25" customHeight="1" x14ac:dyDescent="0.2">
      <c r="A337" s="190" t="s">
        <v>16</v>
      </c>
      <c r="B337" s="191" t="s">
        <v>64</v>
      </c>
      <c r="C337" s="192"/>
      <c r="D337" s="192"/>
      <c r="E337" s="192"/>
      <c r="F337" s="192"/>
      <c r="G337" s="192"/>
      <c r="H337" s="192"/>
      <c r="I337" s="192"/>
      <c r="J337" s="192"/>
      <c r="K337" s="193"/>
      <c r="L337" s="194" t="s">
        <v>17</v>
      </c>
      <c r="M337" s="189" t="s">
        <v>8</v>
      </c>
      <c r="N337" s="189" t="s">
        <v>9</v>
      </c>
      <c r="O337" s="196" t="s">
        <v>10</v>
      </c>
      <c r="P337" s="189" t="s">
        <v>11</v>
      </c>
      <c r="Q337" s="187" t="s">
        <v>12</v>
      </c>
      <c r="R337" s="187" t="s">
        <v>13</v>
      </c>
      <c r="S337" s="189" t="s">
        <v>14</v>
      </c>
    </row>
    <row r="338" spans="1:20" ht="15.75" customHeight="1" x14ac:dyDescent="0.25">
      <c r="A338" s="188"/>
      <c r="B338" s="50" t="s">
        <v>65</v>
      </c>
      <c r="C338" s="50" t="s">
        <v>66</v>
      </c>
      <c r="D338" s="50" t="s">
        <v>67</v>
      </c>
      <c r="E338" s="50" t="s">
        <v>68</v>
      </c>
      <c r="F338" s="50" t="s">
        <v>69</v>
      </c>
      <c r="G338" s="50" t="s">
        <v>70</v>
      </c>
      <c r="H338" s="50" t="s">
        <v>71</v>
      </c>
      <c r="I338" s="50" t="s">
        <v>72</v>
      </c>
      <c r="J338" s="50" t="s">
        <v>73</v>
      </c>
      <c r="K338" s="131" t="s">
        <v>95</v>
      </c>
      <c r="L338" s="195"/>
      <c r="M338" s="188"/>
      <c r="N338" s="188"/>
      <c r="O338" s="188"/>
      <c r="P338" s="188"/>
      <c r="Q338" s="188"/>
      <c r="R338" s="188"/>
      <c r="S338" s="188"/>
    </row>
    <row r="339" spans="1:20" ht="15.75" customHeight="1" x14ac:dyDescent="0.25">
      <c r="A339" s="50">
        <v>1302</v>
      </c>
      <c r="B339" s="51">
        <v>27</v>
      </c>
      <c r="C339" s="51"/>
      <c r="D339" s="51"/>
      <c r="E339" s="51"/>
      <c r="F339" s="51"/>
      <c r="G339" s="51"/>
      <c r="H339" s="51"/>
      <c r="I339" s="51"/>
      <c r="J339" s="51"/>
      <c r="K339" s="51"/>
      <c r="L339" s="84"/>
      <c r="M339" s="136"/>
      <c r="N339" s="139"/>
      <c r="O339" s="140"/>
      <c r="P339" s="146"/>
      <c r="Q339" s="53">
        <f>B339</f>
        <v>27</v>
      </c>
      <c r="R339" s="147"/>
      <c r="S339" s="146"/>
    </row>
    <row r="340" spans="1:20" ht="15.75" customHeight="1" x14ac:dyDescent="0.25">
      <c r="A340" s="50">
        <v>1401</v>
      </c>
      <c r="B340" s="51"/>
      <c r="C340" s="51">
        <v>22</v>
      </c>
      <c r="D340" s="51"/>
      <c r="E340" s="51"/>
      <c r="F340" s="51"/>
      <c r="G340" s="51"/>
      <c r="H340" s="51"/>
      <c r="I340" s="51"/>
      <c r="J340" s="51"/>
      <c r="K340" s="51"/>
      <c r="L340" s="84"/>
      <c r="M340" s="137"/>
      <c r="N340" s="57"/>
      <c r="O340" s="141"/>
      <c r="P340" s="54">
        <f>IF(C340=0,"",C340/B339)</f>
        <v>0.81481481481481477</v>
      </c>
      <c r="Q340" s="55">
        <v>22</v>
      </c>
      <c r="R340" s="145">
        <f t="shared" ref="R340:R348" si="39">IF(Q340=0,"",Q340/Q339)</f>
        <v>0.81481481481481477</v>
      </c>
      <c r="S340" s="145">
        <f t="shared" ref="S340:S348" si="40">IF(Q340=0,"",100%-R340)</f>
        <v>0.18518518518518523</v>
      </c>
    </row>
    <row r="341" spans="1:20" ht="15.75" customHeight="1" x14ac:dyDescent="0.25">
      <c r="A341" s="50">
        <v>1402</v>
      </c>
      <c r="B341" s="51"/>
      <c r="C341" s="51"/>
      <c r="D341" s="51">
        <v>15</v>
      </c>
      <c r="E341" s="51"/>
      <c r="F341" s="51"/>
      <c r="G341" s="51"/>
      <c r="H341" s="51"/>
      <c r="I341" s="51"/>
      <c r="J341" s="51"/>
      <c r="K341" s="51"/>
      <c r="L341" s="84"/>
      <c r="M341" s="137"/>
      <c r="N341" s="57"/>
      <c r="O341" s="141"/>
      <c r="P341" s="54">
        <f>IF(D341=0,"",D341/C340)</f>
        <v>0.68181818181818177</v>
      </c>
      <c r="Q341" s="55">
        <v>18</v>
      </c>
      <c r="R341" s="145">
        <f t="shared" si="39"/>
        <v>0.81818181818181823</v>
      </c>
      <c r="S341" s="145">
        <f t="shared" si="40"/>
        <v>0.18181818181818177</v>
      </c>
      <c r="T341" s="80">
        <f>Q341/Q339</f>
        <v>0.66666666666666663</v>
      </c>
    </row>
    <row r="342" spans="1:20" ht="15.75" customHeight="1" x14ac:dyDescent="0.25">
      <c r="A342" s="50">
        <v>1501</v>
      </c>
      <c r="B342" s="51"/>
      <c r="C342" s="51"/>
      <c r="D342" s="51"/>
      <c r="E342" s="51">
        <v>14</v>
      </c>
      <c r="F342" s="51"/>
      <c r="G342" s="51"/>
      <c r="H342" s="51"/>
      <c r="I342" s="51"/>
      <c r="J342" s="51"/>
      <c r="K342" s="51"/>
      <c r="L342" s="84"/>
      <c r="M342" s="137"/>
      <c r="N342" s="57"/>
      <c r="O342" s="141"/>
      <c r="P342" s="54">
        <f>IF(E342=0,"",E342/D341)</f>
        <v>0.93333333333333335</v>
      </c>
      <c r="Q342" s="55">
        <v>16</v>
      </c>
      <c r="R342" s="145">
        <f t="shared" si="39"/>
        <v>0.88888888888888884</v>
      </c>
      <c r="S342" s="145">
        <f t="shared" si="40"/>
        <v>0.11111111111111116</v>
      </c>
    </row>
    <row r="343" spans="1:20" ht="15.75" customHeight="1" x14ac:dyDescent="0.25">
      <c r="A343" s="50">
        <v>1502</v>
      </c>
      <c r="B343" s="51"/>
      <c r="C343" s="51"/>
      <c r="D343" s="51"/>
      <c r="E343" s="51"/>
      <c r="F343" s="51">
        <v>13</v>
      </c>
      <c r="G343" s="51"/>
      <c r="H343" s="51"/>
      <c r="I343" s="51"/>
      <c r="J343" s="51"/>
      <c r="K343" s="51"/>
      <c r="L343" s="84"/>
      <c r="M343" s="137"/>
      <c r="N343" s="57"/>
      <c r="O343" s="141"/>
      <c r="P343" s="54">
        <f>IF(F343=0,"",F343/E342)</f>
        <v>0.9285714285714286</v>
      </c>
      <c r="Q343" s="55">
        <v>16</v>
      </c>
      <c r="R343" s="145">
        <f t="shared" si="39"/>
        <v>1</v>
      </c>
      <c r="S343" s="145">
        <f t="shared" si="40"/>
        <v>0</v>
      </c>
    </row>
    <row r="344" spans="1:20" ht="15.75" customHeight="1" x14ac:dyDescent="0.25">
      <c r="A344" s="50">
        <v>1601</v>
      </c>
      <c r="B344" s="51"/>
      <c r="C344" s="51"/>
      <c r="D344" s="51"/>
      <c r="E344" s="51"/>
      <c r="F344" s="51"/>
      <c r="G344" s="51">
        <v>13</v>
      </c>
      <c r="H344" s="51"/>
      <c r="I344" s="51"/>
      <c r="J344" s="51"/>
      <c r="K344" s="51"/>
      <c r="L344" s="84"/>
      <c r="M344" s="137"/>
      <c r="N344" s="57"/>
      <c r="O344" s="141"/>
      <c r="P344" s="54">
        <f>IF(G344=0,"",G344/F343)</f>
        <v>1</v>
      </c>
      <c r="Q344" s="55">
        <v>16</v>
      </c>
      <c r="R344" s="145">
        <f t="shared" si="39"/>
        <v>1</v>
      </c>
      <c r="S344" s="145">
        <f t="shared" si="40"/>
        <v>0</v>
      </c>
    </row>
    <row r="345" spans="1:20" ht="15.75" customHeight="1" x14ac:dyDescent="0.25">
      <c r="A345" s="50">
        <v>1602</v>
      </c>
      <c r="B345" s="51"/>
      <c r="C345" s="51"/>
      <c r="D345" s="51"/>
      <c r="E345" s="51"/>
      <c r="F345" s="51"/>
      <c r="G345" s="51"/>
      <c r="H345" s="51">
        <v>13</v>
      </c>
      <c r="I345" s="51"/>
      <c r="J345" s="51"/>
      <c r="K345" s="51"/>
      <c r="L345" s="84"/>
      <c r="M345" s="137"/>
      <c r="N345" s="57"/>
      <c r="O345" s="141"/>
      <c r="P345" s="54">
        <f>IF(H345=0,"",H345/G344)</f>
        <v>1</v>
      </c>
      <c r="Q345" s="55">
        <v>15</v>
      </c>
      <c r="R345" s="145">
        <f t="shared" si="39"/>
        <v>0.9375</v>
      </c>
      <c r="S345" s="145">
        <f t="shared" si="40"/>
        <v>6.25E-2</v>
      </c>
    </row>
    <row r="346" spans="1:20" ht="15.75" customHeight="1" x14ac:dyDescent="0.25">
      <c r="A346" s="50">
        <v>1701</v>
      </c>
      <c r="B346" s="51"/>
      <c r="C346" s="51"/>
      <c r="D346" s="51"/>
      <c r="E346" s="51"/>
      <c r="F346" s="51"/>
      <c r="G346" s="51"/>
      <c r="H346" s="51"/>
      <c r="I346" s="51">
        <v>12</v>
      </c>
      <c r="J346" s="51"/>
      <c r="K346" s="51"/>
      <c r="L346" s="84"/>
      <c r="M346" s="137"/>
      <c r="N346" s="57"/>
      <c r="O346" s="141"/>
      <c r="P346" s="54">
        <f>IF(I346=0,"",I346/H345)</f>
        <v>0.92307692307692313</v>
      </c>
      <c r="Q346" s="55">
        <v>14</v>
      </c>
      <c r="R346" s="145">
        <f t="shared" si="39"/>
        <v>0.93333333333333335</v>
      </c>
      <c r="S346" s="145">
        <f t="shared" si="40"/>
        <v>6.6666666666666652E-2</v>
      </c>
    </row>
    <row r="347" spans="1:20" ht="15.75" customHeight="1" x14ac:dyDescent="0.25">
      <c r="A347" s="50">
        <v>1702</v>
      </c>
      <c r="B347" s="51"/>
      <c r="C347" s="51"/>
      <c r="D347" s="51"/>
      <c r="E347" s="51"/>
      <c r="F347" s="51"/>
      <c r="G347" s="51"/>
      <c r="H347" s="51"/>
      <c r="I347" s="51"/>
      <c r="J347" s="51">
        <v>11</v>
      </c>
      <c r="K347" s="51"/>
      <c r="L347" s="84">
        <v>1</v>
      </c>
      <c r="M347" s="137"/>
      <c r="N347" s="57"/>
      <c r="O347" s="141"/>
      <c r="P347" s="54">
        <f>IF(J347=0,"",J347/I346)</f>
        <v>0.91666666666666663</v>
      </c>
      <c r="Q347" s="55">
        <v>13</v>
      </c>
      <c r="R347" s="145">
        <f t="shared" si="39"/>
        <v>0.9285714285714286</v>
      </c>
      <c r="S347" s="145">
        <f t="shared" si="40"/>
        <v>7.1428571428571397E-2</v>
      </c>
    </row>
    <row r="348" spans="1:20" ht="15.75" customHeight="1" x14ac:dyDescent="0.25">
      <c r="A348" s="50">
        <v>1801</v>
      </c>
      <c r="B348" s="51"/>
      <c r="C348" s="51"/>
      <c r="D348" s="51"/>
      <c r="E348" s="51"/>
      <c r="F348" s="51"/>
      <c r="G348" s="51"/>
      <c r="H348" s="51"/>
      <c r="I348" s="51"/>
      <c r="J348" s="51"/>
      <c r="K348" s="51">
        <v>11</v>
      </c>
      <c r="L348" s="84">
        <v>11</v>
      </c>
      <c r="M348" s="137"/>
      <c r="N348" s="57"/>
      <c r="O348" s="141"/>
      <c r="P348" s="54">
        <f>IF(K348=0,"",K348/J347)</f>
        <v>1</v>
      </c>
      <c r="Q348" s="55">
        <v>12</v>
      </c>
      <c r="R348" s="145">
        <f t="shared" si="39"/>
        <v>0.92307692307692313</v>
      </c>
      <c r="S348" s="145">
        <f t="shared" si="40"/>
        <v>7.6923076923076872E-2</v>
      </c>
    </row>
    <row r="349" spans="1:20" ht="15.75" customHeight="1" x14ac:dyDescent="0.25">
      <c r="A349" s="50">
        <v>1802</v>
      </c>
      <c r="B349" s="51"/>
      <c r="C349" s="51"/>
      <c r="D349" s="51"/>
      <c r="E349" s="51"/>
      <c r="F349" s="51"/>
      <c r="G349" s="51"/>
      <c r="H349" s="51"/>
      <c r="I349" s="51"/>
      <c r="J349" s="51"/>
      <c r="K349" s="51">
        <v>1</v>
      </c>
      <c r="L349" s="84">
        <v>1</v>
      </c>
      <c r="M349" s="137"/>
      <c r="N349" s="57"/>
      <c r="O349" s="142"/>
      <c r="P349" s="162"/>
      <c r="Q349" s="58">
        <v>1</v>
      </c>
      <c r="R349" s="163"/>
      <c r="S349" s="162"/>
    </row>
    <row r="350" spans="1:20" ht="15.75" customHeight="1" x14ac:dyDescent="0.25">
      <c r="A350" s="50">
        <v>1901</v>
      </c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84"/>
      <c r="M350" s="137"/>
      <c r="N350" s="57"/>
      <c r="O350" s="142"/>
      <c r="P350" s="148"/>
      <c r="Q350" s="58"/>
      <c r="R350" s="149"/>
      <c r="S350" s="148"/>
    </row>
    <row r="351" spans="1:20" ht="15.75" customHeight="1" x14ac:dyDescent="0.25">
      <c r="A351" s="50">
        <v>1902</v>
      </c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84"/>
      <c r="M351" s="137"/>
      <c r="N351" s="57"/>
      <c r="O351" s="142"/>
      <c r="P351" s="148"/>
      <c r="Q351" s="58"/>
      <c r="R351" s="149"/>
      <c r="S351" s="148"/>
    </row>
    <row r="352" spans="1:20" ht="15.75" customHeight="1" x14ac:dyDescent="0.25">
      <c r="A352" s="50">
        <v>2001</v>
      </c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84"/>
      <c r="M352" s="137"/>
      <c r="N352" s="57"/>
      <c r="O352" s="142"/>
      <c r="P352" s="57"/>
      <c r="Q352" s="142"/>
      <c r="R352" s="150"/>
      <c r="S352" s="148"/>
    </row>
    <row r="353" spans="1:21" ht="15.75" customHeight="1" x14ac:dyDescent="0.25">
      <c r="A353" s="50">
        <v>2002</v>
      </c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84"/>
      <c r="M353" s="137"/>
      <c r="N353" s="57"/>
      <c r="O353" s="142"/>
      <c r="P353" s="151" t="s">
        <v>48</v>
      </c>
      <c r="Q353" s="152">
        <v>11</v>
      </c>
      <c r="R353" s="153">
        <f>IF(SUM(L341:L350)=0,"",SUM(L341:L350))</f>
        <v>13</v>
      </c>
      <c r="S353" s="154" t="s">
        <v>17</v>
      </c>
    </row>
    <row r="354" spans="1:21" ht="15.75" customHeight="1" x14ac:dyDescent="0.25">
      <c r="A354" s="50">
        <v>2101</v>
      </c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84"/>
      <c r="M354" s="137"/>
      <c r="N354" s="57"/>
      <c r="O354" s="142"/>
      <c r="P354" s="155" t="s">
        <v>49</v>
      </c>
      <c r="Q354" s="65">
        <f>IF(Q353/B339=0,"",Q353/B339)</f>
        <v>0.40740740740740738</v>
      </c>
      <c r="R354" s="156">
        <f>IF(Q353/R353=0,"",Q353/R353)</f>
        <v>0.84615384615384615</v>
      </c>
      <c r="S354" s="157" t="s">
        <v>50</v>
      </c>
    </row>
    <row r="355" spans="1:21" ht="18" customHeight="1" x14ac:dyDescent="0.25">
      <c r="A355" s="50">
        <v>2102</v>
      </c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84"/>
      <c r="M355" s="138"/>
      <c r="N355" s="143"/>
      <c r="O355" s="144"/>
      <c r="P355" s="93"/>
      <c r="Q355" s="158"/>
      <c r="R355" s="158"/>
      <c r="S355" s="159"/>
    </row>
    <row r="356" spans="1:21" ht="18" customHeight="1" x14ac:dyDescent="0.25">
      <c r="A356" s="19"/>
      <c r="B356" s="182" t="s">
        <v>74</v>
      </c>
      <c r="C356" s="182"/>
      <c r="D356" s="182"/>
      <c r="E356" s="182"/>
      <c r="F356" s="182"/>
      <c r="G356" s="182"/>
      <c r="H356" s="182"/>
      <c r="I356" s="182"/>
      <c r="J356" s="182"/>
      <c r="K356" s="182"/>
      <c r="L356" s="71">
        <f>SUM(L342:L352)</f>
        <v>13</v>
      </c>
      <c r="M356" s="72">
        <f>SUM(L348+L347)/B339</f>
        <v>0.44444444444444442</v>
      </c>
      <c r="N356" s="72">
        <f>IF(L356=0,"",L356/B339)</f>
        <v>0.48148148148148145</v>
      </c>
      <c r="O356" s="72">
        <f>IF(L348=0,"",N356-M356)</f>
        <v>3.7037037037037035E-2</v>
      </c>
      <c r="P356" s="1"/>
      <c r="Q356" s="24"/>
      <c r="R356" s="27"/>
      <c r="S356" s="1"/>
    </row>
    <row r="357" spans="1:21" ht="12.75" customHeight="1" x14ac:dyDescent="0.2">
      <c r="M357" s="1"/>
      <c r="N357" s="1"/>
      <c r="P357" s="1"/>
    </row>
    <row r="358" spans="1:21" ht="12.75" customHeight="1" x14ac:dyDescent="0.2">
      <c r="M358" s="1"/>
      <c r="N358" s="1"/>
      <c r="P358" s="1"/>
    </row>
    <row r="359" spans="1:21" ht="26.25" customHeight="1" x14ac:dyDescent="0.4">
      <c r="B359" s="183" t="s">
        <v>63</v>
      </c>
      <c r="C359" s="183"/>
      <c r="D359" s="183"/>
      <c r="E359" s="183"/>
      <c r="F359" s="183"/>
      <c r="G359" s="183"/>
      <c r="H359" s="183"/>
      <c r="I359" s="183"/>
      <c r="J359" s="183"/>
      <c r="K359" s="183"/>
      <c r="L359" s="127" t="s">
        <v>61</v>
      </c>
      <c r="M359" s="1"/>
      <c r="N359" s="1"/>
      <c r="O359" s="24"/>
      <c r="P359" s="1"/>
      <c r="Q359" s="24"/>
      <c r="R359" s="24"/>
      <c r="S359" s="24"/>
    </row>
    <row r="360" spans="1:21" ht="20.25" customHeight="1" x14ac:dyDescent="0.2">
      <c r="A360" s="190" t="s">
        <v>16</v>
      </c>
      <c r="B360" s="191" t="s">
        <v>64</v>
      </c>
      <c r="C360" s="192"/>
      <c r="D360" s="192"/>
      <c r="E360" s="192"/>
      <c r="F360" s="192"/>
      <c r="G360" s="192"/>
      <c r="H360" s="192"/>
      <c r="I360" s="192"/>
      <c r="J360" s="192"/>
      <c r="K360" s="193"/>
      <c r="L360" s="194" t="s">
        <v>17</v>
      </c>
      <c r="M360" s="189" t="s">
        <v>8</v>
      </c>
      <c r="N360" s="189" t="s">
        <v>9</v>
      </c>
      <c r="O360" s="196" t="s">
        <v>10</v>
      </c>
      <c r="P360" s="189" t="s">
        <v>11</v>
      </c>
      <c r="Q360" s="187" t="s">
        <v>12</v>
      </c>
      <c r="R360" s="187" t="s">
        <v>13</v>
      </c>
      <c r="S360" s="189" t="s">
        <v>14</v>
      </c>
    </row>
    <row r="361" spans="1:21" ht="15.75" customHeight="1" x14ac:dyDescent="0.25">
      <c r="A361" s="188"/>
      <c r="B361" s="50" t="s">
        <v>65</v>
      </c>
      <c r="C361" s="50" t="s">
        <v>66</v>
      </c>
      <c r="D361" s="50" t="s">
        <v>67</v>
      </c>
      <c r="E361" s="50" t="s">
        <v>68</v>
      </c>
      <c r="F361" s="50" t="s">
        <v>69</v>
      </c>
      <c r="G361" s="50" t="s">
        <v>70</v>
      </c>
      <c r="H361" s="50" t="s">
        <v>71</v>
      </c>
      <c r="I361" s="50" t="s">
        <v>72</v>
      </c>
      <c r="J361" s="50" t="s">
        <v>73</v>
      </c>
      <c r="K361" s="131" t="s">
        <v>95</v>
      </c>
      <c r="L361" s="195"/>
      <c r="M361" s="188"/>
      <c r="N361" s="188"/>
      <c r="O361" s="188"/>
      <c r="P361" s="188"/>
      <c r="Q361" s="188"/>
      <c r="R361" s="188"/>
      <c r="S361" s="188"/>
    </row>
    <row r="362" spans="1:21" ht="15.75" customHeight="1" x14ac:dyDescent="0.25">
      <c r="A362" s="50">
        <v>1401</v>
      </c>
      <c r="B362" s="51">
        <v>10</v>
      </c>
      <c r="C362" s="51"/>
      <c r="D362" s="51"/>
      <c r="E362" s="51"/>
      <c r="F362" s="51"/>
      <c r="G362" s="51"/>
      <c r="H362" s="51"/>
      <c r="I362" s="51"/>
      <c r="J362" s="51"/>
      <c r="K362" s="51"/>
      <c r="L362" s="84"/>
      <c r="M362" s="136"/>
      <c r="N362" s="139"/>
      <c r="O362" s="140"/>
      <c r="P362" s="146"/>
      <c r="Q362" s="53">
        <f>B362</f>
        <v>10</v>
      </c>
      <c r="R362" s="147"/>
      <c r="S362" s="146"/>
      <c r="T362" s="52"/>
      <c r="U362" s="52"/>
    </row>
    <row r="363" spans="1:21" ht="15.75" customHeight="1" x14ac:dyDescent="0.25">
      <c r="A363" s="50">
        <v>1402</v>
      </c>
      <c r="B363" s="51"/>
      <c r="C363" s="51">
        <v>8</v>
      </c>
      <c r="D363" s="51"/>
      <c r="E363" s="51"/>
      <c r="F363" s="51"/>
      <c r="G363" s="51"/>
      <c r="H363" s="51"/>
      <c r="I363" s="51"/>
      <c r="J363" s="51"/>
      <c r="K363" s="51"/>
      <c r="L363" s="84"/>
      <c r="M363" s="137"/>
      <c r="N363" s="57"/>
      <c r="O363" s="141"/>
      <c r="P363" s="54">
        <f>IF(C363=0,"",C363/B362)</f>
        <v>0.8</v>
      </c>
      <c r="Q363" s="55">
        <v>8</v>
      </c>
      <c r="R363" s="145">
        <f t="shared" ref="R363:R371" si="41">IF(Q363=0,"",Q363/Q362)</f>
        <v>0.8</v>
      </c>
      <c r="S363" s="145">
        <f t="shared" ref="S363:S371" si="42">IF(Q363=0,"",100%-R363)</f>
        <v>0.19999999999999996</v>
      </c>
      <c r="T363" s="52"/>
      <c r="U363" s="52"/>
    </row>
    <row r="364" spans="1:21" ht="15.75" customHeight="1" x14ac:dyDescent="0.25">
      <c r="A364" s="50">
        <v>1501</v>
      </c>
      <c r="B364" s="51"/>
      <c r="C364" s="51"/>
      <c r="D364" s="51">
        <v>7</v>
      </c>
      <c r="E364" s="51"/>
      <c r="F364" s="51"/>
      <c r="G364" s="51"/>
      <c r="H364" s="51"/>
      <c r="I364" s="51"/>
      <c r="J364" s="51"/>
      <c r="K364" s="51"/>
      <c r="L364" s="84"/>
      <c r="M364" s="137"/>
      <c r="N364" s="57"/>
      <c r="O364" s="141"/>
      <c r="P364" s="54">
        <f>IF(D364=0,"",D364/C363)</f>
        <v>0.875</v>
      </c>
      <c r="Q364" s="55">
        <v>7</v>
      </c>
      <c r="R364" s="145">
        <f t="shared" si="41"/>
        <v>0.875</v>
      </c>
      <c r="S364" s="145">
        <f t="shared" si="42"/>
        <v>0.125</v>
      </c>
      <c r="T364" s="52"/>
      <c r="U364" s="81">
        <f>Q364/Q362</f>
        <v>0.7</v>
      </c>
    </row>
    <row r="365" spans="1:21" ht="15.75" customHeight="1" x14ac:dyDescent="0.25">
      <c r="A365" s="50">
        <v>1502</v>
      </c>
      <c r="B365" s="51"/>
      <c r="C365" s="51"/>
      <c r="D365" s="51"/>
      <c r="E365" s="51">
        <v>6</v>
      </c>
      <c r="F365" s="51"/>
      <c r="G365" s="51"/>
      <c r="H365" s="51"/>
      <c r="I365" s="51"/>
      <c r="J365" s="51"/>
      <c r="K365" s="51"/>
      <c r="L365" s="84"/>
      <c r="M365" s="137"/>
      <c r="N365" s="57"/>
      <c r="O365" s="141"/>
      <c r="P365" s="54">
        <f>IF(E365=0,"",E365/D364)</f>
        <v>0.8571428571428571</v>
      </c>
      <c r="Q365" s="55">
        <v>7</v>
      </c>
      <c r="R365" s="145">
        <f t="shared" si="41"/>
        <v>1</v>
      </c>
      <c r="S365" s="145">
        <f t="shared" si="42"/>
        <v>0</v>
      </c>
      <c r="T365" s="52"/>
      <c r="U365" s="52"/>
    </row>
    <row r="366" spans="1:21" ht="15.75" customHeight="1" x14ac:dyDescent="0.25">
      <c r="A366" s="50">
        <v>1601</v>
      </c>
      <c r="B366" s="51"/>
      <c r="C366" s="51"/>
      <c r="D366" s="51"/>
      <c r="E366" s="51"/>
      <c r="F366" s="51">
        <v>5</v>
      </c>
      <c r="G366" s="51"/>
      <c r="H366" s="51"/>
      <c r="I366" s="51"/>
      <c r="J366" s="51"/>
      <c r="K366" s="51"/>
      <c r="L366" s="84"/>
      <c r="M366" s="137"/>
      <c r="N366" s="57"/>
      <c r="O366" s="141"/>
      <c r="P366" s="54">
        <f>IF(F366=0,"",F366/E365)</f>
        <v>0.83333333333333337</v>
      </c>
      <c r="Q366" s="55">
        <v>7</v>
      </c>
      <c r="R366" s="145">
        <f t="shared" si="41"/>
        <v>1</v>
      </c>
      <c r="S366" s="145">
        <f t="shared" si="42"/>
        <v>0</v>
      </c>
      <c r="T366" s="52"/>
      <c r="U366" s="52"/>
    </row>
    <row r="367" spans="1:21" ht="15.75" customHeight="1" x14ac:dyDescent="0.25">
      <c r="A367" s="50">
        <v>1602</v>
      </c>
      <c r="B367" s="51"/>
      <c r="C367" s="51"/>
      <c r="D367" s="51"/>
      <c r="E367" s="51"/>
      <c r="F367" s="51"/>
      <c r="G367" s="51">
        <v>5</v>
      </c>
      <c r="H367" s="51"/>
      <c r="I367" s="51"/>
      <c r="J367" s="51"/>
      <c r="K367" s="51"/>
      <c r="L367" s="84"/>
      <c r="M367" s="137"/>
      <c r="N367" s="57"/>
      <c r="O367" s="141"/>
      <c r="P367" s="54">
        <f>IF(G367=0,"",G367/F366)</f>
        <v>1</v>
      </c>
      <c r="Q367" s="55">
        <v>7</v>
      </c>
      <c r="R367" s="145">
        <f t="shared" si="41"/>
        <v>1</v>
      </c>
      <c r="S367" s="145">
        <f t="shared" si="42"/>
        <v>0</v>
      </c>
      <c r="T367" s="52"/>
      <c r="U367" s="52"/>
    </row>
    <row r="368" spans="1:21" ht="15.75" customHeight="1" x14ac:dyDescent="0.25">
      <c r="A368" s="50">
        <v>1701</v>
      </c>
      <c r="B368" s="51"/>
      <c r="C368" s="51"/>
      <c r="D368" s="51"/>
      <c r="E368" s="51"/>
      <c r="F368" s="51"/>
      <c r="G368" s="51"/>
      <c r="H368" s="51">
        <v>5</v>
      </c>
      <c r="I368" s="51"/>
      <c r="J368" s="51"/>
      <c r="K368" s="51"/>
      <c r="L368" s="84"/>
      <c r="M368" s="137"/>
      <c r="N368" s="57"/>
      <c r="O368" s="141"/>
      <c r="P368" s="54">
        <f>IF(H368=0,"",H368/G367)</f>
        <v>1</v>
      </c>
      <c r="Q368" s="55">
        <v>7</v>
      </c>
      <c r="R368" s="145">
        <f t="shared" si="41"/>
        <v>1</v>
      </c>
      <c r="S368" s="145">
        <f t="shared" si="42"/>
        <v>0</v>
      </c>
      <c r="T368" s="52"/>
      <c r="U368" s="52"/>
    </row>
    <row r="369" spans="1:21" ht="15.75" customHeight="1" x14ac:dyDescent="0.25">
      <c r="A369" s="50">
        <v>1702</v>
      </c>
      <c r="B369" s="51"/>
      <c r="C369" s="51"/>
      <c r="D369" s="51"/>
      <c r="E369" s="51"/>
      <c r="F369" s="51"/>
      <c r="G369" s="51"/>
      <c r="H369" s="51"/>
      <c r="I369" s="51">
        <v>5</v>
      </c>
      <c r="J369" s="51"/>
      <c r="K369" s="51"/>
      <c r="L369" s="84"/>
      <c r="M369" s="137"/>
      <c r="N369" s="57"/>
      <c r="O369" s="141"/>
      <c r="P369" s="54">
        <f>IF(I369=0,"",I369/H368)</f>
        <v>1</v>
      </c>
      <c r="Q369" s="55">
        <v>7</v>
      </c>
      <c r="R369" s="145">
        <f t="shared" si="41"/>
        <v>1</v>
      </c>
      <c r="S369" s="145">
        <f t="shared" si="42"/>
        <v>0</v>
      </c>
      <c r="T369" s="52"/>
      <c r="U369" s="52"/>
    </row>
    <row r="370" spans="1:21" ht="15.75" customHeight="1" x14ac:dyDescent="0.25">
      <c r="A370" s="50">
        <v>1801</v>
      </c>
      <c r="B370" s="51"/>
      <c r="C370" s="51"/>
      <c r="D370" s="51"/>
      <c r="E370" s="51"/>
      <c r="F370" s="51"/>
      <c r="G370" s="51"/>
      <c r="H370" s="51"/>
      <c r="I370" s="51"/>
      <c r="J370" s="51">
        <v>5</v>
      </c>
      <c r="K370" s="51"/>
      <c r="L370" s="84"/>
      <c r="M370" s="137"/>
      <c r="N370" s="57"/>
      <c r="O370" s="141"/>
      <c r="P370" s="54">
        <f>IF(J370=0,"",J370/I369)</f>
        <v>1</v>
      </c>
      <c r="Q370" s="55">
        <v>7</v>
      </c>
      <c r="R370" s="145">
        <f t="shared" si="41"/>
        <v>1</v>
      </c>
      <c r="S370" s="145">
        <f t="shared" si="42"/>
        <v>0</v>
      </c>
      <c r="T370" s="52"/>
      <c r="U370" s="52"/>
    </row>
    <row r="371" spans="1:21" ht="15.75" customHeight="1" x14ac:dyDescent="0.25">
      <c r="A371" s="50">
        <v>1802</v>
      </c>
      <c r="B371" s="51"/>
      <c r="C371" s="51"/>
      <c r="D371" s="51"/>
      <c r="E371" s="51"/>
      <c r="F371" s="51"/>
      <c r="G371" s="51"/>
      <c r="H371" s="51"/>
      <c r="I371" s="51"/>
      <c r="J371" s="51"/>
      <c r="K371" s="51">
        <v>5</v>
      </c>
      <c r="L371" s="84">
        <v>5</v>
      </c>
      <c r="M371" s="137"/>
      <c r="N371" s="57"/>
      <c r="O371" s="141"/>
      <c r="P371" s="54">
        <f>IF(K371=0,"",K371/J370)</f>
        <v>1</v>
      </c>
      <c r="Q371" s="55">
        <v>7</v>
      </c>
      <c r="R371" s="145">
        <f t="shared" si="41"/>
        <v>1</v>
      </c>
      <c r="S371" s="145">
        <f t="shared" si="42"/>
        <v>0</v>
      </c>
      <c r="T371" s="52"/>
      <c r="U371" s="52"/>
    </row>
    <row r="372" spans="1:21" ht="15.75" customHeight="1" x14ac:dyDescent="0.25">
      <c r="A372" s="50">
        <v>1901</v>
      </c>
      <c r="B372" s="51"/>
      <c r="C372" s="51"/>
      <c r="D372" s="51"/>
      <c r="E372" s="51"/>
      <c r="F372" s="51"/>
      <c r="G372" s="51"/>
      <c r="H372" s="51"/>
      <c r="I372" s="51"/>
      <c r="J372" s="51"/>
      <c r="K372" s="51">
        <v>1</v>
      </c>
      <c r="L372" s="84">
        <v>1</v>
      </c>
      <c r="M372" s="137"/>
      <c r="N372" s="57"/>
      <c r="O372" s="142"/>
      <c r="P372" s="162"/>
      <c r="Q372" s="58">
        <v>2</v>
      </c>
      <c r="R372" s="163"/>
      <c r="S372" s="162"/>
    </row>
    <row r="373" spans="1:21" ht="15.75" customHeight="1" x14ac:dyDescent="0.25">
      <c r="A373" s="50">
        <v>1902</v>
      </c>
      <c r="B373" s="51"/>
      <c r="C373" s="51"/>
      <c r="D373" s="51"/>
      <c r="E373" s="51"/>
      <c r="F373" s="51"/>
      <c r="G373" s="51"/>
      <c r="H373" s="51"/>
      <c r="I373" s="51"/>
      <c r="J373" s="51"/>
      <c r="K373" s="51">
        <v>1</v>
      </c>
      <c r="L373" s="84">
        <v>1</v>
      </c>
      <c r="M373" s="137"/>
      <c r="N373" s="57"/>
      <c r="O373" s="142"/>
      <c r="P373" s="148"/>
      <c r="Q373" s="58">
        <v>1</v>
      </c>
      <c r="R373" s="149"/>
      <c r="S373" s="148"/>
    </row>
    <row r="374" spans="1:21" ht="15.75" customHeight="1" x14ac:dyDescent="0.25">
      <c r="A374" s="50">
        <v>2001</v>
      </c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84"/>
      <c r="M374" s="137"/>
      <c r="N374" s="57"/>
      <c r="O374" s="142"/>
      <c r="P374" s="148"/>
      <c r="Q374" s="58"/>
      <c r="R374" s="149"/>
      <c r="S374" s="148"/>
    </row>
    <row r="375" spans="1:21" ht="15.75" customHeight="1" x14ac:dyDescent="0.25">
      <c r="A375" s="50">
        <v>2002</v>
      </c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84"/>
      <c r="M375" s="137"/>
      <c r="N375" s="57"/>
      <c r="O375" s="142"/>
      <c r="P375" s="57"/>
      <c r="Q375" s="142"/>
      <c r="R375" s="150"/>
      <c r="S375" s="148"/>
    </row>
    <row r="376" spans="1:21" ht="15.75" customHeight="1" x14ac:dyDescent="0.25">
      <c r="A376" s="50">
        <v>2101</v>
      </c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84"/>
      <c r="M376" s="137"/>
      <c r="N376" s="57"/>
      <c r="O376" s="142"/>
      <c r="P376" s="151" t="s">
        <v>48</v>
      </c>
      <c r="Q376" s="152">
        <v>6</v>
      </c>
      <c r="R376" s="153">
        <f>IF(SUM(L364:L373)=0,"",SUM(L364:L373))</f>
        <v>7</v>
      </c>
      <c r="S376" s="154" t="s">
        <v>17</v>
      </c>
    </row>
    <row r="377" spans="1:21" ht="15.75" customHeight="1" x14ac:dyDescent="0.25">
      <c r="A377" s="50">
        <v>2102</v>
      </c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84"/>
      <c r="M377" s="137"/>
      <c r="N377" s="57"/>
      <c r="O377" s="142"/>
      <c r="P377" s="155" t="s">
        <v>49</v>
      </c>
      <c r="Q377" s="65">
        <f>Q376/B362</f>
        <v>0.6</v>
      </c>
      <c r="R377" s="156">
        <f>Q376/R376</f>
        <v>0.8571428571428571</v>
      </c>
      <c r="S377" s="157" t="s">
        <v>50</v>
      </c>
    </row>
    <row r="378" spans="1:21" ht="15.75" customHeight="1" x14ac:dyDescent="0.25">
      <c r="A378" s="50">
        <v>2201</v>
      </c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84"/>
      <c r="M378" s="138"/>
      <c r="N378" s="143"/>
      <c r="O378" s="144"/>
      <c r="P378" s="93"/>
      <c r="Q378" s="158"/>
      <c r="R378" s="158"/>
      <c r="S378" s="159"/>
    </row>
    <row r="379" spans="1:21" ht="18" customHeight="1" x14ac:dyDescent="0.25">
      <c r="A379" s="19"/>
      <c r="B379" s="182" t="s">
        <v>74</v>
      </c>
      <c r="C379" s="182"/>
      <c r="D379" s="182"/>
      <c r="E379" s="182"/>
      <c r="F379" s="182"/>
      <c r="G379" s="182"/>
      <c r="H379" s="182"/>
      <c r="I379" s="182"/>
      <c r="J379" s="182"/>
      <c r="K379" s="182"/>
      <c r="L379" s="71">
        <f>SUM(L371:L375)</f>
        <v>7</v>
      </c>
      <c r="M379" s="72">
        <f>IF(L371=0,"",L371/B362)</f>
        <v>0.5</v>
      </c>
      <c r="N379" s="72">
        <f>IF(L379=0,"",L379/B362)</f>
        <v>0.7</v>
      </c>
      <c r="O379" s="72">
        <f>IF(L371=0,"",N379-M379)</f>
        <v>0.19999999999999996</v>
      </c>
      <c r="P379" s="1"/>
      <c r="Q379" s="24"/>
      <c r="R379" s="27"/>
      <c r="S379" s="1"/>
    </row>
    <row r="380" spans="1:21" ht="12.75" customHeight="1" x14ac:dyDescent="0.2">
      <c r="M380" s="1"/>
      <c r="N380" s="1"/>
      <c r="P380" s="1"/>
    </row>
    <row r="381" spans="1:21" ht="12.75" customHeight="1" x14ac:dyDescent="0.2">
      <c r="M381" s="1"/>
      <c r="N381" s="1"/>
      <c r="P381" s="1"/>
    </row>
    <row r="382" spans="1:21" ht="26.25" customHeight="1" x14ac:dyDescent="0.4">
      <c r="B382" s="183" t="s">
        <v>63</v>
      </c>
      <c r="C382" s="183"/>
      <c r="D382" s="183"/>
      <c r="E382" s="183"/>
      <c r="F382" s="183"/>
      <c r="G382" s="183"/>
      <c r="H382" s="183"/>
      <c r="I382" s="183"/>
      <c r="J382" s="183"/>
      <c r="K382" s="183"/>
      <c r="L382" s="127" t="s">
        <v>62</v>
      </c>
      <c r="M382" s="1"/>
      <c r="N382" s="1"/>
      <c r="O382" s="24"/>
      <c r="P382" s="1"/>
      <c r="Q382" s="24"/>
      <c r="R382" s="24"/>
      <c r="S382" s="24"/>
    </row>
    <row r="383" spans="1:21" ht="20.25" customHeight="1" x14ac:dyDescent="0.2">
      <c r="A383" s="190" t="s">
        <v>16</v>
      </c>
      <c r="B383" s="191" t="s">
        <v>64</v>
      </c>
      <c r="C383" s="192"/>
      <c r="D383" s="192"/>
      <c r="E383" s="192"/>
      <c r="F383" s="192"/>
      <c r="G383" s="192"/>
      <c r="H383" s="192"/>
      <c r="I383" s="192"/>
      <c r="J383" s="192"/>
      <c r="K383" s="193"/>
      <c r="L383" s="194" t="s">
        <v>17</v>
      </c>
      <c r="M383" s="189" t="s">
        <v>8</v>
      </c>
      <c r="N383" s="189" t="s">
        <v>9</v>
      </c>
      <c r="O383" s="196" t="s">
        <v>10</v>
      </c>
      <c r="P383" s="189" t="s">
        <v>11</v>
      </c>
      <c r="Q383" s="187" t="s">
        <v>12</v>
      </c>
      <c r="R383" s="187" t="s">
        <v>13</v>
      </c>
      <c r="S383" s="189" t="s">
        <v>14</v>
      </c>
    </row>
    <row r="384" spans="1:21" ht="15.75" customHeight="1" x14ac:dyDescent="0.25">
      <c r="A384" s="188"/>
      <c r="B384" s="50" t="s">
        <v>65</v>
      </c>
      <c r="C384" s="50" t="s">
        <v>66</v>
      </c>
      <c r="D384" s="50" t="s">
        <v>67</v>
      </c>
      <c r="E384" s="50" t="s">
        <v>68</v>
      </c>
      <c r="F384" s="50" t="s">
        <v>69</v>
      </c>
      <c r="G384" s="50" t="s">
        <v>70</v>
      </c>
      <c r="H384" s="50" t="s">
        <v>71</v>
      </c>
      <c r="I384" s="50" t="s">
        <v>72</v>
      </c>
      <c r="J384" s="50" t="s">
        <v>73</v>
      </c>
      <c r="K384" s="131" t="s">
        <v>95</v>
      </c>
      <c r="L384" s="195"/>
      <c r="M384" s="188"/>
      <c r="N384" s="188"/>
      <c r="O384" s="188"/>
      <c r="P384" s="188"/>
      <c r="Q384" s="188"/>
      <c r="R384" s="188"/>
      <c r="S384" s="188"/>
    </row>
    <row r="385" spans="1:21" ht="15.75" customHeight="1" x14ac:dyDescent="0.25">
      <c r="A385" s="50">
        <v>1402</v>
      </c>
      <c r="B385" s="51">
        <v>25</v>
      </c>
      <c r="C385" s="51"/>
      <c r="D385" s="51"/>
      <c r="E385" s="51"/>
      <c r="F385" s="51"/>
      <c r="G385" s="51"/>
      <c r="H385" s="51"/>
      <c r="I385" s="51"/>
      <c r="J385" s="51"/>
      <c r="K385" s="51"/>
      <c r="L385" s="84"/>
      <c r="M385" s="136"/>
      <c r="N385" s="139"/>
      <c r="O385" s="140"/>
      <c r="P385" s="146"/>
      <c r="Q385" s="53">
        <f>B385</f>
        <v>25</v>
      </c>
      <c r="R385" s="147"/>
      <c r="S385" s="146"/>
      <c r="T385" s="52"/>
      <c r="U385" s="52"/>
    </row>
    <row r="386" spans="1:21" ht="15.75" customHeight="1" x14ac:dyDescent="0.25">
      <c r="A386" s="50">
        <v>1501</v>
      </c>
      <c r="B386" s="51"/>
      <c r="C386" s="51">
        <v>22</v>
      </c>
      <c r="D386" s="51"/>
      <c r="E386" s="51"/>
      <c r="F386" s="51"/>
      <c r="G386" s="51"/>
      <c r="H386" s="51"/>
      <c r="I386" s="51"/>
      <c r="J386" s="51"/>
      <c r="K386" s="51"/>
      <c r="L386" s="84"/>
      <c r="M386" s="137"/>
      <c r="N386" s="57"/>
      <c r="O386" s="141"/>
      <c r="P386" s="54">
        <f>IF(C386=0,"",C386/B385)</f>
        <v>0.88</v>
      </c>
      <c r="Q386" s="55">
        <v>22</v>
      </c>
      <c r="R386" s="145">
        <f t="shared" ref="R386:R394" si="43">IF(Q386=0,"",Q386/Q385)</f>
        <v>0.88</v>
      </c>
      <c r="S386" s="145">
        <f t="shared" ref="S386:S394" si="44">IF(Q386=0,"",100%-R386)</f>
        <v>0.12</v>
      </c>
      <c r="T386" s="52"/>
      <c r="U386" s="52"/>
    </row>
    <row r="387" spans="1:21" ht="15.75" customHeight="1" x14ac:dyDescent="0.25">
      <c r="A387" s="50">
        <v>1502</v>
      </c>
      <c r="B387" s="51"/>
      <c r="C387" s="51"/>
      <c r="D387" s="51">
        <v>18</v>
      </c>
      <c r="E387" s="51"/>
      <c r="F387" s="51"/>
      <c r="G387" s="51"/>
      <c r="H387" s="51"/>
      <c r="I387" s="51"/>
      <c r="J387" s="51"/>
      <c r="K387" s="51"/>
      <c r="L387" s="84"/>
      <c r="M387" s="137"/>
      <c r="N387" s="57"/>
      <c r="O387" s="141"/>
      <c r="P387" s="54">
        <f>IF(D387=0,"",D387/C386)</f>
        <v>0.81818181818181823</v>
      </c>
      <c r="Q387" s="55">
        <v>16</v>
      </c>
      <c r="R387" s="145">
        <f t="shared" si="43"/>
        <v>0.72727272727272729</v>
      </c>
      <c r="S387" s="145">
        <f t="shared" si="44"/>
        <v>0.27272727272727271</v>
      </c>
      <c r="T387" s="52"/>
      <c r="U387" s="81">
        <f>Q387/Q385</f>
        <v>0.64</v>
      </c>
    </row>
    <row r="388" spans="1:21" ht="15.75" customHeight="1" x14ac:dyDescent="0.25">
      <c r="A388" s="50">
        <v>1601</v>
      </c>
      <c r="B388" s="51"/>
      <c r="C388" s="51"/>
      <c r="D388" s="51"/>
      <c r="E388" s="51">
        <v>16</v>
      </c>
      <c r="F388" s="51"/>
      <c r="G388" s="51"/>
      <c r="H388" s="51"/>
      <c r="I388" s="51"/>
      <c r="J388" s="51"/>
      <c r="K388" s="51"/>
      <c r="L388" s="84"/>
      <c r="M388" s="137"/>
      <c r="N388" s="57"/>
      <c r="O388" s="141"/>
      <c r="P388" s="54">
        <f>IF(E388=0,"",E388/D387)</f>
        <v>0.88888888888888884</v>
      </c>
      <c r="Q388" s="55">
        <v>16</v>
      </c>
      <c r="R388" s="145">
        <f t="shared" si="43"/>
        <v>1</v>
      </c>
      <c r="S388" s="145">
        <f t="shared" si="44"/>
        <v>0</v>
      </c>
      <c r="T388" s="52"/>
      <c r="U388" s="52"/>
    </row>
    <row r="389" spans="1:21" ht="15.75" customHeight="1" x14ac:dyDescent="0.25">
      <c r="A389" s="50">
        <v>1602</v>
      </c>
      <c r="B389" s="51"/>
      <c r="C389" s="51"/>
      <c r="D389" s="51"/>
      <c r="E389" s="51"/>
      <c r="F389" s="51">
        <v>14</v>
      </c>
      <c r="G389" s="51"/>
      <c r="H389" s="51"/>
      <c r="I389" s="51"/>
      <c r="J389" s="51"/>
      <c r="K389" s="51"/>
      <c r="L389" s="84"/>
      <c r="M389" s="137"/>
      <c r="N389" s="57"/>
      <c r="O389" s="141"/>
      <c r="P389" s="54">
        <f>IF(F389=0,"",F389/E388)</f>
        <v>0.875</v>
      </c>
      <c r="Q389" s="55">
        <v>15</v>
      </c>
      <c r="R389" s="145">
        <f t="shared" si="43"/>
        <v>0.9375</v>
      </c>
      <c r="S389" s="145">
        <f t="shared" si="44"/>
        <v>6.25E-2</v>
      </c>
      <c r="T389" s="52"/>
      <c r="U389" s="52"/>
    </row>
    <row r="390" spans="1:21" ht="15.75" customHeight="1" x14ac:dyDescent="0.25">
      <c r="A390" s="50">
        <v>1701</v>
      </c>
      <c r="B390" s="51"/>
      <c r="C390" s="51"/>
      <c r="D390" s="51"/>
      <c r="E390" s="51"/>
      <c r="F390" s="51"/>
      <c r="G390" s="51">
        <v>12</v>
      </c>
      <c r="H390" s="51"/>
      <c r="I390" s="51"/>
      <c r="J390" s="51"/>
      <c r="K390" s="51"/>
      <c r="L390" s="84"/>
      <c r="M390" s="137"/>
      <c r="N390" s="57"/>
      <c r="O390" s="141"/>
      <c r="P390" s="54">
        <f>IF(G390=0,"",G390/F389)</f>
        <v>0.8571428571428571</v>
      </c>
      <c r="Q390" s="55">
        <v>12</v>
      </c>
      <c r="R390" s="145">
        <f t="shared" si="43"/>
        <v>0.8</v>
      </c>
      <c r="S390" s="145">
        <f t="shared" si="44"/>
        <v>0.19999999999999996</v>
      </c>
      <c r="T390" s="52"/>
      <c r="U390" s="52"/>
    </row>
    <row r="391" spans="1:21" ht="15.75" customHeight="1" x14ac:dyDescent="0.25">
      <c r="A391" s="50">
        <v>1702</v>
      </c>
      <c r="B391" s="51"/>
      <c r="C391" s="51"/>
      <c r="D391" s="51"/>
      <c r="E391" s="51"/>
      <c r="F391" s="51"/>
      <c r="G391" s="51"/>
      <c r="H391" s="51">
        <v>12</v>
      </c>
      <c r="I391" s="51"/>
      <c r="J391" s="51"/>
      <c r="K391" s="51"/>
      <c r="L391" s="84"/>
      <c r="M391" s="137"/>
      <c r="N391" s="57"/>
      <c r="O391" s="141"/>
      <c r="P391" s="54">
        <f>IF(H391=0,"",H391/G390)</f>
        <v>1</v>
      </c>
      <c r="Q391" s="55">
        <v>12</v>
      </c>
      <c r="R391" s="145">
        <f t="shared" si="43"/>
        <v>1</v>
      </c>
      <c r="S391" s="145">
        <f t="shared" si="44"/>
        <v>0</v>
      </c>
      <c r="T391" s="52"/>
      <c r="U391" s="52"/>
    </row>
    <row r="392" spans="1:21" ht="15.75" customHeight="1" x14ac:dyDescent="0.25">
      <c r="A392" s="50">
        <v>1801</v>
      </c>
      <c r="B392" s="51"/>
      <c r="C392" s="51"/>
      <c r="D392" s="51"/>
      <c r="E392" s="51"/>
      <c r="F392" s="51"/>
      <c r="G392" s="51"/>
      <c r="H392" s="51"/>
      <c r="I392" s="51">
        <v>12</v>
      </c>
      <c r="J392" s="51"/>
      <c r="K392" s="51"/>
      <c r="L392" s="84"/>
      <c r="M392" s="137"/>
      <c r="N392" s="57"/>
      <c r="O392" s="141"/>
      <c r="P392" s="54">
        <f>IF(I392=0,"",I392/H391)</f>
        <v>1</v>
      </c>
      <c r="Q392" s="55">
        <v>12</v>
      </c>
      <c r="R392" s="145">
        <f t="shared" si="43"/>
        <v>1</v>
      </c>
      <c r="S392" s="145">
        <f t="shared" si="44"/>
        <v>0</v>
      </c>
      <c r="T392" s="52"/>
      <c r="U392" s="52"/>
    </row>
    <row r="393" spans="1:21" ht="15.75" customHeight="1" x14ac:dyDescent="0.25">
      <c r="A393" s="50">
        <v>1802</v>
      </c>
      <c r="B393" s="51"/>
      <c r="C393" s="51"/>
      <c r="D393" s="51"/>
      <c r="E393" s="51"/>
      <c r="F393" s="51"/>
      <c r="G393" s="51"/>
      <c r="H393" s="51"/>
      <c r="I393" s="51"/>
      <c r="J393" s="51">
        <v>12</v>
      </c>
      <c r="K393" s="51"/>
      <c r="L393" s="84"/>
      <c r="M393" s="137"/>
      <c r="N393" s="57"/>
      <c r="O393" s="141"/>
      <c r="P393" s="54">
        <f>IF(J393=0,"",J393/I392)</f>
        <v>1</v>
      </c>
      <c r="Q393" s="55">
        <v>12</v>
      </c>
      <c r="R393" s="145">
        <f t="shared" si="43"/>
        <v>1</v>
      </c>
      <c r="S393" s="145">
        <f t="shared" si="44"/>
        <v>0</v>
      </c>
      <c r="T393" s="52"/>
      <c r="U393" s="52"/>
    </row>
    <row r="394" spans="1:21" ht="15.75" customHeight="1" x14ac:dyDescent="0.25">
      <c r="A394" s="50">
        <v>1901</v>
      </c>
      <c r="B394" s="51"/>
      <c r="C394" s="51"/>
      <c r="D394" s="51"/>
      <c r="E394" s="51"/>
      <c r="F394" s="51"/>
      <c r="G394" s="51"/>
      <c r="H394" s="51"/>
      <c r="I394" s="51"/>
      <c r="J394" s="51"/>
      <c r="K394" s="51">
        <v>12</v>
      </c>
      <c r="L394" s="84">
        <v>12</v>
      </c>
      <c r="M394" s="137"/>
      <c r="N394" s="57"/>
      <c r="O394" s="141"/>
      <c r="P394" s="54">
        <f>IF(K394=0,"",K394/J393)</f>
        <v>1</v>
      </c>
      <c r="Q394" s="55">
        <v>12</v>
      </c>
      <c r="R394" s="145">
        <f t="shared" si="43"/>
        <v>1</v>
      </c>
      <c r="S394" s="145">
        <f t="shared" si="44"/>
        <v>0</v>
      </c>
      <c r="T394" s="52"/>
      <c r="U394" s="52"/>
    </row>
    <row r="395" spans="1:21" ht="15.75" customHeight="1" x14ac:dyDescent="0.25">
      <c r="A395" s="50">
        <v>1902</v>
      </c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84"/>
      <c r="M395" s="137"/>
      <c r="N395" s="57"/>
      <c r="O395" s="142"/>
      <c r="P395" s="162"/>
      <c r="Q395" s="58"/>
      <c r="R395" s="163"/>
      <c r="S395" s="162"/>
      <c r="T395" s="52"/>
      <c r="U395" s="52"/>
    </row>
    <row r="396" spans="1:21" ht="15.75" customHeight="1" x14ac:dyDescent="0.25">
      <c r="A396" s="50">
        <v>2001</v>
      </c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84"/>
      <c r="M396" s="137"/>
      <c r="N396" s="57"/>
      <c r="O396" s="142"/>
      <c r="P396" s="148"/>
      <c r="Q396" s="58"/>
      <c r="R396" s="149"/>
      <c r="S396" s="148"/>
      <c r="T396" s="52"/>
      <c r="U396" s="52"/>
    </row>
    <row r="397" spans="1:21" ht="15.75" customHeight="1" x14ac:dyDescent="0.25">
      <c r="A397" s="50">
        <v>2002</v>
      </c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84"/>
      <c r="M397" s="137"/>
      <c r="N397" s="57"/>
      <c r="O397" s="142"/>
      <c r="P397" s="148"/>
      <c r="Q397" s="58"/>
      <c r="R397" s="149"/>
      <c r="S397" s="148"/>
      <c r="T397" s="52"/>
      <c r="U397" s="52"/>
    </row>
    <row r="398" spans="1:21" ht="15.75" customHeight="1" x14ac:dyDescent="0.25">
      <c r="A398" s="50">
        <v>2101</v>
      </c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84"/>
      <c r="M398" s="137"/>
      <c r="N398" s="57"/>
      <c r="O398" s="142"/>
      <c r="P398" s="57"/>
      <c r="Q398" s="142"/>
      <c r="R398" s="150"/>
      <c r="S398" s="148"/>
      <c r="T398" s="52"/>
      <c r="U398" s="52"/>
    </row>
    <row r="399" spans="1:21" ht="15.75" customHeight="1" x14ac:dyDescent="0.25">
      <c r="A399" s="50">
        <v>2102</v>
      </c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84"/>
      <c r="M399" s="137"/>
      <c r="N399" s="57"/>
      <c r="O399" s="142"/>
      <c r="P399" s="151" t="s">
        <v>48</v>
      </c>
      <c r="Q399" s="152">
        <v>11</v>
      </c>
      <c r="R399" s="153">
        <f>IF(SUM(L387:L396)=0,"",SUM(L387:L396))</f>
        <v>12</v>
      </c>
      <c r="S399" s="154" t="s">
        <v>17</v>
      </c>
      <c r="T399" s="52"/>
      <c r="U399" s="52"/>
    </row>
    <row r="400" spans="1:21" ht="15.75" customHeight="1" x14ac:dyDescent="0.25">
      <c r="A400" s="50">
        <v>2201</v>
      </c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84"/>
      <c r="M400" s="137"/>
      <c r="N400" s="57"/>
      <c r="O400" s="142"/>
      <c r="P400" s="155" t="s">
        <v>49</v>
      </c>
      <c r="Q400" s="65">
        <f>Q399/B385</f>
        <v>0.44</v>
      </c>
      <c r="R400" s="156">
        <f>Q399/R399</f>
        <v>0.91666666666666663</v>
      </c>
      <c r="S400" s="157" t="s">
        <v>50</v>
      </c>
      <c r="T400" s="52"/>
      <c r="U400" s="52"/>
    </row>
    <row r="401" spans="1:21" ht="15.75" customHeight="1" x14ac:dyDescent="0.25">
      <c r="A401" s="50">
        <v>2202</v>
      </c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84"/>
      <c r="M401" s="138"/>
      <c r="N401" s="143"/>
      <c r="O401" s="144"/>
      <c r="P401" s="93"/>
      <c r="Q401" s="158"/>
      <c r="R401" s="158"/>
      <c r="S401" s="159"/>
      <c r="T401" s="52"/>
      <c r="U401" s="52"/>
    </row>
    <row r="402" spans="1:21" ht="18" customHeight="1" x14ac:dyDescent="0.25">
      <c r="A402" s="19"/>
      <c r="B402" s="182" t="s">
        <v>74</v>
      </c>
      <c r="C402" s="182"/>
      <c r="D402" s="182"/>
      <c r="E402" s="182"/>
      <c r="F402" s="182"/>
      <c r="G402" s="182"/>
      <c r="H402" s="182"/>
      <c r="I402" s="182"/>
      <c r="J402" s="182"/>
      <c r="K402" s="182"/>
      <c r="L402" s="71">
        <f>SUM(L394:L398)</f>
        <v>12</v>
      </c>
      <c r="M402" s="72">
        <f>IF(L394=0,"",L394/B385)</f>
        <v>0.48</v>
      </c>
      <c r="N402" s="72">
        <f>IF(L402=0,"",L402/B385)</f>
        <v>0.48</v>
      </c>
      <c r="O402" s="72">
        <f>IF(L394=0,"",N402-M402)</f>
        <v>0</v>
      </c>
      <c r="P402" s="1"/>
      <c r="Q402" s="24"/>
      <c r="R402" s="27"/>
      <c r="S402" s="1"/>
    </row>
    <row r="403" spans="1:21" ht="12.75" customHeight="1" x14ac:dyDescent="0.2">
      <c r="M403" s="1"/>
      <c r="N403" s="1"/>
      <c r="P403" s="1"/>
    </row>
    <row r="404" spans="1:21" ht="12.75" customHeight="1" x14ac:dyDescent="0.2">
      <c r="M404" s="1"/>
      <c r="N404" s="1"/>
      <c r="P404" s="1"/>
    </row>
    <row r="405" spans="1:21" ht="26.25" customHeight="1" x14ac:dyDescent="0.4">
      <c r="B405" s="183" t="s">
        <v>63</v>
      </c>
      <c r="C405" s="183"/>
      <c r="D405" s="183"/>
      <c r="E405" s="183"/>
      <c r="F405" s="183"/>
      <c r="G405" s="183"/>
      <c r="H405" s="183"/>
      <c r="I405" s="183"/>
      <c r="J405" s="183"/>
      <c r="K405" s="183"/>
      <c r="L405" s="127" t="s">
        <v>75</v>
      </c>
      <c r="M405" s="1"/>
      <c r="N405" s="1"/>
      <c r="O405" s="24"/>
      <c r="P405" s="1"/>
      <c r="Q405" s="24"/>
      <c r="R405" s="24"/>
      <c r="S405" s="24"/>
    </row>
    <row r="406" spans="1:21" ht="20.25" customHeight="1" x14ac:dyDescent="0.2">
      <c r="A406" s="190" t="s">
        <v>16</v>
      </c>
      <c r="B406" s="191" t="s">
        <v>64</v>
      </c>
      <c r="C406" s="192"/>
      <c r="D406" s="192"/>
      <c r="E406" s="192"/>
      <c r="F406" s="192"/>
      <c r="G406" s="192"/>
      <c r="H406" s="192"/>
      <c r="I406" s="192"/>
      <c r="J406" s="192"/>
      <c r="K406" s="193"/>
      <c r="L406" s="194" t="s">
        <v>17</v>
      </c>
      <c r="M406" s="189" t="s">
        <v>8</v>
      </c>
      <c r="N406" s="189" t="s">
        <v>9</v>
      </c>
      <c r="O406" s="196" t="s">
        <v>10</v>
      </c>
      <c r="P406" s="189" t="s">
        <v>11</v>
      </c>
      <c r="Q406" s="187" t="s">
        <v>12</v>
      </c>
      <c r="R406" s="187" t="s">
        <v>13</v>
      </c>
      <c r="S406" s="189" t="s">
        <v>14</v>
      </c>
    </row>
    <row r="407" spans="1:21" ht="15.75" customHeight="1" x14ac:dyDescent="0.25">
      <c r="A407" s="188"/>
      <c r="B407" s="50" t="s">
        <v>65</v>
      </c>
      <c r="C407" s="50" t="s">
        <v>66</v>
      </c>
      <c r="D407" s="50" t="s">
        <v>67</v>
      </c>
      <c r="E407" s="50" t="s">
        <v>68</v>
      </c>
      <c r="F407" s="50" t="s">
        <v>69</v>
      </c>
      <c r="G407" s="50" t="s">
        <v>70</v>
      </c>
      <c r="H407" s="50" t="s">
        <v>71</v>
      </c>
      <c r="I407" s="50" t="s">
        <v>72</v>
      </c>
      <c r="J407" s="50" t="s">
        <v>73</v>
      </c>
      <c r="K407" s="131" t="s">
        <v>95</v>
      </c>
      <c r="L407" s="195"/>
      <c r="M407" s="188"/>
      <c r="N407" s="188"/>
      <c r="O407" s="188"/>
      <c r="P407" s="188"/>
      <c r="Q407" s="188"/>
      <c r="R407" s="188"/>
      <c r="S407" s="188"/>
    </row>
    <row r="408" spans="1:21" ht="15.75" customHeight="1" x14ac:dyDescent="0.25">
      <c r="A408" s="50">
        <v>1501</v>
      </c>
      <c r="B408" s="51">
        <v>14</v>
      </c>
      <c r="C408" s="51"/>
      <c r="D408" s="51"/>
      <c r="E408" s="51"/>
      <c r="F408" s="51"/>
      <c r="G408" s="51"/>
      <c r="H408" s="51"/>
      <c r="I408" s="51"/>
      <c r="J408" s="51"/>
      <c r="K408" s="51"/>
      <c r="L408" s="84"/>
      <c r="M408" s="136"/>
      <c r="N408" s="139"/>
      <c r="O408" s="140"/>
      <c r="P408" s="146"/>
      <c r="Q408" s="53">
        <f>B408</f>
        <v>14</v>
      </c>
      <c r="R408" s="147"/>
      <c r="S408" s="146"/>
      <c r="T408" s="52"/>
      <c r="U408" s="52"/>
    </row>
    <row r="409" spans="1:21" ht="15.75" customHeight="1" x14ac:dyDescent="0.25">
      <c r="A409" s="50">
        <v>1502</v>
      </c>
      <c r="B409" s="51"/>
      <c r="C409" s="51">
        <v>12</v>
      </c>
      <c r="D409" s="51"/>
      <c r="E409" s="51"/>
      <c r="F409" s="51"/>
      <c r="G409" s="51"/>
      <c r="H409" s="51"/>
      <c r="I409" s="51"/>
      <c r="J409" s="51"/>
      <c r="K409" s="51"/>
      <c r="L409" s="84"/>
      <c r="M409" s="137"/>
      <c r="N409" s="57"/>
      <c r="O409" s="141"/>
      <c r="P409" s="54">
        <f>IF(C409=0,"",C409/B408)</f>
        <v>0.8571428571428571</v>
      </c>
      <c r="Q409" s="55">
        <v>10</v>
      </c>
      <c r="R409" s="145">
        <f t="shared" ref="R409:R417" si="45">IF(Q409=0,"",Q409/Q408)</f>
        <v>0.7142857142857143</v>
      </c>
      <c r="S409" s="145">
        <f t="shared" ref="S409:S417" si="46">IF(Q409=0,"",100%-R409)</f>
        <v>0.2857142857142857</v>
      </c>
      <c r="T409" s="52"/>
      <c r="U409" s="52"/>
    </row>
    <row r="410" spans="1:21" ht="15.75" customHeight="1" x14ac:dyDescent="0.25">
      <c r="A410" s="50">
        <v>1601</v>
      </c>
      <c r="B410" s="51"/>
      <c r="C410" s="51"/>
      <c r="D410" s="51">
        <v>10</v>
      </c>
      <c r="E410" s="51"/>
      <c r="F410" s="51"/>
      <c r="G410" s="51"/>
      <c r="H410" s="51"/>
      <c r="I410" s="51"/>
      <c r="J410" s="51"/>
      <c r="K410" s="51"/>
      <c r="L410" s="84"/>
      <c r="M410" s="137"/>
      <c r="N410" s="57"/>
      <c r="O410" s="141"/>
      <c r="P410" s="54">
        <f>IF(D410=0,"",D410/C409)</f>
        <v>0.83333333333333337</v>
      </c>
      <c r="Q410" s="55">
        <v>10</v>
      </c>
      <c r="R410" s="145">
        <f t="shared" si="45"/>
        <v>1</v>
      </c>
      <c r="S410" s="145">
        <f t="shared" si="46"/>
        <v>0</v>
      </c>
      <c r="T410" s="52"/>
      <c r="U410" s="81">
        <f>Q410/Q408</f>
        <v>0.7142857142857143</v>
      </c>
    </row>
    <row r="411" spans="1:21" ht="15.75" customHeight="1" x14ac:dyDescent="0.25">
      <c r="A411" s="50">
        <v>1602</v>
      </c>
      <c r="B411" s="51"/>
      <c r="C411" s="51"/>
      <c r="D411" s="51"/>
      <c r="E411" s="51">
        <v>10</v>
      </c>
      <c r="F411" s="51"/>
      <c r="G411" s="51"/>
      <c r="H411" s="51"/>
      <c r="I411" s="51"/>
      <c r="J411" s="51"/>
      <c r="K411" s="51"/>
      <c r="L411" s="84"/>
      <c r="M411" s="137"/>
      <c r="N411" s="57"/>
      <c r="O411" s="141"/>
      <c r="P411" s="54">
        <f>IF(E411=0,"",E411/D410)</f>
        <v>1</v>
      </c>
      <c r="Q411" s="55">
        <v>10</v>
      </c>
      <c r="R411" s="145">
        <f t="shared" si="45"/>
        <v>1</v>
      </c>
      <c r="S411" s="145">
        <f t="shared" si="46"/>
        <v>0</v>
      </c>
      <c r="T411" s="52"/>
      <c r="U411" s="52"/>
    </row>
    <row r="412" spans="1:21" ht="15.75" customHeight="1" x14ac:dyDescent="0.25">
      <c r="A412" s="50">
        <v>1701</v>
      </c>
      <c r="B412" s="51"/>
      <c r="C412" s="51"/>
      <c r="D412" s="51"/>
      <c r="E412" s="51"/>
      <c r="F412" s="51">
        <v>10</v>
      </c>
      <c r="G412" s="51"/>
      <c r="H412" s="51"/>
      <c r="I412" s="51"/>
      <c r="J412" s="51"/>
      <c r="K412" s="51"/>
      <c r="L412" s="84"/>
      <c r="M412" s="137"/>
      <c r="N412" s="57"/>
      <c r="O412" s="141"/>
      <c r="P412" s="54">
        <f>IF(F412=0,"",F412/E411)</f>
        <v>1</v>
      </c>
      <c r="Q412" s="55">
        <v>10</v>
      </c>
      <c r="R412" s="145">
        <f t="shared" si="45"/>
        <v>1</v>
      </c>
      <c r="S412" s="145">
        <f t="shared" si="46"/>
        <v>0</v>
      </c>
      <c r="T412" s="52"/>
      <c r="U412" s="52"/>
    </row>
    <row r="413" spans="1:21" ht="15.75" customHeight="1" x14ac:dyDescent="0.25">
      <c r="A413" s="50">
        <v>1702</v>
      </c>
      <c r="B413" s="51"/>
      <c r="C413" s="51"/>
      <c r="D413" s="51"/>
      <c r="E413" s="51"/>
      <c r="F413" s="51"/>
      <c r="G413" s="51">
        <v>10</v>
      </c>
      <c r="H413" s="51"/>
      <c r="I413" s="51"/>
      <c r="J413" s="51"/>
      <c r="K413" s="51"/>
      <c r="L413" s="84"/>
      <c r="M413" s="137"/>
      <c r="N413" s="57"/>
      <c r="O413" s="141"/>
      <c r="P413" s="54">
        <f>IF(G413=0,"",G413/F412)</f>
        <v>1</v>
      </c>
      <c r="Q413" s="55">
        <v>10</v>
      </c>
      <c r="R413" s="145">
        <f t="shared" si="45"/>
        <v>1</v>
      </c>
      <c r="S413" s="145">
        <f t="shared" si="46"/>
        <v>0</v>
      </c>
      <c r="T413" s="52"/>
      <c r="U413" s="52"/>
    </row>
    <row r="414" spans="1:21" ht="15.75" customHeight="1" x14ac:dyDescent="0.25">
      <c r="A414" s="50">
        <v>1801</v>
      </c>
      <c r="B414" s="51"/>
      <c r="C414" s="51"/>
      <c r="D414" s="51"/>
      <c r="E414" s="51"/>
      <c r="F414" s="51"/>
      <c r="G414" s="51"/>
      <c r="H414" s="51">
        <v>10</v>
      </c>
      <c r="I414" s="51"/>
      <c r="J414" s="51"/>
      <c r="K414" s="51"/>
      <c r="L414" s="84"/>
      <c r="M414" s="137"/>
      <c r="N414" s="57"/>
      <c r="O414" s="141"/>
      <c r="P414" s="54">
        <f>IF(H414=0,"",H414/G413)</f>
        <v>1</v>
      </c>
      <c r="Q414" s="55">
        <v>10</v>
      </c>
      <c r="R414" s="145">
        <f t="shared" si="45"/>
        <v>1</v>
      </c>
      <c r="S414" s="145">
        <f t="shared" si="46"/>
        <v>0</v>
      </c>
      <c r="T414" s="52"/>
      <c r="U414" s="52"/>
    </row>
    <row r="415" spans="1:21" ht="15.75" customHeight="1" x14ac:dyDescent="0.25">
      <c r="A415" s="50">
        <v>1802</v>
      </c>
      <c r="B415" s="51"/>
      <c r="C415" s="51"/>
      <c r="D415" s="51"/>
      <c r="E415" s="51"/>
      <c r="F415" s="51"/>
      <c r="G415" s="51"/>
      <c r="H415" s="51"/>
      <c r="I415" s="51">
        <v>10</v>
      </c>
      <c r="J415" s="51"/>
      <c r="K415" s="51"/>
      <c r="L415" s="84"/>
      <c r="M415" s="137"/>
      <c r="N415" s="57"/>
      <c r="O415" s="141"/>
      <c r="P415" s="54">
        <f>IF(I415=0,"",I415/H414)</f>
        <v>1</v>
      </c>
      <c r="Q415" s="55">
        <v>10</v>
      </c>
      <c r="R415" s="145">
        <f t="shared" si="45"/>
        <v>1</v>
      </c>
      <c r="S415" s="145">
        <f t="shared" si="46"/>
        <v>0</v>
      </c>
      <c r="T415" s="52"/>
      <c r="U415" s="52"/>
    </row>
    <row r="416" spans="1:21" ht="15.75" customHeight="1" x14ac:dyDescent="0.25">
      <c r="A416" s="50">
        <v>1901</v>
      </c>
      <c r="B416" s="51"/>
      <c r="C416" s="51"/>
      <c r="D416" s="51"/>
      <c r="E416" s="51"/>
      <c r="F416" s="51"/>
      <c r="G416" s="51"/>
      <c r="H416" s="51"/>
      <c r="I416" s="51"/>
      <c r="J416" s="51">
        <v>10</v>
      </c>
      <c r="K416" s="51"/>
      <c r="L416" s="84"/>
      <c r="M416" s="137"/>
      <c r="N416" s="57"/>
      <c r="O416" s="141"/>
      <c r="P416" s="54">
        <f>IF(J416=0,"",J416/I415)</f>
        <v>1</v>
      </c>
      <c r="Q416" s="55">
        <v>10</v>
      </c>
      <c r="R416" s="145">
        <f t="shared" si="45"/>
        <v>1</v>
      </c>
      <c r="S416" s="145">
        <f t="shared" si="46"/>
        <v>0</v>
      </c>
      <c r="T416" s="52"/>
      <c r="U416" s="52"/>
    </row>
    <row r="417" spans="1:21" ht="15.75" customHeight="1" x14ac:dyDescent="0.25">
      <c r="A417" s="50">
        <v>1902</v>
      </c>
      <c r="B417" s="51"/>
      <c r="C417" s="51"/>
      <c r="D417" s="51"/>
      <c r="E417" s="51"/>
      <c r="F417" s="51"/>
      <c r="G417" s="51"/>
      <c r="H417" s="51"/>
      <c r="I417" s="51"/>
      <c r="J417" s="51"/>
      <c r="K417" s="51">
        <v>10</v>
      </c>
      <c r="L417" s="84">
        <v>7</v>
      </c>
      <c r="M417" s="137"/>
      <c r="N417" s="57"/>
      <c r="O417" s="141"/>
      <c r="P417" s="54">
        <f>IF(K417=0,"",K417/J416)</f>
        <v>1</v>
      </c>
      <c r="Q417" s="55">
        <v>10</v>
      </c>
      <c r="R417" s="145">
        <f t="shared" si="45"/>
        <v>1</v>
      </c>
      <c r="S417" s="145">
        <f t="shared" si="46"/>
        <v>0</v>
      </c>
      <c r="T417" s="52"/>
      <c r="U417" s="52"/>
    </row>
    <row r="418" spans="1:21" ht="15.75" customHeight="1" x14ac:dyDescent="0.25">
      <c r="A418" s="50">
        <v>2001</v>
      </c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84"/>
      <c r="M418" s="137"/>
      <c r="N418" s="57"/>
      <c r="O418" s="142"/>
      <c r="P418" s="162"/>
      <c r="Q418" s="58"/>
      <c r="R418" s="163"/>
      <c r="S418" s="162"/>
      <c r="T418" s="52"/>
      <c r="U418" s="52"/>
    </row>
    <row r="419" spans="1:21" ht="15.75" customHeight="1" x14ac:dyDescent="0.25">
      <c r="A419" s="50">
        <v>2002</v>
      </c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84"/>
      <c r="M419" s="137"/>
      <c r="N419" s="57"/>
      <c r="O419" s="142"/>
      <c r="P419" s="148"/>
      <c r="Q419" s="58"/>
      <c r="R419" s="149"/>
      <c r="S419" s="148"/>
      <c r="T419" s="52"/>
      <c r="U419" s="52"/>
    </row>
    <row r="420" spans="1:21" ht="15.75" customHeight="1" x14ac:dyDescent="0.25">
      <c r="A420" s="50">
        <v>2101</v>
      </c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84"/>
      <c r="M420" s="137"/>
      <c r="N420" s="57"/>
      <c r="O420" s="142"/>
      <c r="P420" s="148"/>
      <c r="Q420" s="58"/>
      <c r="R420" s="149"/>
      <c r="S420" s="148"/>
      <c r="T420" s="52"/>
      <c r="U420" s="52"/>
    </row>
    <row r="421" spans="1:21" ht="15.75" customHeight="1" x14ac:dyDescent="0.25">
      <c r="A421" s="50">
        <v>2102</v>
      </c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84"/>
      <c r="M421" s="137"/>
      <c r="N421" s="57"/>
      <c r="O421" s="142"/>
      <c r="P421" s="57"/>
      <c r="Q421" s="142"/>
      <c r="R421" s="150"/>
      <c r="S421" s="148"/>
      <c r="T421" s="52"/>
      <c r="U421" s="52"/>
    </row>
    <row r="422" spans="1:21" ht="15.75" customHeight="1" x14ac:dyDescent="0.25">
      <c r="A422" s="50">
        <v>2201</v>
      </c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84"/>
      <c r="M422" s="137"/>
      <c r="N422" s="57"/>
      <c r="O422" s="142"/>
      <c r="P422" s="151" t="s">
        <v>48</v>
      </c>
      <c r="Q422" s="152">
        <v>10</v>
      </c>
      <c r="R422" s="160">
        <f>IF(SUM(L410:L419)=0,"",SUM(L410:L419))</f>
        <v>7</v>
      </c>
      <c r="S422" s="154" t="s">
        <v>17</v>
      </c>
      <c r="T422" s="52"/>
      <c r="U422" s="52"/>
    </row>
    <row r="423" spans="1:21" ht="15.75" customHeight="1" x14ac:dyDescent="0.25">
      <c r="A423" s="50">
        <v>2202</v>
      </c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84"/>
      <c r="M423" s="137"/>
      <c r="N423" s="57"/>
      <c r="O423" s="142"/>
      <c r="P423" s="155" t="s">
        <v>49</v>
      </c>
      <c r="Q423" s="65">
        <f>IF(Q422/B408=0,"",Q422/B408)</f>
        <v>0.7142857142857143</v>
      </c>
      <c r="R423" s="161">
        <f>IF(Q422/R422=0,"",Q422/R422)</f>
        <v>1.4285714285714286</v>
      </c>
      <c r="S423" s="157" t="s">
        <v>50</v>
      </c>
      <c r="T423" s="52"/>
      <c r="U423" s="52"/>
    </row>
    <row r="424" spans="1:21" ht="15.75" customHeight="1" x14ac:dyDescent="0.25">
      <c r="A424" s="50">
        <v>2301</v>
      </c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84"/>
      <c r="M424" s="138"/>
      <c r="N424" s="143"/>
      <c r="O424" s="144"/>
      <c r="P424" s="93"/>
      <c r="Q424" s="158"/>
      <c r="R424" s="158"/>
      <c r="S424" s="159"/>
      <c r="T424" s="52"/>
      <c r="U424" s="52"/>
    </row>
    <row r="425" spans="1:21" ht="18" customHeight="1" x14ac:dyDescent="0.25">
      <c r="A425" s="19"/>
      <c r="B425" s="182" t="s">
        <v>74</v>
      </c>
      <c r="C425" s="182"/>
      <c r="D425" s="182"/>
      <c r="E425" s="182"/>
      <c r="F425" s="182"/>
      <c r="G425" s="182"/>
      <c r="H425" s="182"/>
      <c r="I425" s="182"/>
      <c r="J425" s="182"/>
      <c r="K425" s="182"/>
      <c r="L425" s="71">
        <f>SUM(L417:L421)</f>
        <v>7</v>
      </c>
      <c r="M425" s="72">
        <f>IF(L417=0,"",L417/B408)</f>
        <v>0.5</v>
      </c>
      <c r="N425" s="72">
        <f>IF(L425=0,"",L425/B408)</f>
        <v>0.5</v>
      </c>
      <c r="O425" s="72">
        <f>IF(L417=0,"",N425-M425)</f>
        <v>0</v>
      </c>
      <c r="P425" s="1"/>
      <c r="Q425" s="24"/>
      <c r="R425" s="27"/>
      <c r="S425" s="1"/>
    </row>
    <row r="426" spans="1:21" ht="12.75" customHeight="1" x14ac:dyDescent="0.2">
      <c r="M426" s="1"/>
      <c r="N426" s="1"/>
      <c r="P426" s="1"/>
    </row>
    <row r="427" spans="1:21" ht="12.75" customHeight="1" x14ac:dyDescent="0.2">
      <c r="M427" s="1"/>
      <c r="N427" s="1"/>
      <c r="P427" s="1"/>
    </row>
    <row r="428" spans="1:21" ht="26.25" customHeight="1" x14ac:dyDescent="0.4">
      <c r="A428" s="79"/>
      <c r="B428" s="183" t="s">
        <v>63</v>
      </c>
      <c r="C428" s="183"/>
      <c r="D428" s="183"/>
      <c r="E428" s="183"/>
      <c r="F428" s="183"/>
      <c r="G428" s="183"/>
      <c r="H428" s="183"/>
      <c r="I428" s="183"/>
      <c r="J428" s="183"/>
      <c r="K428" s="127" t="s">
        <v>76</v>
      </c>
      <c r="L428" s="92"/>
      <c r="M428" s="1"/>
      <c r="N428" s="24"/>
      <c r="O428" s="1"/>
      <c r="P428" s="24"/>
      <c r="Q428" s="24"/>
      <c r="R428" s="24"/>
    </row>
    <row r="429" spans="1:21" ht="20.25" customHeight="1" x14ac:dyDescent="0.2">
      <c r="A429" s="190" t="s">
        <v>16</v>
      </c>
      <c r="B429" s="191" t="s">
        <v>64</v>
      </c>
      <c r="C429" s="192"/>
      <c r="D429" s="192"/>
      <c r="E429" s="192"/>
      <c r="F429" s="192"/>
      <c r="G429" s="192"/>
      <c r="H429" s="192"/>
      <c r="I429" s="192"/>
      <c r="J429" s="193"/>
      <c r="K429" s="194" t="s">
        <v>17</v>
      </c>
      <c r="L429" s="189" t="s">
        <v>8</v>
      </c>
      <c r="M429" s="189" t="s">
        <v>9</v>
      </c>
      <c r="N429" s="196" t="s">
        <v>10</v>
      </c>
      <c r="O429" s="189" t="s">
        <v>11</v>
      </c>
      <c r="P429" s="187" t="s">
        <v>12</v>
      </c>
      <c r="Q429" s="187" t="s">
        <v>13</v>
      </c>
      <c r="R429" s="189" t="s">
        <v>14</v>
      </c>
    </row>
    <row r="430" spans="1:21" ht="15.75" customHeight="1" x14ac:dyDescent="0.25">
      <c r="A430" s="188"/>
      <c r="B430" s="50" t="s">
        <v>65</v>
      </c>
      <c r="C430" s="50" t="s">
        <v>66</v>
      </c>
      <c r="D430" s="50" t="s">
        <v>67</v>
      </c>
      <c r="E430" s="50" t="s">
        <v>68</v>
      </c>
      <c r="F430" s="50" t="s">
        <v>69</v>
      </c>
      <c r="G430" s="50" t="s">
        <v>70</v>
      </c>
      <c r="H430" s="50" t="s">
        <v>71</v>
      </c>
      <c r="I430" s="50" t="s">
        <v>72</v>
      </c>
      <c r="J430" s="50" t="s">
        <v>73</v>
      </c>
      <c r="K430" s="195"/>
      <c r="L430" s="195"/>
      <c r="M430" s="188"/>
      <c r="N430" s="188"/>
      <c r="O430" s="188"/>
      <c r="P430" s="188"/>
      <c r="Q430" s="188"/>
      <c r="R430" s="188"/>
    </row>
    <row r="431" spans="1:21" ht="15.75" customHeight="1" x14ac:dyDescent="0.25">
      <c r="A431" s="50">
        <v>1502</v>
      </c>
      <c r="B431" s="51">
        <v>18</v>
      </c>
      <c r="C431" s="51"/>
      <c r="D431" s="51"/>
      <c r="E431" s="51"/>
      <c r="F431" s="51"/>
      <c r="G431" s="51"/>
      <c r="H431" s="51"/>
      <c r="I431" s="51"/>
      <c r="J431" s="51"/>
      <c r="K431" s="84"/>
      <c r="L431" s="136"/>
      <c r="M431" s="139"/>
      <c r="N431" s="140"/>
      <c r="O431" s="146"/>
      <c r="P431" s="53">
        <f>B431</f>
        <v>18</v>
      </c>
      <c r="Q431" s="147"/>
      <c r="R431" s="146"/>
      <c r="S431" s="52"/>
      <c r="T431" s="52"/>
    </row>
    <row r="432" spans="1:21" ht="15.75" customHeight="1" x14ac:dyDescent="0.25">
      <c r="A432" s="50">
        <v>1601</v>
      </c>
      <c r="B432" s="51"/>
      <c r="C432" s="51">
        <v>15</v>
      </c>
      <c r="D432" s="51"/>
      <c r="E432" s="51"/>
      <c r="F432" s="51"/>
      <c r="G432" s="51"/>
      <c r="H432" s="51"/>
      <c r="I432" s="51"/>
      <c r="J432" s="51"/>
      <c r="K432" s="84"/>
      <c r="L432" s="137"/>
      <c r="M432" s="57"/>
      <c r="N432" s="141"/>
      <c r="O432" s="54">
        <f>IF(C432=0,"",C432/B431)</f>
        <v>0.83333333333333337</v>
      </c>
      <c r="P432" s="55">
        <v>15</v>
      </c>
      <c r="Q432" s="145">
        <f t="shared" ref="Q432:Q439" si="47">IF(P432=0,"",P432/P431)</f>
        <v>0.83333333333333337</v>
      </c>
      <c r="R432" s="145">
        <f t="shared" ref="R432:R439" si="48">IF(P432=0,"",100%-Q432)</f>
        <v>0.16666666666666663</v>
      </c>
      <c r="S432" s="52"/>
      <c r="T432" s="52"/>
    </row>
    <row r="433" spans="1:21" ht="15.75" customHeight="1" x14ac:dyDescent="0.25">
      <c r="A433" s="50">
        <v>1602</v>
      </c>
      <c r="B433" s="51"/>
      <c r="C433" s="51"/>
      <c r="D433" s="51">
        <v>13</v>
      </c>
      <c r="E433" s="51"/>
      <c r="F433" s="51"/>
      <c r="G433" s="51"/>
      <c r="H433" s="51"/>
      <c r="I433" s="51"/>
      <c r="J433" s="51"/>
      <c r="K433" s="84"/>
      <c r="L433" s="137"/>
      <c r="M433" s="57"/>
      <c r="N433" s="141"/>
      <c r="O433" s="54">
        <f>IF(D433=0,"",D433/C432)</f>
        <v>0.8666666666666667</v>
      </c>
      <c r="P433" s="55">
        <v>14</v>
      </c>
      <c r="Q433" s="145">
        <f t="shared" si="47"/>
        <v>0.93333333333333335</v>
      </c>
      <c r="R433" s="145">
        <f t="shared" si="48"/>
        <v>6.6666666666666652E-2</v>
      </c>
      <c r="S433" s="52"/>
      <c r="T433" s="81">
        <f>P433/P431</f>
        <v>0.77777777777777779</v>
      </c>
    </row>
    <row r="434" spans="1:21" ht="15.75" customHeight="1" x14ac:dyDescent="0.25">
      <c r="A434" s="50">
        <v>1701</v>
      </c>
      <c r="B434" s="51"/>
      <c r="C434" s="51"/>
      <c r="D434" s="51"/>
      <c r="E434" s="51">
        <v>13</v>
      </c>
      <c r="F434" s="51"/>
      <c r="G434" s="51"/>
      <c r="H434" s="51"/>
      <c r="I434" s="51"/>
      <c r="J434" s="51"/>
      <c r="K434" s="84"/>
      <c r="L434" s="137"/>
      <c r="M434" s="57"/>
      <c r="N434" s="141"/>
      <c r="O434" s="54">
        <f>IF(E434=0,"",E434/D433)</f>
        <v>1</v>
      </c>
      <c r="P434" s="55">
        <v>14</v>
      </c>
      <c r="Q434" s="145">
        <f t="shared" si="47"/>
        <v>1</v>
      </c>
      <c r="R434" s="145">
        <f t="shared" si="48"/>
        <v>0</v>
      </c>
      <c r="S434" s="52"/>
      <c r="T434" s="52"/>
    </row>
    <row r="435" spans="1:21" ht="15.75" customHeight="1" x14ac:dyDescent="0.25">
      <c r="A435" s="50">
        <v>1702</v>
      </c>
      <c r="B435" s="51"/>
      <c r="C435" s="51"/>
      <c r="D435" s="51"/>
      <c r="E435" s="51"/>
      <c r="F435" s="51">
        <v>11</v>
      </c>
      <c r="G435" s="51"/>
      <c r="H435" s="51"/>
      <c r="I435" s="51"/>
      <c r="J435" s="51"/>
      <c r="K435" s="84"/>
      <c r="L435" s="137"/>
      <c r="M435" s="57"/>
      <c r="N435" s="141"/>
      <c r="O435" s="54">
        <f>IF(F435=0,"",F435/E434)</f>
        <v>0.84615384615384615</v>
      </c>
      <c r="P435" s="55">
        <v>13</v>
      </c>
      <c r="Q435" s="145">
        <f t="shared" si="47"/>
        <v>0.9285714285714286</v>
      </c>
      <c r="R435" s="145">
        <f t="shared" si="48"/>
        <v>7.1428571428571397E-2</v>
      </c>
      <c r="S435" s="52"/>
      <c r="T435" s="52"/>
    </row>
    <row r="436" spans="1:21" ht="15.75" customHeight="1" x14ac:dyDescent="0.25">
      <c r="A436" s="50">
        <v>1801</v>
      </c>
      <c r="B436" s="51"/>
      <c r="C436" s="51"/>
      <c r="D436" s="51"/>
      <c r="E436" s="51"/>
      <c r="F436" s="51"/>
      <c r="G436" s="51">
        <v>8</v>
      </c>
      <c r="H436" s="51"/>
      <c r="I436" s="51"/>
      <c r="J436" s="51"/>
      <c r="K436" s="84"/>
      <c r="L436" s="137"/>
      <c r="M436" s="57"/>
      <c r="N436" s="141"/>
      <c r="O436" s="54">
        <f>IF(G436=0,"",G436/F435)</f>
        <v>0.72727272727272729</v>
      </c>
      <c r="P436" s="55">
        <v>8</v>
      </c>
      <c r="Q436" s="145">
        <f t="shared" si="47"/>
        <v>0.61538461538461542</v>
      </c>
      <c r="R436" s="145">
        <f t="shared" si="48"/>
        <v>0.38461538461538458</v>
      </c>
      <c r="S436" s="52"/>
      <c r="T436" s="52"/>
    </row>
    <row r="437" spans="1:21" ht="15.75" customHeight="1" x14ac:dyDescent="0.25">
      <c r="A437" s="50">
        <v>1802</v>
      </c>
      <c r="B437" s="51"/>
      <c r="C437" s="51"/>
      <c r="D437" s="51"/>
      <c r="E437" s="51"/>
      <c r="F437" s="51"/>
      <c r="G437" s="51"/>
      <c r="H437" s="51">
        <v>8</v>
      </c>
      <c r="I437" s="51"/>
      <c r="J437" s="51"/>
      <c r="K437" s="84"/>
      <c r="L437" s="137"/>
      <c r="M437" s="57"/>
      <c r="N437" s="141"/>
      <c r="O437" s="54">
        <f>IF(H437=0,"",H437/G436)</f>
        <v>1</v>
      </c>
      <c r="P437" s="55">
        <v>8</v>
      </c>
      <c r="Q437" s="145">
        <f t="shared" si="47"/>
        <v>1</v>
      </c>
      <c r="R437" s="145">
        <f t="shared" si="48"/>
        <v>0</v>
      </c>
      <c r="S437" s="52"/>
      <c r="T437" s="52"/>
    </row>
    <row r="438" spans="1:21" ht="15.75" customHeight="1" x14ac:dyDescent="0.25">
      <c r="A438" s="50">
        <v>1901</v>
      </c>
      <c r="B438" s="51"/>
      <c r="C438" s="51"/>
      <c r="D438" s="51"/>
      <c r="E438" s="51"/>
      <c r="F438" s="51"/>
      <c r="G438" s="51"/>
      <c r="H438" s="51"/>
      <c r="I438" s="51">
        <v>7</v>
      </c>
      <c r="J438" s="51"/>
      <c r="K438" s="84"/>
      <c r="L438" s="137"/>
      <c r="M438" s="57"/>
      <c r="N438" s="141"/>
      <c r="O438" s="54">
        <f>IF(I438=0,"",I438/H437)</f>
        <v>0.875</v>
      </c>
      <c r="P438" s="55">
        <v>7</v>
      </c>
      <c r="Q438" s="145">
        <f t="shared" si="47"/>
        <v>0.875</v>
      </c>
      <c r="R438" s="145">
        <f t="shared" si="48"/>
        <v>0.125</v>
      </c>
      <c r="S438" s="52"/>
      <c r="T438" s="52"/>
    </row>
    <row r="439" spans="1:21" ht="15.75" customHeight="1" x14ac:dyDescent="0.25">
      <c r="A439" s="50">
        <v>1902</v>
      </c>
      <c r="B439" s="51"/>
      <c r="C439" s="51"/>
      <c r="D439" s="51"/>
      <c r="E439" s="51"/>
      <c r="F439" s="51"/>
      <c r="G439" s="51"/>
      <c r="H439" s="51"/>
      <c r="I439" s="51"/>
      <c r="J439" s="51">
        <v>5</v>
      </c>
      <c r="K439" s="84">
        <v>5</v>
      </c>
      <c r="L439" s="137"/>
      <c r="M439" s="57"/>
      <c r="N439" s="141"/>
      <c r="O439" s="54">
        <f>IF(J439=0,"",J439/I438)</f>
        <v>0.7142857142857143</v>
      </c>
      <c r="P439" s="55">
        <v>7</v>
      </c>
      <c r="Q439" s="145">
        <f t="shared" si="47"/>
        <v>1</v>
      </c>
      <c r="R439" s="145">
        <f t="shared" si="48"/>
        <v>0</v>
      </c>
      <c r="S439" s="52"/>
      <c r="T439" s="52"/>
      <c r="U439" s="82"/>
    </row>
    <row r="440" spans="1:21" ht="15.75" customHeight="1" x14ac:dyDescent="0.25">
      <c r="A440" s="50">
        <v>2001</v>
      </c>
      <c r="B440" s="51"/>
      <c r="C440" s="51"/>
      <c r="D440" s="51"/>
      <c r="E440" s="51"/>
      <c r="F440" s="51"/>
      <c r="G440" s="51"/>
      <c r="H440" s="51"/>
      <c r="I440" s="51"/>
      <c r="J440" s="51">
        <v>1</v>
      </c>
      <c r="K440" s="84">
        <v>1</v>
      </c>
      <c r="L440" s="137"/>
      <c r="M440" s="57"/>
      <c r="N440" s="57"/>
      <c r="O440" s="148"/>
      <c r="P440" s="55">
        <v>2</v>
      </c>
      <c r="Q440" s="149"/>
      <c r="R440" s="148"/>
      <c r="S440" s="52"/>
      <c r="T440" s="52"/>
    </row>
    <row r="441" spans="1:21" ht="15.75" customHeight="1" x14ac:dyDescent="0.25">
      <c r="A441" s="50">
        <v>2002</v>
      </c>
      <c r="B441" s="51"/>
      <c r="C441" s="51"/>
      <c r="D441" s="51"/>
      <c r="E441" s="51"/>
      <c r="F441" s="51"/>
      <c r="G441" s="51"/>
      <c r="H441" s="51"/>
      <c r="I441" s="51"/>
      <c r="J441" s="51"/>
      <c r="K441" s="84"/>
      <c r="L441" s="137"/>
      <c r="M441" s="57"/>
      <c r="N441" s="142"/>
      <c r="O441" s="148"/>
      <c r="P441" s="58"/>
      <c r="Q441" s="149"/>
      <c r="R441" s="148"/>
      <c r="S441" s="52"/>
      <c r="T441" s="52"/>
    </row>
    <row r="442" spans="1:21" ht="15.75" customHeight="1" x14ac:dyDescent="0.25">
      <c r="A442" s="50">
        <v>2101</v>
      </c>
      <c r="B442" s="51"/>
      <c r="C442" s="51"/>
      <c r="D442" s="51"/>
      <c r="E442" s="51"/>
      <c r="F442" s="51"/>
      <c r="G442" s="51"/>
      <c r="H442" s="51"/>
      <c r="I442" s="51"/>
      <c r="J442" s="51"/>
      <c r="K442" s="84"/>
      <c r="L442" s="137"/>
      <c r="M442" s="57"/>
      <c r="N442" s="142"/>
      <c r="O442" s="148"/>
      <c r="P442" s="58"/>
      <c r="Q442" s="149"/>
      <c r="R442" s="148"/>
      <c r="S442" s="52"/>
      <c r="T442" s="52"/>
    </row>
    <row r="443" spans="1:21" ht="15.75" customHeight="1" x14ac:dyDescent="0.25">
      <c r="A443" s="50">
        <v>2102</v>
      </c>
      <c r="B443" s="51"/>
      <c r="C443" s="51"/>
      <c r="D443" s="51"/>
      <c r="E443" s="51"/>
      <c r="F443" s="51"/>
      <c r="G443" s="51"/>
      <c r="H443" s="51"/>
      <c r="I443" s="51"/>
      <c r="J443" s="51"/>
      <c r="K443" s="84"/>
      <c r="L443" s="137"/>
      <c r="M443" s="57"/>
      <c r="N443" s="142"/>
      <c r="O443" s="148"/>
      <c r="P443" s="58"/>
      <c r="Q443" s="149"/>
      <c r="R443" s="148"/>
      <c r="S443" s="52"/>
      <c r="T443" s="52"/>
    </row>
    <row r="444" spans="1:21" ht="15.75" customHeight="1" x14ac:dyDescent="0.25">
      <c r="A444" s="50">
        <v>2201</v>
      </c>
      <c r="B444" s="51"/>
      <c r="C444" s="51"/>
      <c r="D444" s="51"/>
      <c r="E444" s="51"/>
      <c r="F444" s="51"/>
      <c r="G444" s="51"/>
      <c r="H444" s="51"/>
      <c r="I444" s="51"/>
      <c r="J444" s="51"/>
      <c r="K444" s="84"/>
      <c r="L444" s="137"/>
      <c r="M444" s="57"/>
      <c r="N444" s="142"/>
      <c r="O444" s="57"/>
      <c r="P444" s="142"/>
      <c r="Q444" s="150"/>
      <c r="R444" s="148"/>
      <c r="S444" s="52"/>
      <c r="T444" s="52"/>
    </row>
    <row r="445" spans="1:21" ht="15.75" customHeight="1" x14ac:dyDescent="0.25">
      <c r="A445" s="50">
        <v>2202</v>
      </c>
      <c r="B445" s="51"/>
      <c r="C445" s="51"/>
      <c r="D445" s="51"/>
      <c r="E445" s="51"/>
      <c r="F445" s="51"/>
      <c r="G445" s="51"/>
      <c r="H445" s="51"/>
      <c r="I445" s="51"/>
      <c r="J445" s="51"/>
      <c r="K445" s="84"/>
      <c r="L445" s="137"/>
      <c r="M445" s="57"/>
      <c r="N445" s="142"/>
      <c r="O445" s="151" t="s">
        <v>48</v>
      </c>
      <c r="P445" s="152">
        <v>6</v>
      </c>
      <c r="Q445" s="153">
        <f>IF(SUM(K433:K442)=0,"",SUM(K433:K442))</f>
        <v>6</v>
      </c>
      <c r="R445" s="154" t="s">
        <v>17</v>
      </c>
      <c r="S445" s="52"/>
      <c r="T445" s="52"/>
    </row>
    <row r="446" spans="1:21" ht="15.75" customHeight="1" x14ac:dyDescent="0.25">
      <c r="A446" s="50">
        <v>2301</v>
      </c>
      <c r="B446" s="51"/>
      <c r="C446" s="51"/>
      <c r="D446" s="51"/>
      <c r="E446" s="51"/>
      <c r="F446" s="51"/>
      <c r="G446" s="51"/>
      <c r="H446" s="51"/>
      <c r="I446" s="51"/>
      <c r="J446" s="51"/>
      <c r="K446" s="84"/>
      <c r="L446" s="137"/>
      <c r="M446" s="57"/>
      <c r="N446" s="142"/>
      <c r="O446" s="155" t="s">
        <v>49</v>
      </c>
      <c r="P446" s="65">
        <f>IF(P445/B431=0,"",P445/B431)</f>
        <v>0.33333333333333331</v>
      </c>
      <c r="Q446" s="156">
        <f>IF(P445/Q445=0,"",P445/Q445)</f>
        <v>1</v>
      </c>
      <c r="R446" s="157" t="s">
        <v>50</v>
      </c>
      <c r="S446" s="52"/>
      <c r="T446" s="52"/>
    </row>
    <row r="447" spans="1:21" ht="15.75" customHeight="1" x14ac:dyDescent="0.25">
      <c r="A447" s="50">
        <v>2302</v>
      </c>
      <c r="B447" s="124"/>
      <c r="C447" s="124"/>
      <c r="D447" s="124"/>
      <c r="E447" s="124"/>
      <c r="F447" s="124"/>
      <c r="G447" s="124"/>
      <c r="H447" s="124"/>
      <c r="I447" s="124"/>
      <c r="J447" s="124"/>
      <c r="K447" s="84"/>
      <c r="L447" s="138"/>
      <c r="M447" s="143"/>
      <c r="N447" s="144"/>
      <c r="O447" s="93"/>
      <c r="P447" s="158"/>
      <c r="Q447" s="158"/>
      <c r="R447" s="159"/>
      <c r="S447" s="52"/>
      <c r="T447" s="52"/>
    </row>
    <row r="448" spans="1:21" ht="18" customHeight="1" x14ac:dyDescent="0.25">
      <c r="A448" s="19"/>
      <c r="B448" s="182" t="s">
        <v>74</v>
      </c>
      <c r="C448" s="182"/>
      <c r="D448" s="182"/>
      <c r="E448" s="182"/>
      <c r="F448" s="182"/>
      <c r="G448" s="182"/>
      <c r="H448" s="182"/>
      <c r="I448" s="182"/>
      <c r="J448" s="182"/>
      <c r="K448" s="129">
        <f>SUM(K439:K444)</f>
        <v>6</v>
      </c>
      <c r="L448" s="133">
        <f>K439/B431</f>
        <v>0.27777777777777779</v>
      </c>
      <c r="M448" s="72">
        <f>IF(K448=0,"",K448/B431)</f>
        <v>0.33333333333333331</v>
      </c>
      <c r="N448" s="72">
        <f>IF(K440=0,"",M448-L448)</f>
        <v>5.5555555555555525E-2</v>
      </c>
      <c r="O448" s="1"/>
      <c r="P448" s="24"/>
      <c r="Q448" s="27"/>
      <c r="R448" s="1"/>
    </row>
    <row r="449" spans="1:20" ht="12.75" customHeight="1" x14ac:dyDescent="0.2"/>
    <row r="450" spans="1:20" ht="12.75" customHeight="1" x14ac:dyDescent="0.2"/>
    <row r="451" spans="1:20" ht="26.25" customHeight="1" x14ac:dyDescent="0.4">
      <c r="A451" s="79"/>
      <c r="B451" s="183" t="s">
        <v>63</v>
      </c>
      <c r="C451" s="183"/>
      <c r="D451" s="183"/>
      <c r="E451" s="183"/>
      <c r="F451" s="183"/>
      <c r="G451" s="183"/>
      <c r="H451" s="183"/>
      <c r="I451" s="183"/>
      <c r="J451" s="183"/>
      <c r="K451" s="127" t="s">
        <v>78</v>
      </c>
      <c r="L451" s="92"/>
      <c r="M451" s="1"/>
      <c r="N451" s="24"/>
      <c r="O451" s="1"/>
      <c r="P451" s="24"/>
      <c r="Q451" s="24"/>
      <c r="R451" s="24"/>
    </row>
    <row r="452" spans="1:20" ht="20.25" customHeight="1" x14ac:dyDescent="0.2">
      <c r="A452" s="190" t="s">
        <v>16</v>
      </c>
      <c r="B452" s="191" t="s">
        <v>64</v>
      </c>
      <c r="C452" s="192"/>
      <c r="D452" s="192"/>
      <c r="E452" s="192"/>
      <c r="F452" s="192"/>
      <c r="G452" s="192"/>
      <c r="H452" s="192"/>
      <c r="I452" s="192"/>
      <c r="J452" s="193"/>
      <c r="K452" s="194" t="s">
        <v>17</v>
      </c>
      <c r="L452" s="189" t="s">
        <v>8</v>
      </c>
      <c r="M452" s="189" t="s">
        <v>9</v>
      </c>
      <c r="N452" s="196" t="s">
        <v>10</v>
      </c>
      <c r="O452" s="189" t="s">
        <v>11</v>
      </c>
      <c r="P452" s="187" t="s">
        <v>12</v>
      </c>
      <c r="Q452" s="187" t="s">
        <v>13</v>
      </c>
      <c r="R452" s="189" t="s">
        <v>14</v>
      </c>
    </row>
    <row r="453" spans="1:20" ht="15.75" customHeight="1" x14ac:dyDescent="0.25">
      <c r="A453" s="188"/>
      <c r="B453" s="50" t="s">
        <v>65</v>
      </c>
      <c r="C453" s="50" t="s">
        <v>66</v>
      </c>
      <c r="D453" s="50" t="s">
        <v>67</v>
      </c>
      <c r="E453" s="50" t="s">
        <v>68</v>
      </c>
      <c r="F453" s="50" t="s">
        <v>69</v>
      </c>
      <c r="G453" s="50" t="s">
        <v>70</v>
      </c>
      <c r="H453" s="50" t="s">
        <v>71</v>
      </c>
      <c r="I453" s="50" t="s">
        <v>72</v>
      </c>
      <c r="J453" s="50" t="s">
        <v>73</v>
      </c>
      <c r="K453" s="195"/>
      <c r="L453" s="195"/>
      <c r="M453" s="188"/>
      <c r="N453" s="188"/>
      <c r="O453" s="188"/>
      <c r="P453" s="188"/>
      <c r="Q453" s="188"/>
      <c r="R453" s="188"/>
    </row>
    <row r="454" spans="1:20" ht="15.75" customHeight="1" x14ac:dyDescent="0.25">
      <c r="A454" s="50">
        <v>1601</v>
      </c>
      <c r="B454" s="51">
        <v>13</v>
      </c>
      <c r="C454" s="51"/>
      <c r="D454" s="51"/>
      <c r="E454" s="51"/>
      <c r="F454" s="51"/>
      <c r="G454" s="51"/>
      <c r="H454" s="51"/>
      <c r="I454" s="51"/>
      <c r="J454" s="51"/>
      <c r="K454" s="84"/>
      <c r="L454" s="136"/>
      <c r="M454" s="139"/>
      <c r="N454" s="140"/>
      <c r="O454" s="146"/>
      <c r="P454" s="53">
        <f>B454</f>
        <v>13</v>
      </c>
      <c r="Q454" s="147"/>
      <c r="R454" s="146"/>
      <c r="S454" s="52"/>
      <c r="T454" s="52"/>
    </row>
    <row r="455" spans="1:20" ht="15.75" customHeight="1" x14ac:dyDescent="0.25">
      <c r="A455" s="50">
        <v>1602</v>
      </c>
      <c r="B455" s="51"/>
      <c r="C455" s="51">
        <v>12</v>
      </c>
      <c r="D455" s="51"/>
      <c r="E455" s="51"/>
      <c r="F455" s="51"/>
      <c r="G455" s="51"/>
      <c r="H455" s="51"/>
      <c r="I455" s="51"/>
      <c r="J455" s="51"/>
      <c r="K455" s="84"/>
      <c r="L455" s="137"/>
      <c r="M455" s="57"/>
      <c r="N455" s="141"/>
      <c r="O455" s="54">
        <f>IF(C455=0,"",C455/B454)</f>
        <v>0.92307692307692313</v>
      </c>
      <c r="P455" s="55">
        <v>12</v>
      </c>
      <c r="Q455" s="145">
        <f t="shared" ref="Q455:Q462" si="49">IF(P455=0,"",P455/P454)</f>
        <v>0.92307692307692313</v>
      </c>
      <c r="R455" s="145">
        <f t="shared" ref="R455:R462" si="50">IF(P455=0,"",100%-Q455)</f>
        <v>7.6923076923076872E-2</v>
      </c>
      <c r="S455" s="52"/>
      <c r="T455" s="52"/>
    </row>
    <row r="456" spans="1:20" ht="15.75" customHeight="1" x14ac:dyDescent="0.25">
      <c r="A456" s="50">
        <v>1701</v>
      </c>
      <c r="B456" s="51"/>
      <c r="C456" s="51"/>
      <c r="D456" s="51">
        <v>9</v>
      </c>
      <c r="E456" s="51"/>
      <c r="F456" s="51"/>
      <c r="G456" s="51"/>
      <c r="H456" s="51"/>
      <c r="I456" s="51"/>
      <c r="J456" s="51"/>
      <c r="K456" s="84"/>
      <c r="L456" s="137"/>
      <c r="M456" s="57"/>
      <c r="N456" s="141"/>
      <c r="O456" s="54">
        <f>IF(D456=0,"",D456/C455)</f>
        <v>0.75</v>
      </c>
      <c r="P456" s="55">
        <v>9</v>
      </c>
      <c r="Q456" s="145">
        <f t="shared" si="49"/>
        <v>0.75</v>
      </c>
      <c r="R456" s="145">
        <f t="shared" si="50"/>
        <v>0.25</v>
      </c>
      <c r="S456" s="80">
        <f>P456/P454</f>
        <v>0.69230769230769229</v>
      </c>
    </row>
    <row r="457" spans="1:20" ht="15.75" customHeight="1" x14ac:dyDescent="0.25">
      <c r="A457" s="50">
        <v>1702</v>
      </c>
      <c r="B457" s="51"/>
      <c r="C457" s="51"/>
      <c r="D457" s="51"/>
      <c r="E457" s="51">
        <v>9</v>
      </c>
      <c r="F457" s="51"/>
      <c r="G457" s="51"/>
      <c r="H457" s="51"/>
      <c r="I457" s="51"/>
      <c r="J457" s="51"/>
      <c r="K457" s="84"/>
      <c r="L457" s="137"/>
      <c r="M457" s="57"/>
      <c r="N457" s="141"/>
      <c r="O457" s="54">
        <f>IF(E457=0,"",E457/D456)</f>
        <v>1</v>
      </c>
      <c r="P457" s="55">
        <v>9</v>
      </c>
      <c r="Q457" s="145">
        <f t="shared" si="49"/>
        <v>1</v>
      </c>
      <c r="R457" s="145">
        <f t="shared" si="50"/>
        <v>0</v>
      </c>
      <c r="S457" s="83"/>
    </row>
    <row r="458" spans="1:20" ht="15.75" customHeight="1" x14ac:dyDescent="0.25">
      <c r="A458" s="50">
        <v>1801</v>
      </c>
      <c r="B458" s="51"/>
      <c r="C458" s="51"/>
      <c r="D458" s="51"/>
      <c r="E458" s="51"/>
      <c r="F458" s="51">
        <v>7</v>
      </c>
      <c r="G458" s="51"/>
      <c r="H458" s="51"/>
      <c r="I458" s="51"/>
      <c r="J458" s="51"/>
      <c r="K458" s="84"/>
      <c r="L458" s="137"/>
      <c r="M458" s="57"/>
      <c r="N458" s="141"/>
      <c r="O458" s="54">
        <f>IF(F458=0,"",F458/E457)</f>
        <v>0.77777777777777779</v>
      </c>
      <c r="P458" s="55">
        <v>7</v>
      </c>
      <c r="Q458" s="145">
        <f t="shared" si="49"/>
        <v>0.77777777777777779</v>
      </c>
      <c r="R458" s="145">
        <f t="shared" si="50"/>
        <v>0.22222222222222221</v>
      </c>
      <c r="S458" s="83"/>
    </row>
    <row r="459" spans="1:20" ht="15.75" customHeight="1" x14ac:dyDescent="0.25">
      <c r="A459" s="50">
        <v>1802</v>
      </c>
      <c r="B459" s="51"/>
      <c r="C459" s="51"/>
      <c r="D459" s="51"/>
      <c r="E459" s="51"/>
      <c r="F459" s="51"/>
      <c r="G459" s="51">
        <v>7</v>
      </c>
      <c r="H459" s="51"/>
      <c r="I459" s="51"/>
      <c r="J459" s="51"/>
      <c r="K459" s="84"/>
      <c r="L459" s="137"/>
      <c r="M459" s="57"/>
      <c r="N459" s="141"/>
      <c r="O459" s="54">
        <f>IF(G459=0,"",G459/F458)</f>
        <v>1</v>
      </c>
      <c r="P459" s="55">
        <v>7</v>
      </c>
      <c r="Q459" s="145">
        <f t="shared" si="49"/>
        <v>1</v>
      </c>
      <c r="R459" s="145">
        <f t="shared" si="50"/>
        <v>0</v>
      </c>
      <c r="S459" s="83"/>
    </row>
    <row r="460" spans="1:20" ht="15.75" customHeight="1" x14ac:dyDescent="0.25">
      <c r="A460" s="50">
        <v>1901</v>
      </c>
      <c r="B460" s="51"/>
      <c r="C460" s="51"/>
      <c r="D460" s="51"/>
      <c r="E460" s="51"/>
      <c r="F460" s="51"/>
      <c r="G460" s="51"/>
      <c r="H460" s="51">
        <v>7</v>
      </c>
      <c r="I460" s="51"/>
      <c r="J460" s="51"/>
      <c r="K460" s="84"/>
      <c r="L460" s="137"/>
      <c r="M460" s="57"/>
      <c r="N460" s="141"/>
      <c r="O460" s="54">
        <f>IF(H460=0,"",H460/G459)</f>
        <v>1</v>
      </c>
      <c r="P460" s="55">
        <v>7</v>
      </c>
      <c r="Q460" s="145">
        <f t="shared" si="49"/>
        <v>1</v>
      </c>
      <c r="R460" s="145">
        <f t="shared" si="50"/>
        <v>0</v>
      </c>
      <c r="S460" s="83"/>
    </row>
    <row r="461" spans="1:20" ht="15.75" customHeight="1" x14ac:dyDescent="0.25">
      <c r="A461" s="50">
        <v>1902</v>
      </c>
      <c r="B461" s="51"/>
      <c r="C461" s="51"/>
      <c r="D461" s="51"/>
      <c r="E461" s="51"/>
      <c r="F461" s="51"/>
      <c r="G461" s="51"/>
      <c r="H461" s="51"/>
      <c r="I461" s="51">
        <v>7</v>
      </c>
      <c r="J461" s="51"/>
      <c r="K461" s="84"/>
      <c r="L461" s="137"/>
      <c r="M461" s="57"/>
      <c r="N461" s="141"/>
      <c r="O461" s="54">
        <f>IF(I461=0,"",I461/H460)</f>
        <v>1</v>
      </c>
      <c r="P461" s="55">
        <v>7</v>
      </c>
      <c r="Q461" s="145">
        <f t="shared" si="49"/>
        <v>1</v>
      </c>
      <c r="R461" s="145">
        <f t="shared" si="50"/>
        <v>0</v>
      </c>
      <c r="S461" s="83"/>
    </row>
    <row r="462" spans="1:20" ht="15.75" customHeight="1" x14ac:dyDescent="0.25">
      <c r="A462" s="50">
        <v>2001</v>
      </c>
      <c r="B462" s="51"/>
      <c r="C462" s="51"/>
      <c r="D462" s="51"/>
      <c r="E462" s="51"/>
      <c r="F462" s="51"/>
      <c r="G462" s="51"/>
      <c r="H462" s="51"/>
      <c r="I462" s="51"/>
      <c r="J462" s="51">
        <v>6</v>
      </c>
      <c r="K462" s="84"/>
      <c r="L462" s="137"/>
      <c r="M462" s="57"/>
      <c r="N462" s="141"/>
      <c r="O462" s="54">
        <f>IF(J462=0,"",J462/I461)</f>
        <v>0.8571428571428571</v>
      </c>
      <c r="P462" s="55">
        <v>7</v>
      </c>
      <c r="Q462" s="145">
        <f t="shared" si="49"/>
        <v>1</v>
      </c>
      <c r="R462" s="145">
        <f t="shared" si="50"/>
        <v>0</v>
      </c>
      <c r="S462" s="83"/>
    </row>
    <row r="463" spans="1:20" ht="15.75" customHeight="1" x14ac:dyDescent="0.25">
      <c r="A463" s="50">
        <v>2002</v>
      </c>
      <c r="B463" s="51"/>
      <c r="C463" s="51"/>
      <c r="D463" s="51"/>
      <c r="E463" s="51"/>
      <c r="F463" s="51"/>
      <c r="G463" s="51"/>
      <c r="H463" s="51"/>
      <c r="I463" s="51"/>
      <c r="J463" s="51">
        <v>6</v>
      </c>
      <c r="K463" s="84">
        <v>6</v>
      </c>
      <c r="L463" s="137"/>
      <c r="M463" s="57"/>
      <c r="N463" s="57"/>
      <c r="O463" s="148"/>
      <c r="P463" s="55">
        <v>7</v>
      </c>
      <c r="Q463" s="149"/>
      <c r="R463" s="148"/>
      <c r="S463" s="83"/>
    </row>
    <row r="464" spans="1:20" ht="15.75" customHeight="1" x14ac:dyDescent="0.25">
      <c r="A464" s="50">
        <v>2101</v>
      </c>
      <c r="B464" s="51"/>
      <c r="C464" s="51"/>
      <c r="D464" s="51"/>
      <c r="E464" s="51"/>
      <c r="F464" s="51"/>
      <c r="G464" s="51"/>
      <c r="H464" s="51"/>
      <c r="I464" s="51"/>
      <c r="J464" s="51">
        <v>1</v>
      </c>
      <c r="K464" s="84"/>
      <c r="L464" s="137"/>
      <c r="M464" s="57"/>
      <c r="N464" s="142"/>
      <c r="O464" s="148"/>
      <c r="P464" s="58">
        <v>1</v>
      </c>
      <c r="Q464" s="149"/>
      <c r="R464" s="148"/>
      <c r="S464" s="83"/>
    </row>
    <row r="465" spans="1:20" ht="15.75" customHeight="1" x14ac:dyDescent="0.25">
      <c r="A465" s="50">
        <v>2102</v>
      </c>
      <c r="B465" s="51"/>
      <c r="C465" s="51"/>
      <c r="D465" s="51"/>
      <c r="E465" s="51"/>
      <c r="F465" s="51"/>
      <c r="G465" s="51"/>
      <c r="H465" s="51"/>
      <c r="I465" s="51"/>
      <c r="J465" s="51">
        <v>1</v>
      </c>
      <c r="K465" s="84">
        <v>1</v>
      </c>
      <c r="L465" s="137"/>
      <c r="M465" s="57"/>
      <c r="N465" s="142"/>
      <c r="O465" s="148"/>
      <c r="P465" s="58">
        <v>1</v>
      </c>
      <c r="Q465" s="149"/>
      <c r="R465" s="148"/>
      <c r="S465" s="83"/>
    </row>
    <row r="466" spans="1:20" ht="15.75" customHeight="1" x14ac:dyDescent="0.25">
      <c r="A466" s="50">
        <v>2201</v>
      </c>
      <c r="B466" s="51"/>
      <c r="C466" s="51"/>
      <c r="D466" s="51"/>
      <c r="E466" s="51"/>
      <c r="F466" s="51"/>
      <c r="G466" s="51"/>
      <c r="H466" s="51"/>
      <c r="I466" s="51"/>
      <c r="J466" s="51"/>
      <c r="K466" s="84"/>
      <c r="L466" s="137"/>
      <c r="M466" s="57"/>
      <c r="N466" s="142"/>
      <c r="O466" s="148"/>
      <c r="P466" s="58"/>
      <c r="Q466" s="149"/>
      <c r="R466" s="148"/>
      <c r="S466" s="83"/>
    </row>
    <row r="467" spans="1:20" ht="15.75" customHeight="1" x14ac:dyDescent="0.25">
      <c r="A467" s="50">
        <v>2202</v>
      </c>
      <c r="B467" s="51"/>
      <c r="C467" s="51"/>
      <c r="D467" s="51"/>
      <c r="E467" s="51"/>
      <c r="F467" s="51"/>
      <c r="G467" s="51"/>
      <c r="H467" s="51"/>
      <c r="I467" s="51"/>
      <c r="J467" s="51"/>
      <c r="K467" s="84"/>
      <c r="L467" s="137"/>
      <c r="M467" s="57"/>
      <c r="N467" s="142"/>
      <c r="O467" s="57"/>
      <c r="P467" s="142"/>
      <c r="Q467" s="150"/>
      <c r="R467" s="148"/>
      <c r="S467" s="83"/>
    </row>
    <row r="468" spans="1:20" ht="15.75" customHeight="1" x14ac:dyDescent="0.25">
      <c r="A468" s="50">
        <v>2301</v>
      </c>
      <c r="B468" s="51"/>
      <c r="C468" s="51"/>
      <c r="D468" s="51"/>
      <c r="E468" s="51"/>
      <c r="F468" s="51"/>
      <c r="G468" s="51"/>
      <c r="H468" s="51"/>
      <c r="I468" s="51"/>
      <c r="J468" s="51"/>
      <c r="K468" s="84"/>
      <c r="L468" s="137"/>
      <c r="M468" s="57"/>
      <c r="N468" s="142"/>
      <c r="O468" s="151" t="s">
        <v>48</v>
      </c>
      <c r="P468" s="152">
        <v>7</v>
      </c>
      <c r="Q468" s="153">
        <f>IF(SUM(K456:K465)=0,"",SUM(K456:K465))</f>
        <v>7</v>
      </c>
      <c r="R468" s="154" t="s">
        <v>17</v>
      </c>
      <c r="S468" s="83"/>
    </row>
    <row r="469" spans="1:20" ht="15.75" customHeight="1" x14ac:dyDescent="0.25">
      <c r="A469" s="50">
        <v>2302</v>
      </c>
      <c r="B469" s="51"/>
      <c r="C469" s="51"/>
      <c r="D469" s="51"/>
      <c r="E469" s="51"/>
      <c r="F469" s="51"/>
      <c r="G469" s="51"/>
      <c r="H469" s="51"/>
      <c r="I469" s="51"/>
      <c r="J469" s="51"/>
      <c r="K469" s="84"/>
      <c r="L469" s="137"/>
      <c r="M469" s="57"/>
      <c r="N469" s="142"/>
      <c r="O469" s="155" t="s">
        <v>49</v>
      </c>
      <c r="P469" s="65">
        <f>IF(P468/B454=0,"",P468/B454)</f>
        <v>0.53846153846153844</v>
      </c>
      <c r="Q469" s="156">
        <f>IF(P468/Q468=0,"",P468/Q468)</f>
        <v>1</v>
      </c>
      <c r="R469" s="157" t="s">
        <v>50</v>
      </c>
      <c r="S469" s="83"/>
    </row>
    <row r="470" spans="1:20" ht="15.75" customHeight="1" x14ac:dyDescent="0.25">
      <c r="A470" s="50">
        <v>2401</v>
      </c>
      <c r="B470" s="51"/>
      <c r="C470" s="51"/>
      <c r="D470" s="51"/>
      <c r="E470" s="51"/>
      <c r="F470" s="51"/>
      <c r="G470" s="51"/>
      <c r="H470" s="51"/>
      <c r="I470" s="51"/>
      <c r="J470" s="51"/>
      <c r="K470" s="84"/>
      <c r="L470" s="138"/>
      <c r="M470" s="143"/>
      <c r="N470" s="144"/>
      <c r="O470" s="93"/>
      <c r="P470" s="158"/>
      <c r="Q470" s="158"/>
      <c r="R470" s="159"/>
      <c r="S470" s="83"/>
    </row>
    <row r="471" spans="1:20" ht="18" customHeight="1" x14ac:dyDescent="0.25">
      <c r="A471" s="19"/>
      <c r="B471" s="182" t="s">
        <v>74</v>
      </c>
      <c r="C471" s="182"/>
      <c r="D471" s="182"/>
      <c r="E471" s="182"/>
      <c r="F471" s="182"/>
      <c r="G471" s="182"/>
      <c r="H471" s="182"/>
      <c r="I471" s="182"/>
      <c r="J471" s="182"/>
      <c r="K471" s="71">
        <f>SUM(K463:K467)</f>
        <v>7</v>
      </c>
      <c r="L471" s="133">
        <f>0/B454</f>
        <v>0</v>
      </c>
      <c r="M471" s="72">
        <f>IF(K471=0,"",K471/B454)</f>
        <v>0.53846153846153844</v>
      </c>
      <c r="N471" s="72">
        <f>IF(K463=0,"",M471-L471)</f>
        <v>0.53846153846153844</v>
      </c>
      <c r="O471" s="1"/>
      <c r="P471" s="24"/>
      <c r="Q471" s="27"/>
      <c r="R471" s="1"/>
      <c r="S471" s="29"/>
    </row>
    <row r="472" spans="1:20" ht="12.75" customHeight="1" x14ac:dyDescent="0.2">
      <c r="M472" s="1"/>
      <c r="N472" s="1"/>
      <c r="P472" s="1"/>
      <c r="T472" s="29"/>
    </row>
    <row r="473" spans="1:20" ht="12.75" customHeight="1" x14ac:dyDescent="0.2">
      <c r="M473" s="1"/>
      <c r="N473" s="1"/>
      <c r="P473" s="1"/>
      <c r="T473" s="29"/>
    </row>
    <row r="474" spans="1:20" ht="26.25" customHeight="1" x14ac:dyDescent="0.4">
      <c r="A474" s="79"/>
      <c r="B474" s="183" t="s">
        <v>63</v>
      </c>
      <c r="C474" s="183"/>
      <c r="D474" s="183"/>
      <c r="E474" s="183"/>
      <c r="F474" s="183"/>
      <c r="G474" s="183"/>
      <c r="H474" s="183"/>
      <c r="I474" s="183"/>
      <c r="J474" s="183"/>
      <c r="K474" s="127" t="s">
        <v>79</v>
      </c>
      <c r="L474" s="92"/>
      <c r="M474" s="1"/>
      <c r="N474" s="24"/>
      <c r="O474" s="1"/>
      <c r="P474" s="24"/>
      <c r="Q474" s="24"/>
      <c r="R474" s="24"/>
      <c r="S474" s="29"/>
    </row>
    <row r="475" spans="1:20" ht="20.25" customHeight="1" x14ac:dyDescent="0.2">
      <c r="A475" s="190" t="s">
        <v>16</v>
      </c>
      <c r="B475" s="191" t="s">
        <v>64</v>
      </c>
      <c r="C475" s="192"/>
      <c r="D475" s="192"/>
      <c r="E475" s="192"/>
      <c r="F475" s="192"/>
      <c r="G475" s="192"/>
      <c r="H475" s="192"/>
      <c r="I475" s="192"/>
      <c r="J475" s="193"/>
      <c r="K475" s="194" t="s">
        <v>17</v>
      </c>
      <c r="L475" s="189" t="s">
        <v>8</v>
      </c>
      <c r="M475" s="189" t="s">
        <v>9</v>
      </c>
      <c r="N475" s="196" t="s">
        <v>10</v>
      </c>
      <c r="O475" s="189" t="s">
        <v>11</v>
      </c>
      <c r="P475" s="187" t="s">
        <v>12</v>
      </c>
      <c r="Q475" s="187" t="s">
        <v>13</v>
      </c>
      <c r="R475" s="189" t="s">
        <v>14</v>
      </c>
      <c r="S475" s="29"/>
    </row>
    <row r="476" spans="1:20" ht="15.75" customHeight="1" x14ac:dyDescent="0.25">
      <c r="A476" s="188"/>
      <c r="B476" s="50" t="s">
        <v>65</v>
      </c>
      <c r="C476" s="50" t="s">
        <v>66</v>
      </c>
      <c r="D476" s="50" t="s">
        <v>67</v>
      </c>
      <c r="E476" s="50" t="s">
        <v>68</v>
      </c>
      <c r="F476" s="50" t="s">
        <v>69</v>
      </c>
      <c r="G476" s="50" t="s">
        <v>70</v>
      </c>
      <c r="H476" s="50" t="s">
        <v>71</v>
      </c>
      <c r="I476" s="50" t="s">
        <v>72</v>
      </c>
      <c r="J476" s="50" t="s">
        <v>73</v>
      </c>
      <c r="K476" s="195"/>
      <c r="L476" s="195"/>
      <c r="M476" s="188"/>
      <c r="N476" s="188"/>
      <c r="O476" s="188"/>
      <c r="P476" s="188"/>
      <c r="Q476" s="188"/>
      <c r="R476" s="188"/>
      <c r="S476" s="29"/>
    </row>
    <row r="477" spans="1:20" ht="15.75" customHeight="1" x14ac:dyDescent="0.25">
      <c r="A477" s="50">
        <v>1602</v>
      </c>
      <c r="B477" s="51">
        <v>31</v>
      </c>
      <c r="C477" s="51"/>
      <c r="D477" s="51"/>
      <c r="E477" s="51"/>
      <c r="F477" s="51"/>
      <c r="G477" s="51"/>
      <c r="H477" s="51"/>
      <c r="I477" s="51"/>
      <c r="J477" s="51"/>
      <c r="K477" s="84"/>
      <c r="L477" s="136"/>
      <c r="M477" s="139"/>
      <c r="N477" s="140"/>
      <c r="O477" s="146"/>
      <c r="P477" s="53">
        <f>B477</f>
        <v>31</v>
      </c>
      <c r="Q477" s="147"/>
      <c r="R477" s="146"/>
      <c r="S477" s="29"/>
    </row>
    <row r="478" spans="1:20" ht="15.75" customHeight="1" x14ac:dyDescent="0.25">
      <c r="A478" s="50">
        <v>1701</v>
      </c>
      <c r="B478" s="51"/>
      <c r="C478" s="51">
        <v>27</v>
      </c>
      <c r="D478" s="51"/>
      <c r="E478" s="51"/>
      <c r="F478" s="51"/>
      <c r="G478" s="51"/>
      <c r="H478" s="51"/>
      <c r="I478" s="51"/>
      <c r="J478" s="51"/>
      <c r="K478" s="84"/>
      <c r="L478" s="137"/>
      <c r="M478" s="57"/>
      <c r="N478" s="141"/>
      <c r="O478" s="54">
        <f>IF(C478=0,"",C478/B477)</f>
        <v>0.87096774193548387</v>
      </c>
      <c r="P478" s="55">
        <v>27</v>
      </c>
      <c r="Q478" s="145">
        <f t="shared" ref="Q478:Q485" si="51">IF(P478=0,"",P478/P477)</f>
        <v>0.87096774193548387</v>
      </c>
      <c r="R478" s="145">
        <f t="shared" ref="R478:R485" si="52">IF(P478=0,"",100%-Q478)</f>
        <v>0.12903225806451613</v>
      </c>
      <c r="S478" s="80"/>
    </row>
    <row r="479" spans="1:20" ht="15.75" customHeight="1" x14ac:dyDescent="0.25">
      <c r="A479" s="50">
        <v>1702</v>
      </c>
      <c r="B479" s="51"/>
      <c r="C479" s="51"/>
      <c r="D479" s="51">
        <v>22</v>
      </c>
      <c r="E479" s="51"/>
      <c r="F479" s="51"/>
      <c r="G479" s="51"/>
      <c r="H479" s="51"/>
      <c r="I479" s="51"/>
      <c r="J479" s="51"/>
      <c r="K479" s="84"/>
      <c r="L479" s="137"/>
      <c r="M479" s="57"/>
      <c r="N479" s="141"/>
      <c r="O479" s="54">
        <f>IF(D479=0,"",D479/C478)</f>
        <v>0.81481481481481477</v>
      </c>
      <c r="P479" s="55">
        <v>25</v>
      </c>
      <c r="Q479" s="145">
        <f t="shared" si="51"/>
        <v>0.92592592592592593</v>
      </c>
      <c r="R479" s="145">
        <f t="shared" si="52"/>
        <v>7.407407407407407E-2</v>
      </c>
      <c r="S479" s="80">
        <f>P479/P477</f>
        <v>0.80645161290322576</v>
      </c>
    </row>
    <row r="480" spans="1:20" ht="15.75" customHeight="1" x14ac:dyDescent="0.25">
      <c r="A480" s="50">
        <v>1801</v>
      </c>
      <c r="B480" s="51"/>
      <c r="C480" s="51"/>
      <c r="D480" s="51"/>
      <c r="E480" s="51">
        <v>20</v>
      </c>
      <c r="F480" s="51"/>
      <c r="G480" s="51"/>
      <c r="H480" s="51"/>
      <c r="I480" s="51"/>
      <c r="J480" s="51"/>
      <c r="K480" s="84"/>
      <c r="L480" s="137"/>
      <c r="M480" s="57"/>
      <c r="N480" s="141"/>
      <c r="O480" s="54">
        <f>IF(E480=0,"",E480/D479)</f>
        <v>0.90909090909090906</v>
      </c>
      <c r="P480" s="55">
        <v>22</v>
      </c>
      <c r="Q480" s="145">
        <f t="shared" si="51"/>
        <v>0.88</v>
      </c>
      <c r="R480" s="145">
        <f t="shared" si="52"/>
        <v>0.12</v>
      </c>
    </row>
    <row r="481" spans="1:18" ht="15.75" customHeight="1" x14ac:dyDescent="0.25">
      <c r="A481" s="50">
        <v>1802</v>
      </c>
      <c r="B481" s="51"/>
      <c r="C481" s="51"/>
      <c r="D481" s="51"/>
      <c r="E481" s="51"/>
      <c r="F481" s="51">
        <v>19</v>
      </c>
      <c r="G481" s="51"/>
      <c r="H481" s="51"/>
      <c r="I481" s="51"/>
      <c r="J481" s="51"/>
      <c r="K481" s="84"/>
      <c r="L481" s="137"/>
      <c r="M481" s="57"/>
      <c r="N481" s="141"/>
      <c r="O481" s="54">
        <f>IF(F481=0,"",F481/E480)</f>
        <v>0.95</v>
      </c>
      <c r="P481" s="55">
        <v>20</v>
      </c>
      <c r="Q481" s="145">
        <f t="shared" si="51"/>
        <v>0.90909090909090906</v>
      </c>
      <c r="R481" s="145">
        <f t="shared" si="52"/>
        <v>9.0909090909090939E-2</v>
      </c>
    </row>
    <row r="482" spans="1:18" ht="15.75" customHeight="1" x14ac:dyDescent="0.25">
      <c r="A482" s="50">
        <v>1901</v>
      </c>
      <c r="B482" s="51"/>
      <c r="C482" s="51"/>
      <c r="D482" s="51"/>
      <c r="E482" s="51"/>
      <c r="F482" s="51"/>
      <c r="G482" s="51">
        <v>18</v>
      </c>
      <c r="H482" s="51"/>
      <c r="I482" s="51"/>
      <c r="J482" s="51"/>
      <c r="K482" s="84"/>
      <c r="L482" s="137"/>
      <c r="M482" s="57"/>
      <c r="N482" s="141"/>
      <c r="O482" s="54">
        <f>IF(G482=0,"",G482/F481)</f>
        <v>0.94736842105263153</v>
      </c>
      <c r="P482" s="55">
        <v>18</v>
      </c>
      <c r="Q482" s="145">
        <f t="shared" si="51"/>
        <v>0.9</v>
      </c>
      <c r="R482" s="145">
        <f t="shared" si="52"/>
        <v>9.9999999999999978E-2</v>
      </c>
    </row>
    <row r="483" spans="1:18" ht="15.75" customHeight="1" x14ac:dyDescent="0.25">
      <c r="A483" s="50">
        <v>1902</v>
      </c>
      <c r="B483" s="51"/>
      <c r="C483" s="51"/>
      <c r="D483" s="51"/>
      <c r="E483" s="51"/>
      <c r="F483" s="51"/>
      <c r="G483" s="51"/>
      <c r="H483" s="51">
        <v>15</v>
      </c>
      <c r="I483" s="51"/>
      <c r="J483" s="51"/>
      <c r="K483" s="84"/>
      <c r="L483" s="137"/>
      <c r="M483" s="57"/>
      <c r="N483" s="141"/>
      <c r="O483" s="54">
        <f>IF(H483=0,"",H483/G482)</f>
        <v>0.83333333333333337</v>
      </c>
      <c r="P483" s="55">
        <v>17</v>
      </c>
      <c r="Q483" s="145">
        <f t="shared" si="51"/>
        <v>0.94444444444444442</v>
      </c>
      <c r="R483" s="145">
        <f t="shared" si="52"/>
        <v>5.555555555555558E-2</v>
      </c>
    </row>
    <row r="484" spans="1:18" ht="15.75" customHeight="1" x14ac:dyDescent="0.25">
      <c r="A484" s="50">
        <v>2001</v>
      </c>
      <c r="B484" s="51"/>
      <c r="C484" s="51"/>
      <c r="D484" s="51"/>
      <c r="E484" s="51"/>
      <c r="F484" s="51"/>
      <c r="G484" s="51"/>
      <c r="H484" s="51"/>
      <c r="I484" s="51">
        <v>15</v>
      </c>
      <c r="J484" s="51"/>
      <c r="K484" s="84"/>
      <c r="L484" s="137"/>
      <c r="M484" s="57"/>
      <c r="N484" s="141"/>
      <c r="O484" s="54">
        <f>IF(I484=0,"",I484/H483)</f>
        <v>1</v>
      </c>
      <c r="P484" s="55">
        <v>17</v>
      </c>
      <c r="Q484" s="145">
        <f t="shared" si="51"/>
        <v>1</v>
      </c>
      <c r="R484" s="145">
        <f t="shared" si="52"/>
        <v>0</v>
      </c>
    </row>
    <row r="485" spans="1:18" ht="15.75" customHeight="1" x14ac:dyDescent="0.25">
      <c r="A485" s="50">
        <v>2002</v>
      </c>
      <c r="B485" s="51"/>
      <c r="C485" s="51"/>
      <c r="D485" s="51"/>
      <c r="E485" s="51"/>
      <c r="F485" s="51"/>
      <c r="G485" s="51"/>
      <c r="H485" s="51"/>
      <c r="I485" s="51"/>
      <c r="J485" s="51">
        <v>15</v>
      </c>
      <c r="K485" s="84">
        <v>11</v>
      </c>
      <c r="L485" s="137"/>
      <c r="M485" s="57"/>
      <c r="N485" s="141"/>
      <c r="O485" s="54">
        <f>IF(J485=0,"",J485/I484)</f>
        <v>1</v>
      </c>
      <c r="P485" s="55">
        <v>17</v>
      </c>
      <c r="Q485" s="145">
        <f t="shared" si="51"/>
        <v>1</v>
      </c>
      <c r="R485" s="145">
        <f t="shared" si="52"/>
        <v>0</v>
      </c>
    </row>
    <row r="486" spans="1:18" ht="15.75" customHeight="1" x14ac:dyDescent="0.25">
      <c r="A486" s="50">
        <v>2101</v>
      </c>
      <c r="B486" s="51"/>
      <c r="C486" s="51"/>
      <c r="D486" s="51"/>
      <c r="E486" s="51"/>
      <c r="F486" s="51"/>
      <c r="G486" s="51"/>
      <c r="H486" s="51"/>
      <c r="I486" s="51"/>
      <c r="J486" s="51">
        <v>4</v>
      </c>
      <c r="K486" s="84">
        <v>4</v>
      </c>
      <c r="L486" s="137"/>
      <c r="M486" s="57"/>
      <c r="N486" s="57"/>
      <c r="O486" s="148"/>
      <c r="P486" s="55">
        <v>5</v>
      </c>
      <c r="Q486" s="149"/>
      <c r="R486" s="148"/>
    </row>
    <row r="487" spans="1:18" ht="15.75" customHeight="1" x14ac:dyDescent="0.25">
      <c r="A487" s="50">
        <v>2102</v>
      </c>
      <c r="B487" s="51"/>
      <c r="C487" s="51"/>
      <c r="D487" s="51"/>
      <c r="E487" s="51"/>
      <c r="F487" s="51"/>
      <c r="G487" s="51"/>
      <c r="H487" s="51"/>
      <c r="I487" s="51"/>
      <c r="J487" s="51">
        <v>1</v>
      </c>
      <c r="K487" s="84">
        <v>1</v>
      </c>
      <c r="L487" s="137"/>
      <c r="M487" s="57"/>
      <c r="N487" s="142"/>
      <c r="O487" s="148"/>
      <c r="P487" s="58">
        <v>1</v>
      </c>
      <c r="Q487" s="149"/>
      <c r="R487" s="148"/>
    </row>
    <row r="488" spans="1:18" ht="15.75" customHeight="1" x14ac:dyDescent="0.25">
      <c r="A488" s="50">
        <v>2201</v>
      </c>
      <c r="B488" s="51"/>
      <c r="C488" s="51"/>
      <c r="D488" s="51"/>
      <c r="E488" s="51"/>
      <c r="F488" s="51"/>
      <c r="G488" s="51"/>
      <c r="H488" s="51"/>
      <c r="I488" s="51"/>
      <c r="J488" s="51"/>
      <c r="K488" s="84"/>
      <c r="L488" s="137"/>
      <c r="M488" s="57"/>
      <c r="N488" s="142"/>
      <c r="O488" s="148"/>
      <c r="P488" s="58"/>
      <c r="Q488" s="149"/>
      <c r="R488" s="148"/>
    </row>
    <row r="489" spans="1:18" ht="15.75" customHeight="1" x14ac:dyDescent="0.25">
      <c r="A489" s="50">
        <v>2202</v>
      </c>
      <c r="B489" s="51"/>
      <c r="C489" s="51"/>
      <c r="D489" s="51"/>
      <c r="E489" s="51"/>
      <c r="F489" s="51"/>
      <c r="G489" s="51"/>
      <c r="H489" s="51"/>
      <c r="I489" s="51"/>
      <c r="J489" s="51"/>
      <c r="K489" s="84"/>
      <c r="L489" s="137"/>
      <c r="M489" s="57"/>
      <c r="N489" s="142"/>
      <c r="O489" s="148"/>
      <c r="P489" s="58"/>
      <c r="Q489" s="149"/>
      <c r="R489" s="148"/>
    </row>
    <row r="490" spans="1:18" ht="15.75" customHeight="1" x14ac:dyDescent="0.25">
      <c r="A490" s="50">
        <v>2301</v>
      </c>
      <c r="B490" s="51"/>
      <c r="C490" s="51"/>
      <c r="D490" s="51"/>
      <c r="E490" s="51"/>
      <c r="F490" s="51"/>
      <c r="G490" s="51"/>
      <c r="H490" s="51"/>
      <c r="I490" s="51"/>
      <c r="J490" s="51"/>
      <c r="K490" s="84"/>
      <c r="L490" s="137"/>
      <c r="M490" s="57"/>
      <c r="N490" s="142"/>
      <c r="O490" s="57"/>
      <c r="P490" s="142"/>
      <c r="Q490" s="150"/>
      <c r="R490" s="148"/>
    </row>
    <row r="491" spans="1:18" ht="15.75" customHeight="1" x14ac:dyDescent="0.25">
      <c r="A491" s="50">
        <v>2302</v>
      </c>
      <c r="B491" s="51"/>
      <c r="C491" s="51"/>
      <c r="D491" s="51"/>
      <c r="E491" s="51"/>
      <c r="F491" s="51"/>
      <c r="G491" s="51"/>
      <c r="H491" s="51"/>
      <c r="I491" s="51"/>
      <c r="J491" s="51"/>
      <c r="K491" s="84"/>
      <c r="L491" s="137"/>
      <c r="M491" s="57"/>
      <c r="N491" s="142"/>
      <c r="O491" s="151" t="s">
        <v>48</v>
      </c>
      <c r="P491" s="152">
        <v>14</v>
      </c>
      <c r="Q491" s="153">
        <f>IF(SUM(K479:K488)=0,"",SUM(K479:K488))</f>
        <v>16</v>
      </c>
      <c r="R491" s="154" t="s">
        <v>17</v>
      </c>
    </row>
    <row r="492" spans="1:18" ht="15.75" customHeight="1" x14ac:dyDescent="0.25">
      <c r="A492" s="50">
        <v>2401</v>
      </c>
      <c r="B492" s="51"/>
      <c r="C492" s="51"/>
      <c r="D492" s="51"/>
      <c r="E492" s="51"/>
      <c r="F492" s="51"/>
      <c r="G492" s="51"/>
      <c r="H492" s="51"/>
      <c r="I492" s="51"/>
      <c r="J492" s="51"/>
      <c r="K492" s="84"/>
      <c r="L492" s="137"/>
      <c r="M492" s="57"/>
      <c r="N492" s="142"/>
      <c r="O492" s="155" t="s">
        <v>49</v>
      </c>
      <c r="P492" s="65">
        <f>IF(P491/B477=0,"",P491/B477)</f>
        <v>0.45161290322580644</v>
      </c>
      <c r="Q492" s="156">
        <f>IF(P491/Q491=0,"",P491/Q491)</f>
        <v>0.875</v>
      </c>
      <c r="R492" s="157" t="s">
        <v>50</v>
      </c>
    </row>
    <row r="493" spans="1:18" ht="15.75" customHeight="1" x14ac:dyDescent="0.25">
      <c r="A493" s="50">
        <v>2402</v>
      </c>
      <c r="B493" s="51"/>
      <c r="C493" s="51"/>
      <c r="D493" s="51"/>
      <c r="E493" s="51"/>
      <c r="F493" s="51"/>
      <c r="G493" s="51"/>
      <c r="H493" s="51"/>
      <c r="I493" s="51"/>
      <c r="J493" s="51"/>
      <c r="K493" s="84"/>
      <c r="L493" s="138"/>
      <c r="M493" s="143"/>
      <c r="N493" s="144"/>
      <c r="O493" s="93"/>
      <c r="P493" s="158"/>
      <c r="Q493" s="158"/>
      <c r="R493" s="159"/>
    </row>
    <row r="494" spans="1:18" ht="18" customHeight="1" x14ac:dyDescent="0.25">
      <c r="A494" s="19"/>
      <c r="B494" s="182" t="s">
        <v>74</v>
      </c>
      <c r="C494" s="182"/>
      <c r="D494" s="182"/>
      <c r="E494" s="182"/>
      <c r="F494" s="182"/>
      <c r="G494" s="182"/>
      <c r="H494" s="182"/>
      <c r="I494" s="182"/>
      <c r="J494" s="182"/>
      <c r="K494" s="71">
        <f>SUM(K485:K490)</f>
        <v>16</v>
      </c>
      <c r="L494" s="133">
        <f>IF(K485=0,"",K485/B477)</f>
        <v>0.35483870967741937</v>
      </c>
      <c r="M494" s="72">
        <f>IF(K494=0,"",K494/B477)</f>
        <v>0.5161290322580645</v>
      </c>
      <c r="N494" s="72">
        <f>IF(K486=0,"",M494-L494)</f>
        <v>0.16129032258064513</v>
      </c>
      <c r="O494" s="1"/>
      <c r="P494" s="24"/>
      <c r="Q494" s="27"/>
      <c r="R494" s="1"/>
    </row>
    <row r="495" spans="1:18" ht="12.75" customHeight="1" x14ac:dyDescent="0.2">
      <c r="M495" s="1"/>
      <c r="N495" s="1"/>
      <c r="P495" s="1"/>
    </row>
    <row r="496" spans="1:18" ht="12.75" customHeight="1" x14ac:dyDescent="0.2">
      <c r="M496" s="1"/>
      <c r="N496" s="1"/>
      <c r="P496" s="1"/>
    </row>
    <row r="497" spans="1:19" ht="26.25" customHeight="1" x14ac:dyDescent="0.4">
      <c r="A497" s="79"/>
      <c r="B497" s="183" t="s">
        <v>63</v>
      </c>
      <c r="C497" s="183"/>
      <c r="D497" s="183"/>
      <c r="E497" s="183"/>
      <c r="F497" s="183"/>
      <c r="G497" s="183"/>
      <c r="H497" s="183"/>
      <c r="I497" s="183"/>
      <c r="J497" s="183"/>
      <c r="K497" s="127" t="s">
        <v>80</v>
      </c>
      <c r="L497" s="92"/>
      <c r="M497" s="1"/>
      <c r="N497" s="24"/>
      <c r="O497" s="1"/>
      <c r="P497" s="24"/>
      <c r="Q497" s="24"/>
      <c r="R497" s="24"/>
    </row>
    <row r="498" spans="1:19" ht="20.25" customHeight="1" x14ac:dyDescent="0.2">
      <c r="A498" s="190" t="s">
        <v>16</v>
      </c>
      <c r="B498" s="191" t="s">
        <v>64</v>
      </c>
      <c r="C498" s="192"/>
      <c r="D498" s="192"/>
      <c r="E498" s="192"/>
      <c r="F498" s="192"/>
      <c r="G498" s="192"/>
      <c r="H498" s="192"/>
      <c r="I498" s="192"/>
      <c r="J498" s="193"/>
      <c r="K498" s="194" t="s">
        <v>17</v>
      </c>
      <c r="L498" s="189" t="s">
        <v>8</v>
      </c>
      <c r="M498" s="189" t="s">
        <v>9</v>
      </c>
      <c r="N498" s="196" t="s">
        <v>10</v>
      </c>
      <c r="O498" s="189" t="s">
        <v>11</v>
      </c>
      <c r="P498" s="187" t="s">
        <v>12</v>
      </c>
      <c r="Q498" s="187" t="s">
        <v>13</v>
      </c>
      <c r="R498" s="189" t="s">
        <v>14</v>
      </c>
    </row>
    <row r="499" spans="1:19" ht="15.75" customHeight="1" x14ac:dyDescent="0.25">
      <c r="A499" s="188"/>
      <c r="B499" s="50" t="s">
        <v>65</v>
      </c>
      <c r="C499" s="50" t="s">
        <v>66</v>
      </c>
      <c r="D499" s="50" t="s">
        <v>67</v>
      </c>
      <c r="E499" s="50" t="s">
        <v>68</v>
      </c>
      <c r="F499" s="50" t="s">
        <v>69</v>
      </c>
      <c r="G499" s="50" t="s">
        <v>70</v>
      </c>
      <c r="H499" s="50" t="s">
        <v>71</v>
      </c>
      <c r="I499" s="50" t="s">
        <v>72</v>
      </c>
      <c r="J499" s="50" t="s">
        <v>73</v>
      </c>
      <c r="K499" s="195"/>
      <c r="L499" s="195"/>
      <c r="M499" s="188"/>
      <c r="N499" s="188"/>
      <c r="O499" s="188"/>
      <c r="P499" s="188"/>
      <c r="Q499" s="188"/>
      <c r="R499" s="188"/>
    </row>
    <row r="500" spans="1:19" ht="15.75" customHeight="1" x14ac:dyDescent="0.25">
      <c r="A500" s="50">
        <v>1701</v>
      </c>
      <c r="B500" s="51">
        <v>19</v>
      </c>
      <c r="C500" s="51"/>
      <c r="D500" s="51"/>
      <c r="E500" s="51"/>
      <c r="F500" s="51"/>
      <c r="G500" s="51"/>
      <c r="H500" s="51"/>
      <c r="I500" s="51"/>
      <c r="J500" s="51"/>
      <c r="K500" s="84"/>
      <c r="L500" s="136"/>
      <c r="M500" s="139"/>
      <c r="N500" s="140"/>
      <c r="O500" s="146"/>
      <c r="P500" s="53">
        <f>B500</f>
        <v>19</v>
      </c>
      <c r="Q500" s="147"/>
      <c r="R500" s="146"/>
    </row>
    <row r="501" spans="1:19" ht="15.75" customHeight="1" x14ac:dyDescent="0.25">
      <c r="A501" s="50">
        <v>1702</v>
      </c>
      <c r="B501" s="51"/>
      <c r="C501" s="51">
        <v>16</v>
      </c>
      <c r="D501" s="51"/>
      <c r="E501" s="51"/>
      <c r="F501" s="51"/>
      <c r="G501" s="51"/>
      <c r="H501" s="51"/>
      <c r="I501" s="51"/>
      <c r="J501" s="51"/>
      <c r="K501" s="84"/>
      <c r="L501" s="137"/>
      <c r="M501" s="57"/>
      <c r="N501" s="141"/>
      <c r="O501" s="54">
        <f>IF(C501=0,"",C501/B500)</f>
        <v>0.84210526315789469</v>
      </c>
      <c r="P501" s="55">
        <v>16</v>
      </c>
      <c r="Q501" s="145">
        <f t="shared" ref="Q501:Q508" si="53">IF(P501=0,"",P501/P500)</f>
        <v>0.84210526315789469</v>
      </c>
      <c r="R501" s="145">
        <f t="shared" ref="R501:R508" si="54">IF(P501=0,"",100%-Q501)</f>
        <v>0.15789473684210531</v>
      </c>
    </row>
    <row r="502" spans="1:19" ht="15.75" customHeight="1" x14ac:dyDescent="0.25">
      <c r="A502" s="50">
        <v>1801</v>
      </c>
      <c r="B502" s="51"/>
      <c r="C502" s="51"/>
      <c r="D502" s="51">
        <v>14</v>
      </c>
      <c r="E502" s="51"/>
      <c r="F502" s="51"/>
      <c r="G502" s="51"/>
      <c r="H502" s="51"/>
      <c r="I502" s="51"/>
      <c r="J502" s="51"/>
      <c r="K502" s="84"/>
      <c r="L502" s="137"/>
      <c r="M502" s="57"/>
      <c r="N502" s="141"/>
      <c r="O502" s="54">
        <f>IF(D502=0,"",D502/C501)</f>
        <v>0.875</v>
      </c>
      <c r="P502" s="55">
        <v>14</v>
      </c>
      <c r="Q502" s="145">
        <f t="shared" si="53"/>
        <v>0.875</v>
      </c>
      <c r="R502" s="145">
        <f t="shared" si="54"/>
        <v>0.125</v>
      </c>
      <c r="S502" s="80">
        <f>P502/P500</f>
        <v>0.73684210526315785</v>
      </c>
    </row>
    <row r="503" spans="1:19" ht="15.75" customHeight="1" x14ac:dyDescent="0.25">
      <c r="A503" s="50">
        <v>1802</v>
      </c>
      <c r="B503" s="51"/>
      <c r="C503" s="51"/>
      <c r="D503" s="51"/>
      <c r="E503" s="51">
        <v>13</v>
      </c>
      <c r="F503" s="51"/>
      <c r="G503" s="51"/>
      <c r="H503" s="51"/>
      <c r="I503" s="51"/>
      <c r="J503" s="51"/>
      <c r="K503" s="84"/>
      <c r="L503" s="137"/>
      <c r="M503" s="57"/>
      <c r="N503" s="141"/>
      <c r="O503" s="54">
        <f>IF(E503=0,"",E503/D502)</f>
        <v>0.9285714285714286</v>
      </c>
      <c r="P503" s="55">
        <v>14</v>
      </c>
      <c r="Q503" s="145">
        <f t="shared" si="53"/>
        <v>1</v>
      </c>
      <c r="R503" s="145">
        <f t="shared" si="54"/>
        <v>0</v>
      </c>
    </row>
    <row r="504" spans="1:19" ht="15.75" customHeight="1" x14ac:dyDescent="0.25">
      <c r="A504" s="50">
        <v>1901</v>
      </c>
      <c r="B504" s="51"/>
      <c r="C504" s="51"/>
      <c r="D504" s="51"/>
      <c r="E504" s="51"/>
      <c r="F504" s="51">
        <v>13</v>
      </c>
      <c r="G504" s="51"/>
      <c r="H504" s="51"/>
      <c r="I504" s="51"/>
      <c r="J504" s="51"/>
      <c r="K504" s="84"/>
      <c r="L504" s="137"/>
      <c r="M504" s="57"/>
      <c r="N504" s="141"/>
      <c r="O504" s="54">
        <f>IF(F504=0,"",F504/E503)</f>
        <v>1</v>
      </c>
      <c r="P504" s="55">
        <v>14</v>
      </c>
      <c r="Q504" s="145">
        <f t="shared" si="53"/>
        <v>1</v>
      </c>
      <c r="R504" s="145">
        <f t="shared" si="54"/>
        <v>0</v>
      </c>
    </row>
    <row r="505" spans="1:19" ht="15.75" customHeight="1" x14ac:dyDescent="0.25">
      <c r="A505" s="50">
        <v>1902</v>
      </c>
      <c r="B505" s="51"/>
      <c r="C505" s="51"/>
      <c r="D505" s="51"/>
      <c r="E505" s="51"/>
      <c r="F505" s="51"/>
      <c r="G505" s="51">
        <v>13</v>
      </c>
      <c r="H505" s="51"/>
      <c r="I505" s="51"/>
      <c r="J505" s="51"/>
      <c r="K505" s="84"/>
      <c r="L505" s="137"/>
      <c r="M505" s="57"/>
      <c r="N505" s="141"/>
      <c r="O505" s="54">
        <f>IF(G505=0,"",G505/F504)</f>
        <v>1</v>
      </c>
      <c r="P505" s="55">
        <v>14</v>
      </c>
      <c r="Q505" s="145">
        <f t="shared" si="53"/>
        <v>1</v>
      </c>
      <c r="R505" s="145">
        <f t="shared" si="54"/>
        <v>0</v>
      </c>
    </row>
    <row r="506" spans="1:19" ht="15.75" customHeight="1" x14ac:dyDescent="0.25">
      <c r="A506" s="50">
        <v>2001</v>
      </c>
      <c r="B506" s="51"/>
      <c r="C506" s="51"/>
      <c r="D506" s="51"/>
      <c r="E506" s="51"/>
      <c r="F506" s="51"/>
      <c r="G506" s="51"/>
      <c r="H506" s="51">
        <v>13</v>
      </c>
      <c r="I506" s="51"/>
      <c r="J506" s="51"/>
      <c r="K506" s="84"/>
      <c r="L506" s="137"/>
      <c r="M506" s="57"/>
      <c r="N506" s="141"/>
      <c r="O506" s="54">
        <f>IF(H506=0,"",H506/G505)</f>
        <v>1</v>
      </c>
      <c r="P506" s="55">
        <v>14</v>
      </c>
      <c r="Q506" s="145">
        <f t="shared" si="53"/>
        <v>1</v>
      </c>
      <c r="R506" s="145">
        <f t="shared" si="54"/>
        <v>0</v>
      </c>
    </row>
    <row r="507" spans="1:19" ht="15.75" customHeight="1" x14ac:dyDescent="0.25">
      <c r="A507" s="50">
        <v>2002</v>
      </c>
      <c r="B507" s="51"/>
      <c r="C507" s="51"/>
      <c r="D507" s="51"/>
      <c r="E507" s="51"/>
      <c r="F507" s="51"/>
      <c r="G507" s="51"/>
      <c r="H507" s="51"/>
      <c r="I507" s="51">
        <v>13</v>
      </c>
      <c r="J507" s="51"/>
      <c r="K507" s="84"/>
      <c r="L507" s="137"/>
      <c r="M507" s="57"/>
      <c r="N507" s="141"/>
      <c r="O507" s="54">
        <f>IF(I507=0,"",I507/H506)</f>
        <v>1</v>
      </c>
      <c r="P507" s="55">
        <v>14</v>
      </c>
      <c r="Q507" s="145">
        <f t="shared" si="53"/>
        <v>1</v>
      </c>
      <c r="R507" s="145">
        <f t="shared" si="54"/>
        <v>0</v>
      </c>
    </row>
    <row r="508" spans="1:19" ht="15.75" customHeight="1" x14ac:dyDescent="0.25">
      <c r="A508" s="50">
        <v>2101</v>
      </c>
      <c r="B508" s="51"/>
      <c r="C508" s="51"/>
      <c r="D508" s="51"/>
      <c r="E508" s="51"/>
      <c r="F508" s="51"/>
      <c r="G508" s="51"/>
      <c r="H508" s="51"/>
      <c r="I508" s="51"/>
      <c r="J508" s="51">
        <v>13</v>
      </c>
      <c r="K508" s="84">
        <v>10</v>
      </c>
      <c r="L508" s="137"/>
      <c r="M508" s="57"/>
      <c r="N508" s="141"/>
      <c r="O508" s="54">
        <f>IF(J508=0,"",J508/I507)</f>
        <v>1</v>
      </c>
      <c r="P508" s="55">
        <v>14</v>
      </c>
      <c r="Q508" s="145">
        <f t="shared" si="53"/>
        <v>1</v>
      </c>
      <c r="R508" s="145">
        <f t="shared" si="54"/>
        <v>0</v>
      </c>
    </row>
    <row r="509" spans="1:19" ht="15.75" customHeight="1" x14ac:dyDescent="0.25">
      <c r="A509" s="50">
        <v>2102</v>
      </c>
      <c r="B509" s="51"/>
      <c r="C509" s="51"/>
      <c r="D509" s="51"/>
      <c r="E509" s="51"/>
      <c r="F509" s="51"/>
      <c r="G509" s="51"/>
      <c r="H509" s="51"/>
      <c r="I509" s="51"/>
      <c r="J509" s="51">
        <v>3</v>
      </c>
      <c r="K509" s="84">
        <v>2</v>
      </c>
      <c r="L509" s="137"/>
      <c r="M509" s="57"/>
      <c r="N509" s="57"/>
      <c r="O509" s="148"/>
      <c r="P509" s="55">
        <v>4</v>
      </c>
      <c r="Q509" s="149"/>
      <c r="R509" s="148"/>
    </row>
    <row r="510" spans="1:19" ht="15.75" customHeight="1" x14ac:dyDescent="0.25">
      <c r="A510" s="50">
        <v>2201</v>
      </c>
      <c r="B510" s="51"/>
      <c r="C510" s="51"/>
      <c r="D510" s="51"/>
      <c r="E510" s="51"/>
      <c r="F510" s="51"/>
      <c r="G510" s="51"/>
      <c r="H510" s="51"/>
      <c r="I510" s="51"/>
      <c r="J510" s="51">
        <v>2</v>
      </c>
      <c r="K510" s="84">
        <v>1</v>
      </c>
      <c r="L510" s="137"/>
      <c r="M510" s="57"/>
      <c r="N510" s="142"/>
      <c r="O510" s="148"/>
      <c r="P510" s="58">
        <v>2</v>
      </c>
      <c r="Q510" s="149"/>
      <c r="R510" s="148"/>
    </row>
    <row r="511" spans="1:19" ht="15.75" customHeight="1" x14ac:dyDescent="0.25">
      <c r="A511" s="50">
        <v>2202</v>
      </c>
      <c r="B511" s="51"/>
      <c r="C511" s="51"/>
      <c r="D511" s="51"/>
      <c r="E511" s="51"/>
      <c r="F511" s="51"/>
      <c r="G511" s="51"/>
      <c r="H511" s="51"/>
      <c r="I511" s="51"/>
      <c r="J511" s="51">
        <v>1</v>
      </c>
      <c r="K511" s="84"/>
      <c r="L511" s="137"/>
      <c r="M511" s="57"/>
      <c r="N511" s="142"/>
      <c r="O511" s="148"/>
      <c r="P511" s="58">
        <v>1</v>
      </c>
      <c r="Q511" s="149"/>
      <c r="R511" s="148"/>
    </row>
    <row r="512" spans="1:19" ht="15.75" customHeight="1" x14ac:dyDescent="0.25">
      <c r="A512" s="50">
        <v>2301</v>
      </c>
      <c r="B512" s="51"/>
      <c r="C512" s="51"/>
      <c r="D512" s="51"/>
      <c r="E512" s="51"/>
      <c r="F512" s="51"/>
      <c r="G512" s="51"/>
      <c r="H512" s="51"/>
      <c r="I512" s="51"/>
      <c r="J512" s="51">
        <v>1</v>
      </c>
      <c r="K512" s="84">
        <v>1</v>
      </c>
      <c r="L512" s="137"/>
      <c r="M512" s="57"/>
      <c r="N512" s="142"/>
      <c r="O512" s="148"/>
      <c r="P512" s="58">
        <v>1</v>
      </c>
      <c r="Q512" s="149"/>
      <c r="R512" s="148"/>
    </row>
    <row r="513" spans="1:23" ht="15.75" customHeight="1" x14ac:dyDescent="0.25">
      <c r="A513" s="50">
        <v>2302</v>
      </c>
      <c r="B513" s="51"/>
      <c r="C513" s="51"/>
      <c r="D513" s="51"/>
      <c r="E513" s="51"/>
      <c r="F513" s="51"/>
      <c r="G513" s="51"/>
      <c r="H513" s="51"/>
      <c r="I513" s="51"/>
      <c r="J513" s="51"/>
      <c r="K513" s="84"/>
      <c r="L513" s="137"/>
      <c r="M513" s="57"/>
      <c r="N513" s="142"/>
      <c r="O513" s="57"/>
      <c r="P513" s="142"/>
      <c r="Q513" s="150"/>
      <c r="R513" s="148"/>
    </row>
    <row r="514" spans="1:23" ht="15.75" customHeight="1" x14ac:dyDescent="0.25">
      <c r="A514" s="50">
        <v>2401</v>
      </c>
      <c r="B514" s="51"/>
      <c r="C514" s="51"/>
      <c r="D514" s="51"/>
      <c r="E514" s="51"/>
      <c r="F514" s="51"/>
      <c r="G514" s="51"/>
      <c r="H514" s="51"/>
      <c r="I514" s="51"/>
      <c r="J514" s="51"/>
      <c r="K514" s="84"/>
      <c r="L514" s="137"/>
      <c r="M514" s="57"/>
      <c r="N514" s="142"/>
      <c r="O514" s="151" t="s">
        <v>48</v>
      </c>
      <c r="P514" s="152">
        <v>14</v>
      </c>
      <c r="Q514" s="153">
        <f>K517</f>
        <v>14</v>
      </c>
      <c r="R514" s="154" t="s">
        <v>17</v>
      </c>
    </row>
    <row r="515" spans="1:23" ht="15.75" customHeight="1" x14ac:dyDescent="0.25">
      <c r="A515" s="50">
        <v>2402</v>
      </c>
      <c r="B515" s="51"/>
      <c r="C515" s="51"/>
      <c r="D515" s="51"/>
      <c r="E515" s="51"/>
      <c r="F515" s="51"/>
      <c r="G515" s="51"/>
      <c r="H515" s="51"/>
      <c r="I515" s="51"/>
      <c r="J515" s="51"/>
      <c r="K515" s="84"/>
      <c r="L515" s="137"/>
      <c r="M515" s="57"/>
      <c r="N515" s="142"/>
      <c r="O515" s="155" t="s">
        <v>49</v>
      </c>
      <c r="P515" s="65">
        <f>IF(P514/B500=0,"",P514/B500)</f>
        <v>0.73684210526315785</v>
      </c>
      <c r="Q515" s="156">
        <f>IF(P514/Q514=0,"",P514/Q514)</f>
        <v>1</v>
      </c>
      <c r="R515" s="157" t="s">
        <v>50</v>
      </c>
    </row>
    <row r="516" spans="1:23" ht="15.75" customHeight="1" x14ac:dyDescent="0.25">
      <c r="A516" s="50">
        <v>2501</v>
      </c>
      <c r="B516" s="51"/>
      <c r="C516" s="51"/>
      <c r="D516" s="51"/>
      <c r="E516" s="51"/>
      <c r="F516" s="51"/>
      <c r="G516" s="51"/>
      <c r="H516" s="51"/>
      <c r="I516" s="51"/>
      <c r="J516" s="51"/>
      <c r="K516" s="84"/>
      <c r="L516" s="138"/>
      <c r="M516" s="143"/>
      <c r="N516" s="144"/>
      <c r="O516" s="93"/>
      <c r="P516" s="158"/>
      <c r="Q516" s="158"/>
      <c r="R516" s="159"/>
    </row>
    <row r="517" spans="1:23" ht="18" customHeight="1" x14ac:dyDescent="0.25">
      <c r="A517" s="19"/>
      <c r="B517" s="182" t="s">
        <v>74</v>
      </c>
      <c r="C517" s="182"/>
      <c r="D517" s="182"/>
      <c r="E517" s="182"/>
      <c r="F517" s="182"/>
      <c r="G517" s="182"/>
      <c r="H517" s="182"/>
      <c r="I517" s="182"/>
      <c r="J517" s="182"/>
      <c r="K517" s="71">
        <f>SUM(K508:K512)</f>
        <v>14</v>
      </c>
      <c r="L517" s="133">
        <f>IF(K508=0,"",K508/B500)</f>
        <v>0.52631578947368418</v>
      </c>
      <c r="M517" s="72">
        <f>IF(K517=0,"",K517/B500)</f>
        <v>0.73684210526315785</v>
      </c>
      <c r="N517" s="72">
        <f>IF(K509=0,"",M517-L517)</f>
        <v>0.21052631578947367</v>
      </c>
      <c r="O517" s="1"/>
      <c r="P517" s="24"/>
      <c r="Q517" s="27"/>
      <c r="R517" s="1"/>
    </row>
    <row r="518" spans="1:23" ht="12.75" customHeight="1" x14ac:dyDescent="0.2">
      <c r="M518" s="1"/>
      <c r="N518" s="1"/>
      <c r="P518" s="1"/>
    </row>
    <row r="519" spans="1:23" ht="12.75" customHeight="1" x14ac:dyDescent="0.2">
      <c r="M519" s="1"/>
      <c r="N519" s="1"/>
      <c r="P519" s="1"/>
    </row>
    <row r="520" spans="1:23" ht="26.25" customHeight="1" x14ac:dyDescent="0.4">
      <c r="A520" s="79"/>
      <c r="B520" s="183" t="s">
        <v>63</v>
      </c>
      <c r="C520" s="183"/>
      <c r="D520" s="183"/>
      <c r="E520" s="183"/>
      <c r="F520" s="183"/>
      <c r="G520" s="183"/>
      <c r="H520" s="183"/>
      <c r="I520" s="183"/>
      <c r="J520" s="183"/>
      <c r="K520" s="127" t="s">
        <v>82</v>
      </c>
      <c r="L520" s="92"/>
      <c r="M520" s="1"/>
      <c r="N520" s="24"/>
      <c r="O520" s="1"/>
      <c r="P520" s="24"/>
      <c r="Q520" s="24"/>
      <c r="R520" s="24"/>
      <c r="W520" s="98">
        <f>AVERAGE(P515,P538)</f>
        <v>0.52556390977443601</v>
      </c>
    </row>
    <row r="521" spans="1:23" ht="20.25" customHeight="1" x14ac:dyDescent="0.2">
      <c r="A521" s="190" t="s">
        <v>16</v>
      </c>
      <c r="B521" s="191" t="s">
        <v>64</v>
      </c>
      <c r="C521" s="192"/>
      <c r="D521" s="192"/>
      <c r="E521" s="192"/>
      <c r="F521" s="192"/>
      <c r="G521" s="192"/>
      <c r="H521" s="192"/>
      <c r="I521" s="192"/>
      <c r="J521" s="193"/>
      <c r="K521" s="194" t="s">
        <v>17</v>
      </c>
      <c r="L521" s="189" t="s">
        <v>8</v>
      </c>
      <c r="M521" s="189" t="s">
        <v>9</v>
      </c>
      <c r="N521" s="196" t="s">
        <v>10</v>
      </c>
      <c r="O521" s="189" t="s">
        <v>11</v>
      </c>
      <c r="P521" s="187" t="s">
        <v>12</v>
      </c>
      <c r="Q521" s="187" t="s">
        <v>13</v>
      </c>
      <c r="R521" s="189" t="s">
        <v>14</v>
      </c>
    </row>
    <row r="522" spans="1:23" ht="15.75" customHeight="1" x14ac:dyDescent="0.25">
      <c r="A522" s="188"/>
      <c r="B522" s="50" t="s">
        <v>65</v>
      </c>
      <c r="C522" s="50" t="s">
        <v>66</v>
      </c>
      <c r="D522" s="50" t="s">
        <v>67</v>
      </c>
      <c r="E522" s="50" t="s">
        <v>68</v>
      </c>
      <c r="F522" s="50" t="s">
        <v>69</v>
      </c>
      <c r="G522" s="50" t="s">
        <v>70</v>
      </c>
      <c r="H522" s="50" t="s">
        <v>71</v>
      </c>
      <c r="I522" s="50" t="s">
        <v>72</v>
      </c>
      <c r="J522" s="50" t="s">
        <v>73</v>
      </c>
      <c r="K522" s="195"/>
      <c r="L522" s="195"/>
      <c r="M522" s="188"/>
      <c r="N522" s="188"/>
      <c r="O522" s="188"/>
      <c r="P522" s="188"/>
      <c r="Q522" s="188"/>
      <c r="R522" s="188"/>
    </row>
    <row r="523" spans="1:23" ht="15.75" customHeight="1" x14ac:dyDescent="0.25">
      <c r="A523" s="50">
        <v>1702</v>
      </c>
      <c r="B523" s="51">
        <v>35</v>
      </c>
      <c r="C523" s="51"/>
      <c r="D523" s="51"/>
      <c r="E523" s="51"/>
      <c r="F523" s="51"/>
      <c r="G523" s="51"/>
      <c r="H523" s="51"/>
      <c r="I523" s="51"/>
      <c r="J523" s="51"/>
      <c r="K523" s="84"/>
      <c r="L523" s="136"/>
      <c r="M523" s="139"/>
      <c r="N523" s="140"/>
      <c r="O523" s="146"/>
      <c r="P523" s="53">
        <f>B523</f>
        <v>35</v>
      </c>
      <c r="Q523" s="147"/>
      <c r="R523" s="146"/>
    </row>
    <row r="524" spans="1:23" ht="15.75" customHeight="1" x14ac:dyDescent="0.25">
      <c r="A524" s="50">
        <v>1801</v>
      </c>
      <c r="B524" s="51"/>
      <c r="C524" s="51">
        <v>22</v>
      </c>
      <c r="D524" s="51"/>
      <c r="E524" s="51"/>
      <c r="F524" s="51"/>
      <c r="G524" s="51"/>
      <c r="H524" s="51"/>
      <c r="I524" s="51"/>
      <c r="J524" s="51"/>
      <c r="K524" s="84"/>
      <c r="L524" s="137"/>
      <c r="M524" s="57"/>
      <c r="N524" s="141"/>
      <c r="O524" s="54">
        <f>IF(C524=0,"",C524/B523)</f>
        <v>0.62857142857142856</v>
      </c>
      <c r="P524" s="55">
        <v>22</v>
      </c>
      <c r="Q524" s="145">
        <f t="shared" ref="Q524:Q531" si="55">IF(P524=0,"",P524/P523)</f>
        <v>0.62857142857142856</v>
      </c>
      <c r="R524" s="145">
        <f t="shared" ref="R524:R531" si="56">IF(P524=0,"",100%-Q524)</f>
        <v>0.37142857142857144</v>
      </c>
    </row>
    <row r="525" spans="1:23" ht="15.75" customHeight="1" x14ac:dyDescent="0.25">
      <c r="A525" s="50">
        <v>1802</v>
      </c>
      <c r="B525" s="51"/>
      <c r="C525" s="51"/>
      <c r="D525" s="51">
        <v>13</v>
      </c>
      <c r="E525" s="51"/>
      <c r="F525" s="51"/>
      <c r="G525" s="51"/>
      <c r="H525" s="51"/>
      <c r="I525" s="51"/>
      <c r="J525" s="51"/>
      <c r="K525" s="84"/>
      <c r="L525" s="137"/>
      <c r="M525" s="57"/>
      <c r="N525" s="141"/>
      <c r="O525" s="54">
        <f>IF(D525=0,"",D525/C524)</f>
        <v>0.59090909090909094</v>
      </c>
      <c r="P525" s="55">
        <v>16</v>
      </c>
      <c r="Q525" s="145">
        <f t="shared" si="55"/>
        <v>0.72727272727272729</v>
      </c>
      <c r="R525" s="145">
        <f t="shared" si="56"/>
        <v>0.27272727272727271</v>
      </c>
      <c r="S525" s="80">
        <f>P525/P523</f>
        <v>0.45714285714285713</v>
      </c>
    </row>
    <row r="526" spans="1:23" ht="15.75" customHeight="1" x14ac:dyDescent="0.25">
      <c r="A526" s="50">
        <v>1901</v>
      </c>
      <c r="B526" s="51"/>
      <c r="C526" s="51"/>
      <c r="D526" s="51"/>
      <c r="E526" s="51">
        <v>13</v>
      </c>
      <c r="F526" s="51"/>
      <c r="G526" s="51"/>
      <c r="H526" s="51"/>
      <c r="I526" s="51"/>
      <c r="J526" s="51"/>
      <c r="K526" s="84"/>
      <c r="L526" s="137"/>
      <c r="M526" s="57"/>
      <c r="N526" s="141"/>
      <c r="O526" s="54">
        <f>IF(E526=0,"",E526/D525)</f>
        <v>1</v>
      </c>
      <c r="P526" s="55">
        <v>15</v>
      </c>
      <c r="Q526" s="145">
        <f t="shared" si="55"/>
        <v>0.9375</v>
      </c>
      <c r="R526" s="145">
        <f t="shared" si="56"/>
        <v>6.25E-2</v>
      </c>
    </row>
    <row r="527" spans="1:23" ht="15.75" customHeight="1" x14ac:dyDescent="0.25">
      <c r="A527" s="50">
        <v>1902</v>
      </c>
      <c r="B527" s="51"/>
      <c r="C527" s="51"/>
      <c r="D527" s="51"/>
      <c r="E527" s="51"/>
      <c r="F527" s="51">
        <v>13</v>
      </c>
      <c r="G527" s="51"/>
      <c r="H527" s="51"/>
      <c r="I527" s="51"/>
      <c r="J527" s="51"/>
      <c r="K527" s="84"/>
      <c r="L527" s="137"/>
      <c r="M527" s="57"/>
      <c r="N527" s="141"/>
      <c r="O527" s="54">
        <f>IF(F527=0,"",F527/E526)</f>
        <v>1</v>
      </c>
      <c r="P527" s="55">
        <v>14</v>
      </c>
      <c r="Q527" s="145">
        <f t="shared" si="55"/>
        <v>0.93333333333333335</v>
      </c>
      <c r="R527" s="145">
        <f t="shared" si="56"/>
        <v>6.6666666666666652E-2</v>
      </c>
    </row>
    <row r="528" spans="1:23" ht="15.75" customHeight="1" x14ac:dyDescent="0.25">
      <c r="A528" s="50">
        <v>2001</v>
      </c>
      <c r="B528" s="51"/>
      <c r="C528" s="51"/>
      <c r="D528" s="51"/>
      <c r="E528" s="51"/>
      <c r="F528" s="51"/>
      <c r="G528" s="51">
        <v>13</v>
      </c>
      <c r="H528" s="51"/>
      <c r="I528" s="51"/>
      <c r="J528" s="51"/>
      <c r="K528" s="84"/>
      <c r="L528" s="137"/>
      <c r="M528" s="57"/>
      <c r="N528" s="141"/>
      <c r="O528" s="54">
        <f>IF(G528=0,"",G528/F527)</f>
        <v>1</v>
      </c>
      <c r="P528" s="55">
        <v>14</v>
      </c>
      <c r="Q528" s="145">
        <f t="shared" si="55"/>
        <v>1</v>
      </c>
      <c r="R528" s="145">
        <f t="shared" si="56"/>
        <v>0</v>
      </c>
    </row>
    <row r="529" spans="1:18" ht="15.75" customHeight="1" x14ac:dyDescent="0.25">
      <c r="A529" s="50">
        <v>2002</v>
      </c>
      <c r="B529" s="51"/>
      <c r="C529" s="51"/>
      <c r="D529" s="51"/>
      <c r="E529" s="51"/>
      <c r="F529" s="51"/>
      <c r="G529" s="51"/>
      <c r="H529" s="51">
        <v>13</v>
      </c>
      <c r="I529" s="51"/>
      <c r="J529" s="51"/>
      <c r="K529" s="84"/>
      <c r="L529" s="137"/>
      <c r="M529" s="57"/>
      <c r="N529" s="141"/>
      <c r="O529" s="54">
        <f>IF(H529=0,"",H529/G528)</f>
        <v>1</v>
      </c>
      <c r="P529" s="55">
        <v>14</v>
      </c>
      <c r="Q529" s="145">
        <f t="shared" si="55"/>
        <v>1</v>
      </c>
      <c r="R529" s="145">
        <f t="shared" si="56"/>
        <v>0</v>
      </c>
    </row>
    <row r="530" spans="1:18" ht="15.75" customHeight="1" x14ac:dyDescent="0.25">
      <c r="A530" s="50">
        <v>2101</v>
      </c>
      <c r="B530" s="51"/>
      <c r="C530" s="51"/>
      <c r="D530" s="51"/>
      <c r="E530" s="51"/>
      <c r="F530" s="51"/>
      <c r="G530" s="51"/>
      <c r="H530" s="51"/>
      <c r="I530" s="51">
        <v>13</v>
      </c>
      <c r="J530" s="51"/>
      <c r="K530" s="84"/>
      <c r="L530" s="137"/>
      <c r="M530" s="57"/>
      <c r="N530" s="141"/>
      <c r="O530" s="54">
        <f>IF(I530=0,"",I530/H529)</f>
        <v>1</v>
      </c>
      <c r="P530" s="55">
        <v>14</v>
      </c>
      <c r="Q530" s="145">
        <f t="shared" si="55"/>
        <v>1</v>
      </c>
      <c r="R530" s="145">
        <f t="shared" si="56"/>
        <v>0</v>
      </c>
    </row>
    <row r="531" spans="1:18" ht="15.75" customHeight="1" x14ac:dyDescent="0.25">
      <c r="A531" s="50">
        <v>2102</v>
      </c>
      <c r="B531" s="51"/>
      <c r="C531" s="51"/>
      <c r="D531" s="51"/>
      <c r="E531" s="51"/>
      <c r="F531" s="51"/>
      <c r="G531" s="51"/>
      <c r="H531" s="51"/>
      <c r="I531" s="51"/>
      <c r="J531" s="51">
        <v>11</v>
      </c>
      <c r="K531" s="84">
        <v>8</v>
      </c>
      <c r="L531" s="137"/>
      <c r="M531" s="57"/>
      <c r="N531" s="141"/>
      <c r="O531" s="54">
        <f>IF(J531=0,"",J531/I530)</f>
        <v>0.84615384615384615</v>
      </c>
      <c r="P531" s="55">
        <v>14</v>
      </c>
      <c r="Q531" s="145">
        <f t="shared" si="55"/>
        <v>1</v>
      </c>
      <c r="R531" s="145">
        <f t="shared" si="56"/>
        <v>0</v>
      </c>
    </row>
    <row r="532" spans="1:18" ht="15.75" customHeight="1" x14ac:dyDescent="0.25">
      <c r="A532" s="50">
        <v>2201</v>
      </c>
      <c r="B532" s="51"/>
      <c r="C532" s="51"/>
      <c r="D532" s="51"/>
      <c r="E532" s="51"/>
      <c r="F532" s="51"/>
      <c r="G532" s="51"/>
      <c r="H532" s="51"/>
      <c r="I532" s="51"/>
      <c r="J532" s="51">
        <v>5</v>
      </c>
      <c r="K532" s="84">
        <v>3</v>
      </c>
      <c r="L532" s="137"/>
      <c r="M532" s="57"/>
      <c r="N532" s="57"/>
      <c r="O532" s="148"/>
      <c r="P532" s="55">
        <v>6</v>
      </c>
      <c r="Q532" s="149"/>
      <c r="R532" s="148"/>
    </row>
    <row r="533" spans="1:18" ht="15.75" customHeight="1" x14ac:dyDescent="0.25">
      <c r="A533" s="50">
        <v>2202</v>
      </c>
      <c r="B533" s="51"/>
      <c r="C533" s="51"/>
      <c r="D533" s="51"/>
      <c r="E533" s="51"/>
      <c r="F533" s="51"/>
      <c r="G533" s="51"/>
      <c r="H533" s="51"/>
      <c r="I533" s="51"/>
      <c r="J533" s="51">
        <v>1</v>
      </c>
      <c r="K533" s="84">
        <v>1</v>
      </c>
      <c r="L533" s="137"/>
      <c r="M533" s="57"/>
      <c r="N533" s="142"/>
      <c r="O533" s="148"/>
      <c r="P533" s="58">
        <v>2</v>
      </c>
      <c r="Q533" s="149"/>
      <c r="R533" s="148"/>
    </row>
    <row r="534" spans="1:18" ht="15.75" customHeight="1" x14ac:dyDescent="0.25">
      <c r="A534" s="50">
        <v>2301</v>
      </c>
      <c r="B534" s="51"/>
      <c r="C534" s="51"/>
      <c r="D534" s="51"/>
      <c r="E534" s="51"/>
      <c r="F534" s="51"/>
      <c r="G534" s="51"/>
      <c r="H534" s="51"/>
      <c r="I534" s="51"/>
      <c r="J534" s="51">
        <v>1</v>
      </c>
      <c r="K534" s="84"/>
      <c r="L534" s="137"/>
      <c r="M534" s="57"/>
      <c r="N534" s="142"/>
      <c r="O534" s="148"/>
      <c r="P534" s="58">
        <v>1</v>
      </c>
      <c r="Q534" s="149"/>
      <c r="R534" s="148"/>
    </row>
    <row r="535" spans="1:18" ht="15.75" customHeight="1" x14ac:dyDescent="0.25">
      <c r="A535" s="50">
        <v>2302</v>
      </c>
      <c r="B535" s="51"/>
      <c r="C535" s="51"/>
      <c r="D535" s="51"/>
      <c r="E535" s="51"/>
      <c r="F535" s="51"/>
      <c r="G535" s="51"/>
      <c r="H535" s="51"/>
      <c r="I535" s="51"/>
      <c r="J535" s="51"/>
      <c r="K535" s="84"/>
      <c r="L535" s="137"/>
      <c r="M535" s="57"/>
      <c r="N535" s="142"/>
      <c r="O535" s="148"/>
      <c r="P535" s="58"/>
      <c r="Q535" s="149"/>
      <c r="R535" s="148"/>
    </row>
    <row r="536" spans="1:18" ht="15.75" customHeight="1" x14ac:dyDescent="0.25">
      <c r="A536" s="50">
        <v>2401</v>
      </c>
      <c r="B536" s="51"/>
      <c r="C536" s="51"/>
      <c r="D536" s="51"/>
      <c r="E536" s="51"/>
      <c r="F536" s="51"/>
      <c r="G536" s="51"/>
      <c r="H536" s="51"/>
      <c r="I536" s="51"/>
      <c r="J536" s="51"/>
      <c r="K536" s="84"/>
      <c r="L536" s="137"/>
      <c r="M536" s="57"/>
      <c r="N536" s="142"/>
      <c r="O536" s="57"/>
      <c r="P536" s="142"/>
      <c r="Q536" s="150"/>
      <c r="R536" s="148"/>
    </row>
    <row r="537" spans="1:18" ht="15.75" customHeight="1" x14ac:dyDescent="0.25">
      <c r="A537" s="50">
        <v>2402</v>
      </c>
      <c r="B537" s="51"/>
      <c r="C537" s="51"/>
      <c r="D537" s="51"/>
      <c r="E537" s="51"/>
      <c r="F537" s="51"/>
      <c r="G537" s="51"/>
      <c r="H537" s="51"/>
      <c r="I537" s="51"/>
      <c r="J537" s="51"/>
      <c r="K537" s="84"/>
      <c r="L537" s="137"/>
      <c r="M537" s="57"/>
      <c r="N537" s="142"/>
      <c r="O537" s="151" t="s">
        <v>48</v>
      </c>
      <c r="P537" s="152">
        <v>11</v>
      </c>
      <c r="Q537" s="153">
        <f>IF(SUM(K525:K534)=0,"",SUM(K525:K534))</f>
        <v>12</v>
      </c>
      <c r="R537" s="154" t="s">
        <v>17</v>
      </c>
    </row>
    <row r="538" spans="1:18" ht="15.75" customHeight="1" x14ac:dyDescent="0.25">
      <c r="A538" s="50">
        <v>2501</v>
      </c>
      <c r="B538" s="51"/>
      <c r="C538" s="51"/>
      <c r="D538" s="51"/>
      <c r="E538" s="51"/>
      <c r="F538" s="51"/>
      <c r="G538" s="51"/>
      <c r="H538" s="51"/>
      <c r="I538" s="51"/>
      <c r="J538" s="51"/>
      <c r="K538" s="84"/>
      <c r="L538" s="137"/>
      <c r="M538" s="57"/>
      <c r="N538" s="142"/>
      <c r="O538" s="155" t="s">
        <v>49</v>
      </c>
      <c r="P538" s="65">
        <f>IF(P537/B523=0,"",P537/B523)</f>
        <v>0.31428571428571428</v>
      </c>
      <c r="Q538" s="156">
        <f>IF(P537/Q537=0,"",P537/Q537)</f>
        <v>0.91666666666666663</v>
      </c>
      <c r="R538" s="157" t="s">
        <v>50</v>
      </c>
    </row>
    <row r="539" spans="1:18" ht="15.75" customHeight="1" x14ac:dyDescent="0.25">
      <c r="A539" s="50">
        <v>2502</v>
      </c>
      <c r="B539" s="51"/>
      <c r="C539" s="51"/>
      <c r="D539" s="51"/>
      <c r="E539" s="51"/>
      <c r="F539" s="51"/>
      <c r="G539" s="51"/>
      <c r="H539" s="51"/>
      <c r="I539" s="51"/>
      <c r="J539" s="51"/>
      <c r="K539" s="84"/>
      <c r="L539" s="138"/>
      <c r="M539" s="143"/>
      <c r="N539" s="144"/>
      <c r="O539" s="93"/>
      <c r="P539" s="158"/>
      <c r="Q539" s="158"/>
      <c r="R539" s="159"/>
    </row>
    <row r="540" spans="1:18" ht="18" customHeight="1" x14ac:dyDescent="0.25">
      <c r="A540" s="19"/>
      <c r="B540" s="182" t="s">
        <v>74</v>
      </c>
      <c r="C540" s="182"/>
      <c r="D540" s="182"/>
      <c r="E540" s="182"/>
      <c r="F540" s="182"/>
      <c r="G540" s="182"/>
      <c r="H540" s="182"/>
      <c r="I540" s="182"/>
      <c r="J540" s="182"/>
      <c r="K540" s="71">
        <f>SUM(K531:K536)</f>
        <v>12</v>
      </c>
      <c r="L540" s="133">
        <f>IF(K531=0,"",K531/B523)</f>
        <v>0.22857142857142856</v>
      </c>
      <c r="M540" s="72">
        <f>IF(K540=0,"",K540/B523)</f>
        <v>0.34285714285714286</v>
      </c>
      <c r="N540" s="72">
        <f>IF(K532=0,"",M540-L540)</f>
        <v>0.1142857142857143</v>
      </c>
      <c r="O540" s="1"/>
      <c r="P540" s="24"/>
      <c r="Q540" s="27"/>
      <c r="R540" s="1"/>
    </row>
    <row r="541" spans="1:18" ht="12.75" customHeight="1" x14ac:dyDescent="0.2">
      <c r="M541" s="1"/>
      <c r="N541" s="1"/>
      <c r="P541" s="1"/>
    </row>
    <row r="542" spans="1:18" ht="12.75" customHeight="1" x14ac:dyDescent="0.2">
      <c r="M542" s="1"/>
      <c r="N542" s="1"/>
      <c r="P542" s="1"/>
    </row>
    <row r="543" spans="1:18" ht="26.25" customHeight="1" x14ac:dyDescent="0.4">
      <c r="A543" s="79"/>
      <c r="B543" s="183" t="s">
        <v>63</v>
      </c>
      <c r="C543" s="183"/>
      <c r="D543" s="183"/>
      <c r="E543" s="183"/>
      <c r="F543" s="183"/>
      <c r="G543" s="183"/>
      <c r="H543" s="183"/>
      <c r="I543" s="183"/>
      <c r="J543" s="183"/>
      <c r="K543" s="127" t="s">
        <v>83</v>
      </c>
      <c r="L543" s="92"/>
      <c r="M543" s="1"/>
      <c r="N543" s="24"/>
      <c r="O543" s="1"/>
      <c r="P543" s="24"/>
      <c r="Q543" s="24"/>
      <c r="R543" s="24"/>
    </row>
    <row r="544" spans="1:18" ht="20.25" customHeight="1" x14ac:dyDescent="0.2">
      <c r="A544" s="190" t="s">
        <v>16</v>
      </c>
      <c r="B544" s="191" t="s">
        <v>64</v>
      </c>
      <c r="C544" s="192"/>
      <c r="D544" s="192"/>
      <c r="E544" s="192"/>
      <c r="F544" s="192"/>
      <c r="G544" s="192"/>
      <c r="H544" s="192"/>
      <c r="I544" s="192"/>
      <c r="J544" s="193"/>
      <c r="K544" s="194" t="s">
        <v>17</v>
      </c>
      <c r="L544" s="189" t="s">
        <v>8</v>
      </c>
      <c r="M544" s="189" t="s">
        <v>9</v>
      </c>
      <c r="N544" s="196" t="s">
        <v>10</v>
      </c>
      <c r="O544" s="189" t="s">
        <v>11</v>
      </c>
      <c r="P544" s="187" t="s">
        <v>12</v>
      </c>
      <c r="Q544" s="187" t="s">
        <v>13</v>
      </c>
      <c r="R544" s="189" t="s">
        <v>14</v>
      </c>
    </row>
    <row r="545" spans="1:19" ht="15.75" customHeight="1" x14ac:dyDescent="0.25">
      <c r="A545" s="188"/>
      <c r="B545" s="50" t="s">
        <v>65</v>
      </c>
      <c r="C545" s="50" t="s">
        <v>66</v>
      </c>
      <c r="D545" s="50" t="s">
        <v>67</v>
      </c>
      <c r="E545" s="50" t="s">
        <v>68</v>
      </c>
      <c r="F545" s="50" t="s">
        <v>69</v>
      </c>
      <c r="G545" s="50" t="s">
        <v>70</v>
      </c>
      <c r="H545" s="50" t="s">
        <v>71</v>
      </c>
      <c r="I545" s="50" t="s">
        <v>72</v>
      </c>
      <c r="J545" s="50" t="s">
        <v>73</v>
      </c>
      <c r="K545" s="195"/>
      <c r="L545" s="195"/>
      <c r="M545" s="188"/>
      <c r="N545" s="188"/>
      <c r="O545" s="188"/>
      <c r="P545" s="188"/>
      <c r="Q545" s="188"/>
      <c r="R545" s="188"/>
    </row>
    <row r="546" spans="1:19" ht="15.75" customHeight="1" x14ac:dyDescent="0.25">
      <c r="A546" s="50">
        <v>1801</v>
      </c>
      <c r="B546" s="51">
        <v>16</v>
      </c>
      <c r="C546" s="51"/>
      <c r="D546" s="51"/>
      <c r="E546" s="51"/>
      <c r="F546" s="51"/>
      <c r="G546" s="51"/>
      <c r="H546" s="51"/>
      <c r="I546" s="51"/>
      <c r="J546" s="51"/>
      <c r="K546" s="84"/>
      <c r="L546" s="136"/>
      <c r="M546" s="139"/>
      <c r="N546" s="140"/>
      <c r="O546" s="146"/>
      <c r="P546" s="53">
        <f>B546</f>
        <v>16</v>
      </c>
      <c r="Q546" s="147"/>
      <c r="R546" s="146"/>
    </row>
    <row r="547" spans="1:19" ht="15.75" customHeight="1" x14ac:dyDescent="0.25">
      <c r="A547" s="50">
        <v>1802</v>
      </c>
      <c r="B547" s="51"/>
      <c r="C547" s="51">
        <v>14</v>
      </c>
      <c r="D547" s="51"/>
      <c r="E547" s="51"/>
      <c r="F547" s="51"/>
      <c r="G547" s="51"/>
      <c r="H547" s="51"/>
      <c r="I547" s="51"/>
      <c r="J547" s="51"/>
      <c r="K547" s="84"/>
      <c r="L547" s="137"/>
      <c r="M547" s="57"/>
      <c r="N547" s="141"/>
      <c r="O547" s="54">
        <f>IF(C547=0,"",C547/B546)</f>
        <v>0.875</v>
      </c>
      <c r="P547" s="55">
        <v>14</v>
      </c>
      <c r="Q547" s="145">
        <f t="shared" ref="Q547:Q554" si="57">IF(P547=0,"",P547/P546)</f>
        <v>0.875</v>
      </c>
      <c r="R547" s="145">
        <f t="shared" ref="R547:R554" si="58">IF(P547=0,"",100%-Q547)</f>
        <v>0.125</v>
      </c>
    </row>
    <row r="548" spans="1:19" ht="15.75" customHeight="1" x14ac:dyDescent="0.25">
      <c r="A548" s="50">
        <v>1901</v>
      </c>
      <c r="B548" s="51"/>
      <c r="C548" s="51"/>
      <c r="D548" s="51">
        <v>9</v>
      </c>
      <c r="E548" s="51"/>
      <c r="F548" s="51"/>
      <c r="G548" s="51"/>
      <c r="H548" s="51"/>
      <c r="I548" s="51"/>
      <c r="J548" s="51"/>
      <c r="K548" s="84"/>
      <c r="L548" s="137"/>
      <c r="M548" s="57"/>
      <c r="N548" s="141"/>
      <c r="O548" s="54">
        <f>IF(D548=0,"",D548/C547)</f>
        <v>0.6428571428571429</v>
      </c>
      <c r="P548" s="55">
        <v>12</v>
      </c>
      <c r="Q548" s="145">
        <f t="shared" si="57"/>
        <v>0.8571428571428571</v>
      </c>
      <c r="R548" s="145">
        <f t="shared" si="58"/>
        <v>0.1428571428571429</v>
      </c>
      <c r="S548" s="80">
        <f>P548/P546</f>
        <v>0.75</v>
      </c>
    </row>
    <row r="549" spans="1:19" ht="15.75" customHeight="1" x14ac:dyDescent="0.25">
      <c r="A549" s="50">
        <v>1902</v>
      </c>
      <c r="B549" s="51"/>
      <c r="C549" s="51"/>
      <c r="D549" s="51"/>
      <c r="E549" s="51">
        <v>8</v>
      </c>
      <c r="F549" s="51"/>
      <c r="G549" s="51"/>
      <c r="H549" s="51"/>
      <c r="I549" s="51"/>
      <c r="J549" s="51"/>
      <c r="K549" s="84"/>
      <c r="L549" s="137"/>
      <c r="M549" s="57"/>
      <c r="N549" s="141"/>
      <c r="O549" s="54">
        <f>IF(E549=0,"",E549/D548)</f>
        <v>0.88888888888888884</v>
      </c>
      <c r="P549" s="55">
        <v>10</v>
      </c>
      <c r="Q549" s="145">
        <f t="shared" si="57"/>
        <v>0.83333333333333337</v>
      </c>
      <c r="R549" s="145">
        <f t="shared" si="58"/>
        <v>0.16666666666666663</v>
      </c>
    </row>
    <row r="550" spans="1:19" ht="15.75" customHeight="1" x14ac:dyDescent="0.25">
      <c r="A550" s="50">
        <v>2001</v>
      </c>
      <c r="B550" s="51"/>
      <c r="C550" s="51"/>
      <c r="D550" s="51"/>
      <c r="E550" s="51"/>
      <c r="F550" s="51">
        <v>8</v>
      </c>
      <c r="G550" s="51"/>
      <c r="H550" s="51"/>
      <c r="I550" s="51"/>
      <c r="J550" s="51"/>
      <c r="K550" s="84"/>
      <c r="L550" s="137"/>
      <c r="M550" s="57"/>
      <c r="N550" s="141"/>
      <c r="O550" s="54">
        <f>IF(F550=0,"",F550/E549)</f>
        <v>1</v>
      </c>
      <c r="P550" s="55">
        <v>8</v>
      </c>
      <c r="Q550" s="145">
        <f t="shared" si="57"/>
        <v>0.8</v>
      </c>
      <c r="R550" s="145">
        <f t="shared" si="58"/>
        <v>0.19999999999999996</v>
      </c>
    </row>
    <row r="551" spans="1:19" ht="15.75" customHeight="1" x14ac:dyDescent="0.25">
      <c r="A551" s="50">
        <v>2002</v>
      </c>
      <c r="B551" s="51"/>
      <c r="C551" s="51"/>
      <c r="D551" s="51"/>
      <c r="E551" s="51"/>
      <c r="F551" s="51"/>
      <c r="G551" s="51">
        <v>8</v>
      </c>
      <c r="H551" s="51"/>
      <c r="I551" s="51"/>
      <c r="J551" s="51"/>
      <c r="K551" s="84"/>
      <c r="L551" s="137"/>
      <c r="M551" s="57"/>
      <c r="N551" s="141"/>
      <c r="O551" s="54">
        <f>IF(G551=0,"",G551/F550)</f>
        <v>1</v>
      </c>
      <c r="P551" s="55">
        <v>8</v>
      </c>
      <c r="Q551" s="145">
        <f t="shared" si="57"/>
        <v>1</v>
      </c>
      <c r="R551" s="145">
        <f t="shared" si="58"/>
        <v>0</v>
      </c>
    </row>
    <row r="552" spans="1:19" ht="15.75" customHeight="1" x14ac:dyDescent="0.25">
      <c r="A552" s="50">
        <v>2101</v>
      </c>
      <c r="B552" s="51"/>
      <c r="C552" s="51"/>
      <c r="D552" s="51"/>
      <c r="E552" s="51"/>
      <c r="F552" s="51"/>
      <c r="G552" s="51"/>
      <c r="H552" s="51">
        <v>8</v>
      </c>
      <c r="I552" s="51"/>
      <c r="J552" s="51"/>
      <c r="K552" s="84"/>
      <c r="L552" s="137"/>
      <c r="M552" s="57"/>
      <c r="N552" s="141"/>
      <c r="O552" s="54">
        <f>IF(H552=0,"",H552/G551)</f>
        <v>1</v>
      </c>
      <c r="P552" s="55">
        <v>8</v>
      </c>
      <c r="Q552" s="145">
        <f t="shared" si="57"/>
        <v>1</v>
      </c>
      <c r="R552" s="145">
        <f t="shared" si="58"/>
        <v>0</v>
      </c>
    </row>
    <row r="553" spans="1:19" ht="15.75" customHeight="1" x14ac:dyDescent="0.25">
      <c r="A553" s="50">
        <v>2102</v>
      </c>
      <c r="B553" s="51"/>
      <c r="C553" s="51"/>
      <c r="D553" s="51"/>
      <c r="E553" s="51"/>
      <c r="F553" s="51"/>
      <c r="G553" s="51"/>
      <c r="H553" s="51"/>
      <c r="I553" s="51">
        <v>8</v>
      </c>
      <c r="J553" s="51"/>
      <c r="K553" s="84"/>
      <c r="L553" s="137"/>
      <c r="M553" s="57"/>
      <c r="N553" s="141"/>
      <c r="O553" s="54">
        <f>IF(I553=0,"",I553/H552)</f>
        <v>1</v>
      </c>
      <c r="P553" s="55">
        <v>8</v>
      </c>
      <c r="Q553" s="145">
        <f t="shared" si="57"/>
        <v>1</v>
      </c>
      <c r="R553" s="145">
        <f t="shared" si="58"/>
        <v>0</v>
      </c>
    </row>
    <row r="554" spans="1:19" ht="15.75" customHeight="1" x14ac:dyDescent="0.25">
      <c r="A554" s="50">
        <v>2201</v>
      </c>
      <c r="B554" s="51"/>
      <c r="C554" s="51"/>
      <c r="D554" s="51"/>
      <c r="E554" s="51"/>
      <c r="F554" s="51"/>
      <c r="G554" s="51"/>
      <c r="H554" s="51"/>
      <c r="I554" s="51"/>
      <c r="J554" s="51">
        <v>7</v>
      </c>
      <c r="K554" s="84">
        <v>7</v>
      </c>
      <c r="L554" s="137"/>
      <c r="M554" s="57"/>
      <c r="N554" s="141"/>
      <c r="O554" s="54">
        <f>IF(J554=0,"",J554/I553)</f>
        <v>0.875</v>
      </c>
      <c r="P554" s="55">
        <v>8</v>
      </c>
      <c r="Q554" s="145">
        <f t="shared" si="57"/>
        <v>1</v>
      </c>
      <c r="R554" s="145">
        <f t="shared" si="58"/>
        <v>0</v>
      </c>
    </row>
    <row r="555" spans="1:19" ht="15.75" customHeight="1" x14ac:dyDescent="0.25">
      <c r="A555" s="50">
        <v>2202</v>
      </c>
      <c r="B555" s="51"/>
      <c r="C555" s="51"/>
      <c r="D555" s="51"/>
      <c r="E555" s="51"/>
      <c r="F555" s="51"/>
      <c r="G555" s="51"/>
      <c r="H555" s="51"/>
      <c r="I555" s="51"/>
      <c r="J555" s="51">
        <v>1</v>
      </c>
      <c r="K555" s="84">
        <v>1</v>
      </c>
      <c r="L555" s="137"/>
      <c r="M555" s="57"/>
      <c r="N555" s="57"/>
      <c r="O555" s="148"/>
      <c r="P555" s="55">
        <v>1</v>
      </c>
      <c r="Q555" s="149"/>
      <c r="R555" s="148"/>
    </row>
    <row r="556" spans="1:19" ht="15.75" customHeight="1" x14ac:dyDescent="0.25">
      <c r="A556" s="50">
        <v>2301</v>
      </c>
      <c r="B556" s="51"/>
      <c r="C556" s="51"/>
      <c r="D556" s="51"/>
      <c r="E556" s="51"/>
      <c r="F556" s="51"/>
      <c r="G556" s="51"/>
      <c r="H556" s="51"/>
      <c r="I556" s="51"/>
      <c r="J556" s="51"/>
      <c r="K556" s="84"/>
      <c r="L556" s="137"/>
      <c r="M556" s="57"/>
      <c r="N556" s="142"/>
      <c r="O556" s="148"/>
      <c r="P556" s="58"/>
      <c r="Q556" s="149"/>
      <c r="R556" s="148"/>
    </row>
    <row r="557" spans="1:19" ht="15.75" customHeight="1" x14ac:dyDescent="0.25">
      <c r="A557" s="50">
        <v>2302</v>
      </c>
      <c r="B557" s="51"/>
      <c r="C557" s="51"/>
      <c r="D557" s="51"/>
      <c r="E557" s="51"/>
      <c r="F557" s="51"/>
      <c r="G557" s="51"/>
      <c r="H557" s="51"/>
      <c r="I557" s="51"/>
      <c r="J557" s="51"/>
      <c r="K557" s="84"/>
      <c r="L557" s="137"/>
      <c r="M557" s="57"/>
      <c r="N557" s="142"/>
      <c r="O557" s="148"/>
      <c r="P557" s="58"/>
      <c r="Q557" s="149"/>
      <c r="R557" s="148"/>
    </row>
    <row r="558" spans="1:19" ht="15.75" customHeight="1" x14ac:dyDescent="0.25">
      <c r="A558" s="50">
        <v>2401</v>
      </c>
      <c r="B558" s="51"/>
      <c r="C558" s="51"/>
      <c r="D558" s="51"/>
      <c r="E558" s="51"/>
      <c r="F558" s="51"/>
      <c r="G558" s="51"/>
      <c r="H558" s="51"/>
      <c r="I558" s="51"/>
      <c r="J558" s="51"/>
      <c r="K558" s="84"/>
      <c r="L558" s="137"/>
      <c r="M558" s="57"/>
      <c r="N558" s="142"/>
      <c r="O558" s="148"/>
      <c r="P558" s="58"/>
      <c r="Q558" s="149"/>
      <c r="R558" s="148"/>
    </row>
    <row r="559" spans="1:19" ht="15.75" customHeight="1" x14ac:dyDescent="0.25">
      <c r="A559" s="50">
        <v>2402</v>
      </c>
      <c r="B559" s="51"/>
      <c r="C559" s="51"/>
      <c r="D559" s="51"/>
      <c r="E559" s="51"/>
      <c r="F559" s="51"/>
      <c r="G559" s="51"/>
      <c r="H559" s="51"/>
      <c r="I559" s="51"/>
      <c r="J559" s="51"/>
      <c r="K559" s="84"/>
      <c r="L559" s="137"/>
      <c r="M559" s="57"/>
      <c r="N559" s="142"/>
      <c r="O559" s="57"/>
      <c r="P559" s="142"/>
      <c r="Q559" s="150"/>
      <c r="R559" s="148"/>
    </row>
    <row r="560" spans="1:19" ht="15.75" customHeight="1" x14ac:dyDescent="0.25">
      <c r="A560" s="50">
        <v>2501</v>
      </c>
      <c r="B560" s="51"/>
      <c r="C560" s="51"/>
      <c r="D560" s="51"/>
      <c r="E560" s="51"/>
      <c r="F560" s="51"/>
      <c r="G560" s="51"/>
      <c r="H560" s="51"/>
      <c r="I560" s="51"/>
      <c r="J560" s="51"/>
      <c r="K560" s="84"/>
      <c r="L560" s="137"/>
      <c r="M560" s="57"/>
      <c r="N560" s="142"/>
      <c r="O560" s="151" t="s">
        <v>48</v>
      </c>
      <c r="P560" s="152">
        <v>7</v>
      </c>
      <c r="Q560" s="153">
        <f>IF(SUM(K548:K557)=0,"",SUM(K548:K557))</f>
        <v>8</v>
      </c>
      <c r="R560" s="154" t="s">
        <v>17</v>
      </c>
    </row>
    <row r="561" spans="1:22" ht="15.75" customHeight="1" x14ac:dyDescent="0.25">
      <c r="A561" s="50">
        <v>2502</v>
      </c>
      <c r="B561" s="51"/>
      <c r="C561" s="51"/>
      <c r="D561" s="51"/>
      <c r="E561" s="51"/>
      <c r="F561" s="51"/>
      <c r="G561" s="51"/>
      <c r="H561" s="51"/>
      <c r="I561" s="51"/>
      <c r="J561" s="51"/>
      <c r="K561" s="84"/>
      <c r="L561" s="137"/>
      <c r="M561" s="57"/>
      <c r="N561" s="142"/>
      <c r="O561" s="155" t="s">
        <v>49</v>
      </c>
      <c r="P561" s="65">
        <f>IF(P560/B546=0,"",P560/B546)</f>
        <v>0.4375</v>
      </c>
      <c r="Q561" s="156">
        <f>IF(P560/Q560=0,"",P560/Q560)</f>
        <v>0.875</v>
      </c>
      <c r="R561" s="157" t="s">
        <v>50</v>
      </c>
    </row>
    <row r="562" spans="1:22" ht="15.75" customHeight="1" x14ac:dyDescent="0.25">
      <c r="A562" s="50">
        <v>2601</v>
      </c>
      <c r="B562" s="51"/>
      <c r="C562" s="51"/>
      <c r="D562" s="51"/>
      <c r="E562" s="51"/>
      <c r="F562" s="51"/>
      <c r="G562" s="51"/>
      <c r="H562" s="51"/>
      <c r="I562" s="51"/>
      <c r="J562" s="51"/>
      <c r="K562" s="84"/>
      <c r="L562" s="138"/>
      <c r="M562" s="143"/>
      <c r="N562" s="144"/>
      <c r="O562" s="93"/>
      <c r="P562" s="158"/>
      <c r="Q562" s="158"/>
      <c r="R562" s="159"/>
    </row>
    <row r="563" spans="1:22" ht="18" customHeight="1" x14ac:dyDescent="0.25">
      <c r="A563" s="19"/>
      <c r="B563" s="182" t="s">
        <v>74</v>
      </c>
      <c r="C563" s="182"/>
      <c r="D563" s="182"/>
      <c r="E563" s="182"/>
      <c r="F563" s="182"/>
      <c r="G563" s="182"/>
      <c r="H563" s="182"/>
      <c r="I563" s="182"/>
      <c r="J563" s="182"/>
      <c r="K563" s="71">
        <f>SUM(K554:K559)</f>
        <v>8</v>
      </c>
      <c r="L563" s="133">
        <f>IF(K554=0,"",K554/B546)</f>
        <v>0.4375</v>
      </c>
      <c r="M563" s="72">
        <f>IF(K563=0,"",K563/B546)</f>
        <v>0.5</v>
      </c>
      <c r="N563" s="72">
        <f>IF(K555=0,"",M563-L563)</f>
        <v>6.25E-2</v>
      </c>
      <c r="O563" s="1"/>
      <c r="P563" s="24"/>
      <c r="Q563" s="27"/>
      <c r="R563" s="1"/>
    </row>
    <row r="564" spans="1:22" ht="12.75" customHeight="1" x14ac:dyDescent="0.2">
      <c r="M564" s="1"/>
      <c r="N564" s="1"/>
      <c r="P564" s="1"/>
    </row>
    <row r="565" spans="1:22" ht="12.75" customHeight="1" x14ac:dyDescent="0.2">
      <c r="M565" s="1"/>
      <c r="N565" s="1"/>
      <c r="P565" s="1"/>
    </row>
    <row r="566" spans="1:22" ht="26.25" customHeight="1" x14ac:dyDescent="0.4">
      <c r="A566" s="79"/>
      <c r="B566" s="183" t="s">
        <v>63</v>
      </c>
      <c r="C566" s="183"/>
      <c r="D566" s="183"/>
      <c r="E566" s="183"/>
      <c r="F566" s="183"/>
      <c r="G566" s="183"/>
      <c r="H566" s="183"/>
      <c r="I566" s="183"/>
      <c r="J566" s="183"/>
      <c r="K566" s="127" t="s">
        <v>84</v>
      </c>
      <c r="L566" s="92"/>
      <c r="M566" s="1"/>
      <c r="N566" s="24"/>
      <c r="O566" s="1"/>
      <c r="P566" s="24"/>
      <c r="Q566" s="24"/>
      <c r="R566" s="24"/>
      <c r="V566" s="97">
        <f>AVERAGE(L563,L585)</f>
        <v>0.32401315789473684</v>
      </c>
    </row>
    <row r="567" spans="1:22" ht="20.25" customHeight="1" x14ac:dyDescent="0.2">
      <c r="A567" s="190" t="s">
        <v>16</v>
      </c>
      <c r="B567" s="191" t="s">
        <v>64</v>
      </c>
      <c r="C567" s="192"/>
      <c r="D567" s="192"/>
      <c r="E567" s="192"/>
      <c r="F567" s="192"/>
      <c r="G567" s="192"/>
      <c r="H567" s="192"/>
      <c r="I567" s="192"/>
      <c r="J567" s="193"/>
      <c r="K567" s="194" t="s">
        <v>17</v>
      </c>
      <c r="L567" s="189" t="s">
        <v>8</v>
      </c>
      <c r="M567" s="189" t="s">
        <v>9</v>
      </c>
      <c r="N567" s="196" t="s">
        <v>10</v>
      </c>
      <c r="O567" s="189" t="s">
        <v>11</v>
      </c>
      <c r="P567" s="187" t="s">
        <v>12</v>
      </c>
      <c r="Q567" s="187" t="s">
        <v>13</v>
      </c>
      <c r="R567" s="189" t="s">
        <v>14</v>
      </c>
    </row>
    <row r="568" spans="1:22" ht="15.75" customHeight="1" x14ac:dyDescent="0.25">
      <c r="A568" s="188"/>
      <c r="B568" s="50" t="s">
        <v>65</v>
      </c>
      <c r="C568" s="50" t="s">
        <v>66</v>
      </c>
      <c r="D568" s="50" t="s">
        <v>67</v>
      </c>
      <c r="E568" s="50" t="s">
        <v>68</v>
      </c>
      <c r="F568" s="50" t="s">
        <v>69</v>
      </c>
      <c r="G568" s="50" t="s">
        <v>70</v>
      </c>
      <c r="H568" s="50" t="s">
        <v>71</v>
      </c>
      <c r="I568" s="50" t="s">
        <v>72</v>
      </c>
      <c r="J568" s="50" t="s">
        <v>73</v>
      </c>
      <c r="K568" s="195"/>
      <c r="L568" s="195"/>
      <c r="M568" s="188"/>
      <c r="N568" s="188"/>
      <c r="O568" s="188"/>
      <c r="P568" s="188"/>
      <c r="Q568" s="188"/>
      <c r="R568" s="188"/>
    </row>
    <row r="569" spans="1:22" ht="15.75" customHeight="1" x14ac:dyDescent="0.25">
      <c r="A569" s="50">
        <v>1802</v>
      </c>
      <c r="B569" s="51">
        <v>38</v>
      </c>
      <c r="C569" s="51"/>
      <c r="D569" s="51"/>
      <c r="E569" s="51"/>
      <c r="F569" s="51"/>
      <c r="G569" s="51"/>
      <c r="H569" s="51"/>
      <c r="I569" s="51"/>
      <c r="J569" s="51"/>
      <c r="K569" s="84"/>
      <c r="L569" s="136"/>
      <c r="M569" s="139"/>
      <c r="N569" s="140"/>
      <c r="O569" s="146"/>
      <c r="P569" s="53">
        <f>B569</f>
        <v>38</v>
      </c>
      <c r="Q569" s="147"/>
      <c r="R569" s="146"/>
    </row>
    <row r="570" spans="1:22" ht="15.75" customHeight="1" x14ac:dyDescent="0.25">
      <c r="A570" s="50">
        <v>1901</v>
      </c>
      <c r="B570" s="51"/>
      <c r="C570" s="51">
        <v>29</v>
      </c>
      <c r="D570" s="51"/>
      <c r="E570" s="51"/>
      <c r="F570" s="51"/>
      <c r="G570" s="51"/>
      <c r="H570" s="51"/>
      <c r="I570" s="51"/>
      <c r="J570" s="51"/>
      <c r="K570" s="84"/>
      <c r="L570" s="137"/>
      <c r="M570" s="57"/>
      <c r="N570" s="141"/>
      <c r="O570" s="54">
        <f>IF(C570=0,"",C570/B569)</f>
        <v>0.76315789473684215</v>
      </c>
      <c r="P570" s="55">
        <v>29</v>
      </c>
      <c r="Q570" s="145">
        <f t="shared" ref="Q570:Q577" si="59">IF(P570=0,"",P570/P569)</f>
        <v>0.76315789473684215</v>
      </c>
      <c r="R570" s="145">
        <f t="shared" ref="R570:R577" si="60">IF(P570=0,"",100%-Q570)</f>
        <v>0.23684210526315785</v>
      </c>
    </row>
    <row r="571" spans="1:22" ht="15.75" customHeight="1" x14ac:dyDescent="0.25">
      <c r="A571" s="50">
        <v>1902</v>
      </c>
      <c r="B571" s="51"/>
      <c r="C571" s="51"/>
      <c r="D571" s="51">
        <v>21</v>
      </c>
      <c r="E571" s="51"/>
      <c r="F571" s="51"/>
      <c r="G571" s="51"/>
      <c r="H571" s="51"/>
      <c r="I571" s="51"/>
      <c r="J571" s="51"/>
      <c r="K571" s="84"/>
      <c r="L571" s="137"/>
      <c r="M571" s="57"/>
      <c r="N571" s="141"/>
      <c r="O571" s="54">
        <f>IF(D571=0,"",D571/C570)</f>
        <v>0.72413793103448276</v>
      </c>
      <c r="P571" s="55">
        <v>24</v>
      </c>
      <c r="Q571" s="145">
        <f t="shared" si="59"/>
        <v>0.82758620689655171</v>
      </c>
      <c r="R571" s="145">
        <f t="shared" si="60"/>
        <v>0.17241379310344829</v>
      </c>
      <c r="S571" s="80">
        <f>P571/P569</f>
        <v>0.63157894736842102</v>
      </c>
    </row>
    <row r="572" spans="1:22" ht="15.75" customHeight="1" x14ac:dyDescent="0.25">
      <c r="A572" s="50">
        <v>2001</v>
      </c>
      <c r="B572" s="51"/>
      <c r="C572" s="51"/>
      <c r="D572" s="51"/>
      <c r="E572" s="51">
        <v>18</v>
      </c>
      <c r="F572" s="51"/>
      <c r="G572" s="51"/>
      <c r="H572" s="51"/>
      <c r="I572" s="51"/>
      <c r="J572" s="51"/>
      <c r="K572" s="84"/>
      <c r="L572" s="137"/>
      <c r="M572" s="57"/>
      <c r="N572" s="141"/>
      <c r="O572" s="54">
        <f>IF(E572=0,"",E572/D571)</f>
        <v>0.8571428571428571</v>
      </c>
      <c r="P572" s="55">
        <v>20</v>
      </c>
      <c r="Q572" s="145">
        <f t="shared" si="59"/>
        <v>0.83333333333333337</v>
      </c>
      <c r="R572" s="145">
        <f t="shared" si="60"/>
        <v>0.16666666666666663</v>
      </c>
    </row>
    <row r="573" spans="1:22" ht="15.75" customHeight="1" x14ac:dyDescent="0.25">
      <c r="A573" s="50">
        <v>2002</v>
      </c>
      <c r="B573" s="51"/>
      <c r="C573" s="51"/>
      <c r="D573" s="51"/>
      <c r="E573" s="51"/>
      <c r="F573" s="51">
        <v>16</v>
      </c>
      <c r="G573" s="51"/>
      <c r="H573" s="51"/>
      <c r="I573" s="51"/>
      <c r="J573" s="51"/>
      <c r="K573" s="84"/>
      <c r="L573" s="137"/>
      <c r="M573" s="57"/>
      <c r="N573" s="141"/>
      <c r="O573" s="54">
        <f>IF(F573=0,"",F573/E572)</f>
        <v>0.88888888888888884</v>
      </c>
      <c r="P573" s="55">
        <v>17</v>
      </c>
      <c r="Q573" s="145">
        <f t="shared" si="59"/>
        <v>0.85</v>
      </c>
      <c r="R573" s="145">
        <f t="shared" si="60"/>
        <v>0.15000000000000002</v>
      </c>
    </row>
    <row r="574" spans="1:22" ht="15.75" customHeight="1" x14ac:dyDescent="0.25">
      <c r="A574" s="50">
        <v>2101</v>
      </c>
      <c r="B574" s="51"/>
      <c r="C574" s="51"/>
      <c r="D574" s="51"/>
      <c r="E574" s="51"/>
      <c r="F574" s="51"/>
      <c r="G574" s="51">
        <v>15</v>
      </c>
      <c r="H574" s="51"/>
      <c r="I574" s="51"/>
      <c r="J574" s="51"/>
      <c r="K574" s="84"/>
      <c r="L574" s="137"/>
      <c r="M574" s="57"/>
      <c r="N574" s="141"/>
      <c r="O574" s="54">
        <f>IF(G574=0,"",G574/F573)</f>
        <v>0.9375</v>
      </c>
      <c r="P574" s="55">
        <v>17</v>
      </c>
      <c r="Q574" s="145">
        <f t="shared" si="59"/>
        <v>1</v>
      </c>
      <c r="R574" s="145">
        <f t="shared" si="60"/>
        <v>0</v>
      </c>
    </row>
    <row r="575" spans="1:22" ht="15.75" customHeight="1" x14ac:dyDescent="0.25">
      <c r="A575" s="50">
        <v>2102</v>
      </c>
      <c r="B575" s="51"/>
      <c r="C575" s="51"/>
      <c r="D575" s="51"/>
      <c r="E575" s="51"/>
      <c r="F575" s="51"/>
      <c r="G575" s="51"/>
      <c r="H575" s="51">
        <v>15</v>
      </c>
      <c r="I575" s="51"/>
      <c r="J575" s="51"/>
      <c r="K575" s="84"/>
      <c r="L575" s="137"/>
      <c r="M575" s="57"/>
      <c r="N575" s="141"/>
      <c r="O575" s="54">
        <f>IF(H575=0,"",H575/G574)</f>
        <v>1</v>
      </c>
      <c r="P575" s="55">
        <v>17</v>
      </c>
      <c r="Q575" s="145">
        <f t="shared" si="59"/>
        <v>1</v>
      </c>
      <c r="R575" s="145">
        <f t="shared" si="60"/>
        <v>0</v>
      </c>
    </row>
    <row r="576" spans="1:22" ht="15.75" customHeight="1" x14ac:dyDescent="0.25">
      <c r="A576" s="50">
        <v>2201</v>
      </c>
      <c r="B576" s="51"/>
      <c r="C576" s="51"/>
      <c r="D576" s="51"/>
      <c r="E576" s="51"/>
      <c r="F576" s="51"/>
      <c r="G576" s="51"/>
      <c r="H576" s="51"/>
      <c r="I576" s="51">
        <v>15</v>
      </c>
      <c r="J576" s="51"/>
      <c r="K576" s="84"/>
      <c r="L576" s="137"/>
      <c r="M576" s="57"/>
      <c r="N576" s="141"/>
      <c r="O576" s="54">
        <f>IF(I576=0,"",I576/H575)</f>
        <v>1</v>
      </c>
      <c r="P576" s="55">
        <v>18</v>
      </c>
      <c r="Q576" s="145">
        <f t="shared" si="59"/>
        <v>1.0588235294117647</v>
      </c>
      <c r="R576" s="145">
        <f t="shared" si="60"/>
        <v>-5.8823529411764719E-2</v>
      </c>
    </row>
    <row r="577" spans="1:18" ht="15.75" customHeight="1" x14ac:dyDescent="0.25">
      <c r="A577" s="50">
        <v>2202</v>
      </c>
      <c r="B577" s="51"/>
      <c r="C577" s="51"/>
      <c r="D577" s="51"/>
      <c r="E577" s="51"/>
      <c r="F577" s="51"/>
      <c r="G577" s="51"/>
      <c r="H577" s="51"/>
      <c r="I577" s="51"/>
      <c r="J577" s="51">
        <v>14</v>
      </c>
      <c r="K577" s="84">
        <v>8</v>
      </c>
      <c r="L577" s="137"/>
      <c r="M577" s="57"/>
      <c r="N577" s="141"/>
      <c r="O577" s="54">
        <f>IF(J577=0,"",J577/I576)</f>
        <v>0.93333333333333335</v>
      </c>
      <c r="P577" s="55">
        <v>17</v>
      </c>
      <c r="Q577" s="145">
        <f t="shared" si="59"/>
        <v>0.94444444444444442</v>
      </c>
      <c r="R577" s="145">
        <f t="shared" si="60"/>
        <v>5.555555555555558E-2</v>
      </c>
    </row>
    <row r="578" spans="1:18" ht="15.75" customHeight="1" x14ac:dyDescent="0.25">
      <c r="A578" s="50">
        <v>2301</v>
      </c>
      <c r="B578" s="51"/>
      <c r="C578" s="51"/>
      <c r="D578" s="51"/>
      <c r="E578" s="51"/>
      <c r="F578" s="51"/>
      <c r="G578" s="51"/>
      <c r="H578" s="51"/>
      <c r="I578" s="51"/>
      <c r="J578" s="51">
        <v>4</v>
      </c>
      <c r="K578" s="84">
        <v>4</v>
      </c>
      <c r="L578" s="137"/>
      <c r="M578" s="57"/>
      <c r="N578" s="57"/>
      <c r="O578" s="148"/>
      <c r="P578" s="55">
        <v>7</v>
      </c>
      <c r="Q578" s="149"/>
      <c r="R578" s="148"/>
    </row>
    <row r="579" spans="1:18" ht="15.75" customHeight="1" x14ac:dyDescent="0.25">
      <c r="A579" s="50">
        <v>2302</v>
      </c>
      <c r="B579" s="51"/>
      <c r="C579" s="51"/>
      <c r="D579" s="51"/>
      <c r="E579" s="51"/>
      <c r="F579" s="51"/>
      <c r="G579" s="51"/>
      <c r="H579" s="51"/>
      <c r="I579" s="51"/>
      <c r="J579" s="51">
        <v>1</v>
      </c>
      <c r="K579" s="84">
        <v>1</v>
      </c>
      <c r="L579" s="137"/>
      <c r="M579" s="57"/>
      <c r="N579" s="142"/>
      <c r="O579" s="148"/>
      <c r="P579" s="58">
        <v>3</v>
      </c>
      <c r="Q579" s="149"/>
      <c r="R579" s="148"/>
    </row>
    <row r="580" spans="1:18" ht="15.75" customHeight="1" x14ac:dyDescent="0.25">
      <c r="A580" s="50">
        <v>2401</v>
      </c>
      <c r="B580" s="51"/>
      <c r="C580" s="51"/>
      <c r="D580" s="51"/>
      <c r="E580" s="51"/>
      <c r="F580" s="51"/>
      <c r="G580" s="51"/>
      <c r="H580" s="51"/>
      <c r="I580" s="51"/>
      <c r="J580" s="51">
        <v>1</v>
      </c>
      <c r="K580" s="84">
        <v>1</v>
      </c>
      <c r="L580" s="137"/>
      <c r="M580" s="57"/>
      <c r="N580" s="142"/>
      <c r="O580" s="148"/>
      <c r="P580" s="58">
        <v>1</v>
      </c>
      <c r="Q580" s="149"/>
      <c r="R580" s="148"/>
    </row>
    <row r="581" spans="1:18" ht="15.75" customHeight="1" x14ac:dyDescent="0.25">
      <c r="A581" s="50">
        <v>2402</v>
      </c>
      <c r="B581" s="51"/>
      <c r="C581" s="51"/>
      <c r="D581" s="51"/>
      <c r="E581" s="51"/>
      <c r="F581" s="51"/>
      <c r="G581" s="51"/>
      <c r="H581" s="51"/>
      <c r="I581" s="51"/>
      <c r="J581" s="51"/>
      <c r="K581" s="84"/>
      <c r="L581" s="137"/>
      <c r="M581" s="57"/>
      <c r="N581" s="142"/>
      <c r="O581" s="57"/>
      <c r="P581" s="142"/>
      <c r="Q581" s="150"/>
      <c r="R581" s="148"/>
    </row>
    <row r="582" spans="1:18" ht="15.75" customHeight="1" x14ac:dyDescent="0.25">
      <c r="A582" s="50">
        <v>2501</v>
      </c>
      <c r="B582" s="51"/>
      <c r="C582" s="51"/>
      <c r="D582" s="51"/>
      <c r="E582" s="51"/>
      <c r="F582" s="51"/>
      <c r="G582" s="51"/>
      <c r="H582" s="51"/>
      <c r="I582" s="51"/>
      <c r="J582" s="51"/>
      <c r="K582" s="84"/>
      <c r="L582" s="137"/>
      <c r="M582" s="57"/>
      <c r="N582" s="142"/>
      <c r="O582" s="151" t="s">
        <v>48</v>
      </c>
      <c r="P582" s="152">
        <v>10</v>
      </c>
      <c r="Q582" s="153">
        <f>IF(SUM(K571:K580)=0,"",SUM(K571:K580))</f>
        <v>14</v>
      </c>
      <c r="R582" s="154" t="s">
        <v>17</v>
      </c>
    </row>
    <row r="583" spans="1:18" ht="15.75" customHeight="1" x14ac:dyDescent="0.25">
      <c r="A583" s="50">
        <v>2502</v>
      </c>
      <c r="B583" s="51"/>
      <c r="C583" s="51"/>
      <c r="D583" s="51"/>
      <c r="E583" s="51"/>
      <c r="F583" s="51"/>
      <c r="G583" s="51"/>
      <c r="H583" s="51"/>
      <c r="I583" s="51"/>
      <c r="J583" s="51"/>
      <c r="K583" s="84"/>
      <c r="L583" s="137"/>
      <c r="M583" s="57"/>
      <c r="N583" s="142"/>
      <c r="O583" s="155" t="s">
        <v>49</v>
      </c>
      <c r="P583" s="65">
        <f>IF(P582/B569=0,"",P582/B569)</f>
        <v>0.26315789473684209</v>
      </c>
      <c r="Q583" s="156">
        <f>IF(P582/Q582=0,"",P582/Q582)</f>
        <v>0.7142857142857143</v>
      </c>
      <c r="R583" s="157" t="s">
        <v>50</v>
      </c>
    </row>
    <row r="584" spans="1:18" ht="15.75" customHeight="1" x14ac:dyDescent="0.25">
      <c r="A584" s="50">
        <v>2601</v>
      </c>
      <c r="B584" s="51"/>
      <c r="C584" s="51"/>
      <c r="D584" s="51"/>
      <c r="E584" s="51"/>
      <c r="F584" s="51"/>
      <c r="G584" s="51"/>
      <c r="H584" s="51"/>
      <c r="I584" s="51"/>
      <c r="J584" s="51"/>
      <c r="K584" s="84"/>
      <c r="L584" s="138"/>
      <c r="M584" s="143"/>
      <c r="N584" s="144"/>
      <c r="O584" s="93"/>
      <c r="P584" s="158"/>
      <c r="Q584" s="158"/>
      <c r="R584" s="159"/>
    </row>
    <row r="585" spans="1:18" ht="18" customHeight="1" x14ac:dyDescent="0.25">
      <c r="A585" s="19"/>
      <c r="B585" s="182" t="s">
        <v>74</v>
      </c>
      <c r="C585" s="182"/>
      <c r="D585" s="182"/>
      <c r="E585" s="182"/>
      <c r="F585" s="182"/>
      <c r="G585" s="182"/>
      <c r="H585" s="182"/>
      <c r="I585" s="182"/>
      <c r="J585" s="182"/>
      <c r="K585" s="71">
        <f>SUM(K577:K581)</f>
        <v>14</v>
      </c>
      <c r="L585" s="133">
        <f>IF(K577=0,"",K577/B569)</f>
        <v>0.21052631578947367</v>
      </c>
      <c r="M585" s="72">
        <f>IF(K585=0,"",K585/B569)</f>
        <v>0.36842105263157893</v>
      </c>
      <c r="N585" s="72">
        <f>M585-L585</f>
        <v>0.15789473684210525</v>
      </c>
      <c r="O585" s="1"/>
      <c r="P585" s="24"/>
      <c r="Q585" s="27"/>
      <c r="R585" s="1"/>
    </row>
    <row r="586" spans="1:18" ht="12.75" customHeight="1" x14ac:dyDescent="0.2">
      <c r="M586" s="1"/>
      <c r="N586" s="1"/>
      <c r="P586" s="1"/>
    </row>
    <row r="587" spans="1:18" ht="12.75" customHeight="1" x14ac:dyDescent="0.2">
      <c r="M587" s="1"/>
      <c r="N587" s="1"/>
      <c r="P587" s="1"/>
    </row>
    <row r="588" spans="1:18" ht="26.25" customHeight="1" x14ac:dyDescent="0.4">
      <c r="A588" s="79"/>
      <c r="B588" s="183" t="s">
        <v>63</v>
      </c>
      <c r="C588" s="183"/>
      <c r="D588" s="183"/>
      <c r="E588" s="183"/>
      <c r="F588" s="183"/>
      <c r="G588" s="183"/>
      <c r="H588" s="183"/>
      <c r="I588" s="183"/>
      <c r="J588" s="183"/>
      <c r="K588" s="127" t="s">
        <v>85</v>
      </c>
      <c r="L588" s="92"/>
      <c r="M588" s="1"/>
      <c r="N588" s="24"/>
      <c r="O588" s="1"/>
      <c r="P588" s="24"/>
      <c r="Q588" s="24"/>
      <c r="R588" s="24"/>
    </row>
    <row r="589" spans="1:18" ht="20.25" customHeight="1" x14ac:dyDescent="0.2">
      <c r="A589" s="190" t="s">
        <v>16</v>
      </c>
      <c r="B589" s="191" t="s">
        <v>64</v>
      </c>
      <c r="C589" s="192"/>
      <c r="D589" s="192"/>
      <c r="E589" s="192"/>
      <c r="F589" s="192"/>
      <c r="G589" s="192"/>
      <c r="H589" s="192"/>
      <c r="I589" s="192"/>
      <c r="J589" s="193"/>
      <c r="K589" s="194" t="s">
        <v>17</v>
      </c>
      <c r="L589" s="189" t="s">
        <v>8</v>
      </c>
      <c r="M589" s="189" t="s">
        <v>9</v>
      </c>
      <c r="N589" s="196" t="s">
        <v>10</v>
      </c>
      <c r="O589" s="189" t="s">
        <v>11</v>
      </c>
      <c r="P589" s="187" t="s">
        <v>12</v>
      </c>
      <c r="Q589" s="187" t="s">
        <v>13</v>
      </c>
      <c r="R589" s="189" t="s">
        <v>14</v>
      </c>
    </row>
    <row r="590" spans="1:18" ht="15.75" customHeight="1" x14ac:dyDescent="0.25">
      <c r="A590" s="188"/>
      <c r="B590" s="50" t="s">
        <v>65</v>
      </c>
      <c r="C590" s="50" t="s">
        <v>66</v>
      </c>
      <c r="D590" s="50" t="s">
        <v>67</v>
      </c>
      <c r="E590" s="50" t="s">
        <v>68</v>
      </c>
      <c r="F590" s="50" t="s">
        <v>69</v>
      </c>
      <c r="G590" s="50" t="s">
        <v>70</v>
      </c>
      <c r="H590" s="50" t="s">
        <v>71</v>
      </c>
      <c r="I590" s="50" t="s">
        <v>72</v>
      </c>
      <c r="J590" s="50" t="s">
        <v>73</v>
      </c>
      <c r="K590" s="195"/>
      <c r="L590" s="195"/>
      <c r="M590" s="188"/>
      <c r="N590" s="188"/>
      <c r="O590" s="188"/>
      <c r="P590" s="188"/>
      <c r="Q590" s="188"/>
      <c r="R590" s="188"/>
    </row>
    <row r="591" spans="1:18" ht="15.75" customHeight="1" x14ac:dyDescent="0.25">
      <c r="A591" s="50">
        <v>1901</v>
      </c>
      <c r="B591" s="51">
        <v>15</v>
      </c>
      <c r="C591" s="51"/>
      <c r="D591" s="51"/>
      <c r="E591" s="51"/>
      <c r="F591" s="51"/>
      <c r="G591" s="51"/>
      <c r="H591" s="51"/>
      <c r="I591" s="51"/>
      <c r="J591" s="51"/>
      <c r="K591" s="84"/>
      <c r="L591" s="136"/>
      <c r="M591" s="139"/>
      <c r="N591" s="140"/>
      <c r="O591" s="146"/>
      <c r="P591" s="53">
        <f>B591</f>
        <v>15</v>
      </c>
      <c r="Q591" s="147"/>
      <c r="R591" s="146"/>
    </row>
    <row r="592" spans="1:18" ht="15.75" customHeight="1" x14ac:dyDescent="0.25">
      <c r="A592" s="50">
        <v>1902</v>
      </c>
      <c r="B592" s="51"/>
      <c r="C592" s="51">
        <v>11</v>
      </c>
      <c r="D592" s="51"/>
      <c r="E592" s="51"/>
      <c r="F592" s="51"/>
      <c r="G592" s="51"/>
      <c r="H592" s="51"/>
      <c r="I592" s="51"/>
      <c r="J592" s="51"/>
      <c r="K592" s="84"/>
      <c r="L592" s="137"/>
      <c r="M592" s="57"/>
      <c r="N592" s="141"/>
      <c r="O592" s="54">
        <f>IF(C592=0,"",C592/B591)</f>
        <v>0.73333333333333328</v>
      </c>
      <c r="P592" s="55">
        <v>11</v>
      </c>
      <c r="Q592" s="145">
        <f t="shared" ref="Q592:Q599" si="61">IF(P592=0,"",P592/P591)</f>
        <v>0.73333333333333328</v>
      </c>
      <c r="R592" s="145">
        <f t="shared" ref="R592:R599" si="62">IF(P592=0,"",100%-Q592)</f>
        <v>0.26666666666666672</v>
      </c>
    </row>
    <row r="593" spans="1:19" ht="15.75" customHeight="1" x14ac:dyDescent="0.25">
      <c r="A593" s="50">
        <v>2001</v>
      </c>
      <c r="B593" s="51"/>
      <c r="C593" s="51"/>
      <c r="D593" s="51">
        <v>5</v>
      </c>
      <c r="E593" s="51"/>
      <c r="F593" s="51"/>
      <c r="G593" s="51"/>
      <c r="H593" s="51"/>
      <c r="I593" s="51"/>
      <c r="J593" s="51"/>
      <c r="K593" s="84"/>
      <c r="L593" s="137"/>
      <c r="M593" s="57"/>
      <c r="N593" s="141"/>
      <c r="O593" s="54">
        <f>IF(D593=0,"",D593/C592)</f>
        <v>0.45454545454545453</v>
      </c>
      <c r="P593" s="55">
        <v>8</v>
      </c>
      <c r="Q593" s="145">
        <f t="shared" si="61"/>
        <v>0.72727272727272729</v>
      </c>
      <c r="R593" s="145">
        <f t="shared" si="62"/>
        <v>0.27272727272727271</v>
      </c>
      <c r="S593" s="80">
        <f>P593/P591</f>
        <v>0.53333333333333333</v>
      </c>
    </row>
    <row r="594" spans="1:19" ht="15.75" customHeight="1" x14ac:dyDescent="0.25">
      <c r="A594" s="50">
        <v>2002</v>
      </c>
      <c r="B594" s="51"/>
      <c r="C594" s="51"/>
      <c r="D594" s="51"/>
      <c r="E594" s="51">
        <v>5</v>
      </c>
      <c r="F594" s="51"/>
      <c r="G594" s="51"/>
      <c r="H594" s="51"/>
      <c r="I594" s="51"/>
      <c r="J594" s="51"/>
      <c r="K594" s="84"/>
      <c r="L594" s="137"/>
      <c r="M594" s="57"/>
      <c r="N594" s="141"/>
      <c r="O594" s="54">
        <f>IF(E594=0,"",E594/D593)</f>
        <v>1</v>
      </c>
      <c r="P594" s="55">
        <v>7</v>
      </c>
      <c r="Q594" s="145">
        <f t="shared" si="61"/>
        <v>0.875</v>
      </c>
      <c r="R594" s="145">
        <f t="shared" si="62"/>
        <v>0.125</v>
      </c>
    </row>
    <row r="595" spans="1:19" ht="15.75" customHeight="1" x14ac:dyDescent="0.25">
      <c r="A595" s="50">
        <v>2101</v>
      </c>
      <c r="B595" s="51"/>
      <c r="C595" s="51"/>
      <c r="D595" s="51"/>
      <c r="E595" s="51"/>
      <c r="F595" s="51">
        <v>5</v>
      </c>
      <c r="G595" s="51"/>
      <c r="H595" s="51"/>
      <c r="I595" s="51"/>
      <c r="J595" s="51"/>
      <c r="K595" s="84"/>
      <c r="L595" s="137"/>
      <c r="M595" s="57"/>
      <c r="N595" s="141"/>
      <c r="O595" s="54">
        <f>IF(F595=0,"",F595/E594)</f>
        <v>1</v>
      </c>
      <c r="P595" s="55">
        <v>5</v>
      </c>
      <c r="Q595" s="145">
        <f t="shared" si="61"/>
        <v>0.7142857142857143</v>
      </c>
      <c r="R595" s="145">
        <f t="shared" si="62"/>
        <v>0.2857142857142857</v>
      </c>
    </row>
    <row r="596" spans="1:19" ht="15.75" customHeight="1" x14ac:dyDescent="0.25">
      <c r="A596" s="50">
        <v>2102</v>
      </c>
      <c r="B596" s="51"/>
      <c r="C596" s="51"/>
      <c r="D596" s="51"/>
      <c r="E596" s="51"/>
      <c r="F596" s="51"/>
      <c r="G596" s="51">
        <v>5</v>
      </c>
      <c r="H596" s="51"/>
      <c r="I596" s="51"/>
      <c r="J596" s="51"/>
      <c r="K596" s="84"/>
      <c r="L596" s="137"/>
      <c r="M596" s="57"/>
      <c r="N596" s="141"/>
      <c r="O596" s="54">
        <f>IF(G596=0,"",G596/F595)</f>
        <v>1</v>
      </c>
      <c r="P596" s="55">
        <v>5</v>
      </c>
      <c r="Q596" s="145">
        <f t="shared" si="61"/>
        <v>1</v>
      </c>
      <c r="R596" s="145">
        <f t="shared" si="62"/>
        <v>0</v>
      </c>
    </row>
    <row r="597" spans="1:19" ht="15.75" customHeight="1" x14ac:dyDescent="0.25">
      <c r="A597" s="50">
        <v>2201</v>
      </c>
      <c r="B597" s="51"/>
      <c r="C597" s="51"/>
      <c r="D597" s="51"/>
      <c r="E597" s="51"/>
      <c r="F597" s="51"/>
      <c r="G597" s="51"/>
      <c r="H597" s="51">
        <v>5</v>
      </c>
      <c r="I597" s="51"/>
      <c r="J597" s="51"/>
      <c r="K597" s="84"/>
      <c r="L597" s="137"/>
      <c r="M597" s="57"/>
      <c r="N597" s="141"/>
      <c r="O597" s="54">
        <f>IF(H597=0,"",H597/G596)</f>
        <v>1</v>
      </c>
      <c r="P597" s="55">
        <v>5</v>
      </c>
      <c r="Q597" s="145">
        <f t="shared" si="61"/>
        <v>1</v>
      </c>
      <c r="R597" s="145">
        <f t="shared" si="62"/>
        <v>0</v>
      </c>
    </row>
    <row r="598" spans="1:19" ht="15.75" customHeight="1" x14ac:dyDescent="0.25">
      <c r="A598" s="50">
        <v>2202</v>
      </c>
      <c r="B598" s="51"/>
      <c r="C598" s="51"/>
      <c r="D598" s="51"/>
      <c r="E598" s="51"/>
      <c r="F598" s="51"/>
      <c r="G598" s="51"/>
      <c r="H598" s="51"/>
      <c r="I598" s="51">
        <v>5</v>
      </c>
      <c r="J598" s="51"/>
      <c r="K598" s="84"/>
      <c r="L598" s="137"/>
      <c r="M598" s="57"/>
      <c r="N598" s="141"/>
      <c r="O598" s="54">
        <f>IF(I598=0,"",I598/H597)</f>
        <v>1</v>
      </c>
      <c r="P598" s="55">
        <v>5</v>
      </c>
      <c r="Q598" s="145">
        <f t="shared" si="61"/>
        <v>1</v>
      </c>
      <c r="R598" s="145">
        <f t="shared" si="62"/>
        <v>0</v>
      </c>
    </row>
    <row r="599" spans="1:19" ht="15.75" customHeight="1" x14ac:dyDescent="0.25">
      <c r="A599" s="50">
        <v>2301</v>
      </c>
      <c r="B599" s="51"/>
      <c r="C599" s="51"/>
      <c r="D599" s="51"/>
      <c r="E599" s="51"/>
      <c r="F599" s="51"/>
      <c r="G599" s="51"/>
      <c r="H599" s="51"/>
      <c r="I599" s="51"/>
      <c r="J599" s="51">
        <v>5</v>
      </c>
      <c r="K599" s="84">
        <v>4</v>
      </c>
      <c r="L599" s="137"/>
      <c r="M599" s="57"/>
      <c r="N599" s="141"/>
      <c r="O599" s="54">
        <f>IF(J599=0,"",J599/I598)</f>
        <v>1</v>
      </c>
      <c r="P599" s="55">
        <v>5</v>
      </c>
      <c r="Q599" s="145">
        <f t="shared" si="61"/>
        <v>1</v>
      </c>
      <c r="R599" s="145">
        <f t="shared" si="62"/>
        <v>0</v>
      </c>
    </row>
    <row r="600" spans="1:19" ht="15.75" customHeight="1" x14ac:dyDescent="0.25">
      <c r="A600" s="50">
        <v>2302</v>
      </c>
      <c r="B600" s="51"/>
      <c r="C600" s="51"/>
      <c r="D600" s="51"/>
      <c r="E600" s="51"/>
      <c r="F600" s="51"/>
      <c r="G600" s="51"/>
      <c r="H600" s="51"/>
      <c r="I600" s="51"/>
      <c r="J600" s="51">
        <v>1</v>
      </c>
      <c r="K600" s="84">
        <v>1</v>
      </c>
      <c r="L600" s="137"/>
      <c r="M600" s="57"/>
      <c r="N600" s="57"/>
      <c r="O600" s="148"/>
      <c r="P600" s="55">
        <v>1</v>
      </c>
      <c r="Q600" s="149"/>
      <c r="R600" s="148"/>
    </row>
    <row r="601" spans="1:19" ht="15.75" customHeight="1" x14ac:dyDescent="0.25">
      <c r="A601" s="50">
        <v>2401</v>
      </c>
      <c r="B601" s="51"/>
      <c r="C601" s="51"/>
      <c r="D601" s="51"/>
      <c r="E601" s="51"/>
      <c r="F601" s="51"/>
      <c r="G601" s="51"/>
      <c r="H601" s="51"/>
      <c r="I601" s="51"/>
      <c r="J601" s="51"/>
      <c r="K601" s="84"/>
      <c r="L601" s="137"/>
      <c r="M601" s="57"/>
      <c r="N601" s="142"/>
      <c r="O601" s="148"/>
      <c r="P601" s="58"/>
      <c r="Q601" s="149"/>
      <c r="R601" s="148"/>
    </row>
    <row r="602" spans="1:19" ht="15.75" customHeight="1" x14ac:dyDescent="0.25">
      <c r="A602" s="50">
        <v>2402</v>
      </c>
      <c r="B602" s="51"/>
      <c r="C602" s="51"/>
      <c r="D602" s="51"/>
      <c r="E602" s="51"/>
      <c r="F602" s="51"/>
      <c r="G602" s="51"/>
      <c r="H602" s="51"/>
      <c r="I602" s="51"/>
      <c r="J602" s="51"/>
      <c r="K602" s="84"/>
      <c r="L602" s="137"/>
      <c r="M602" s="57"/>
      <c r="N602" s="142"/>
      <c r="O602" s="148"/>
      <c r="P602" s="58"/>
      <c r="Q602" s="149"/>
      <c r="R602" s="148"/>
    </row>
    <row r="603" spans="1:19" ht="15.75" customHeight="1" x14ac:dyDescent="0.25">
      <c r="A603" s="50">
        <v>2501</v>
      </c>
      <c r="B603" s="51"/>
      <c r="C603" s="51"/>
      <c r="D603" s="51"/>
      <c r="E603" s="51"/>
      <c r="F603" s="51"/>
      <c r="G603" s="51"/>
      <c r="H603" s="51"/>
      <c r="I603" s="51"/>
      <c r="J603" s="51"/>
      <c r="K603" s="84"/>
      <c r="L603" s="137"/>
      <c r="M603" s="57"/>
      <c r="N603" s="142"/>
      <c r="O603" s="57"/>
      <c r="P603" s="142"/>
      <c r="Q603" s="150"/>
      <c r="R603" s="148"/>
    </row>
    <row r="604" spans="1:19" ht="15.75" customHeight="1" x14ac:dyDescent="0.25">
      <c r="A604" s="50">
        <v>2502</v>
      </c>
      <c r="B604" s="51"/>
      <c r="C604" s="51"/>
      <c r="D604" s="51"/>
      <c r="E604" s="51"/>
      <c r="F604" s="51"/>
      <c r="G604" s="51"/>
      <c r="H604" s="51"/>
      <c r="I604" s="51"/>
      <c r="J604" s="51"/>
      <c r="K604" s="84"/>
      <c r="L604" s="137"/>
      <c r="M604" s="57"/>
      <c r="N604" s="142"/>
      <c r="O604" s="151" t="s">
        <v>48</v>
      </c>
      <c r="P604" s="152">
        <v>5</v>
      </c>
      <c r="Q604" s="153">
        <f>IF(SUM(K593:K602)=0,"",SUM(K593:K602))</f>
        <v>5</v>
      </c>
      <c r="R604" s="154" t="s">
        <v>17</v>
      </c>
    </row>
    <row r="605" spans="1:19" ht="15.75" customHeight="1" x14ac:dyDescent="0.25">
      <c r="A605" s="50">
        <v>2601</v>
      </c>
      <c r="B605" s="51"/>
      <c r="C605" s="51"/>
      <c r="D605" s="51"/>
      <c r="E605" s="51"/>
      <c r="F605" s="51"/>
      <c r="G605" s="51"/>
      <c r="H605" s="51"/>
      <c r="I605" s="51"/>
      <c r="J605" s="51"/>
      <c r="K605" s="84"/>
      <c r="L605" s="137"/>
      <c r="M605" s="57"/>
      <c r="N605" s="142"/>
      <c r="O605" s="155" t="s">
        <v>49</v>
      </c>
      <c r="P605" s="65">
        <f>IF(P604/B591=0,"",P604/B591)</f>
        <v>0.33333333333333331</v>
      </c>
      <c r="Q605" s="156">
        <f>IF(P604/Q604=0,"",P604/Q604)</f>
        <v>1</v>
      </c>
      <c r="R605" s="157" t="s">
        <v>50</v>
      </c>
    </row>
    <row r="606" spans="1:19" ht="15.75" customHeight="1" x14ac:dyDescent="0.25">
      <c r="A606" s="50">
        <v>2602</v>
      </c>
      <c r="B606" s="51"/>
      <c r="C606" s="51"/>
      <c r="D606" s="51"/>
      <c r="E606" s="51"/>
      <c r="F606" s="51"/>
      <c r="G606" s="51"/>
      <c r="H606" s="51"/>
      <c r="I606" s="51"/>
      <c r="J606" s="51"/>
      <c r="K606" s="84"/>
      <c r="L606" s="138"/>
      <c r="M606" s="143"/>
      <c r="N606" s="144"/>
      <c r="O606" s="93"/>
      <c r="P606" s="158"/>
      <c r="Q606" s="158"/>
      <c r="R606" s="159"/>
    </row>
    <row r="607" spans="1:19" ht="18" customHeight="1" x14ac:dyDescent="0.25">
      <c r="A607" s="19"/>
      <c r="B607" s="182" t="s">
        <v>74</v>
      </c>
      <c r="C607" s="182"/>
      <c r="D607" s="182"/>
      <c r="E607" s="182"/>
      <c r="F607" s="182"/>
      <c r="G607" s="182"/>
      <c r="H607" s="182"/>
      <c r="I607" s="182"/>
      <c r="J607" s="182"/>
      <c r="K607" s="71">
        <f>SUM(K599:K603)</f>
        <v>5</v>
      </c>
      <c r="L607" s="133">
        <f>IF(K599=0,"",K599/B591)</f>
        <v>0.26666666666666666</v>
      </c>
      <c r="M607" s="72">
        <f>IF(K607=0,"",K607/B591)</f>
        <v>0.33333333333333331</v>
      </c>
      <c r="N607" s="72">
        <f>IF(K600=0,"",M607-L607)</f>
        <v>6.6666666666666652E-2</v>
      </c>
      <c r="O607" s="1"/>
      <c r="P607" s="24"/>
      <c r="Q607" s="27"/>
      <c r="R607" s="1"/>
    </row>
    <row r="608" spans="1:19" ht="12.75" customHeight="1" x14ac:dyDescent="0.2">
      <c r="M608" s="1"/>
      <c r="N608" s="1"/>
      <c r="P608" s="1"/>
    </row>
    <row r="609" spans="1:19" ht="12.75" customHeight="1" x14ac:dyDescent="0.2">
      <c r="M609" s="1"/>
      <c r="N609" s="1"/>
      <c r="P609" s="1"/>
    </row>
    <row r="610" spans="1:19" ht="26.25" x14ac:dyDescent="0.4">
      <c r="A610" s="79"/>
      <c r="B610" s="183" t="s">
        <v>63</v>
      </c>
      <c r="C610" s="183"/>
      <c r="D610" s="183"/>
      <c r="E610" s="183"/>
      <c r="F610" s="183"/>
      <c r="G610" s="183"/>
      <c r="H610" s="183"/>
      <c r="I610" s="183"/>
      <c r="J610" s="183"/>
      <c r="K610" s="127" t="s">
        <v>86</v>
      </c>
      <c r="L610" s="92"/>
      <c r="M610" s="1"/>
      <c r="N610" s="24"/>
      <c r="O610" s="1"/>
      <c r="P610" s="24"/>
      <c r="Q610" s="24"/>
      <c r="R610" s="24"/>
    </row>
    <row r="611" spans="1:19" ht="20.25" x14ac:dyDescent="0.2">
      <c r="A611" s="190" t="s">
        <v>16</v>
      </c>
      <c r="B611" s="191" t="s">
        <v>64</v>
      </c>
      <c r="C611" s="192"/>
      <c r="D611" s="192"/>
      <c r="E611" s="192"/>
      <c r="F611" s="192"/>
      <c r="G611" s="192"/>
      <c r="H611" s="192"/>
      <c r="I611" s="192"/>
      <c r="J611" s="193"/>
      <c r="K611" s="194" t="s">
        <v>17</v>
      </c>
      <c r="L611" s="189" t="s">
        <v>8</v>
      </c>
      <c r="M611" s="189" t="s">
        <v>9</v>
      </c>
      <c r="N611" s="196" t="s">
        <v>10</v>
      </c>
      <c r="O611" s="189" t="s">
        <v>11</v>
      </c>
      <c r="P611" s="187" t="s">
        <v>12</v>
      </c>
      <c r="Q611" s="187" t="s">
        <v>13</v>
      </c>
      <c r="R611" s="189" t="s">
        <v>14</v>
      </c>
    </row>
    <row r="612" spans="1:19" ht="15.75" x14ac:dyDescent="0.25">
      <c r="A612" s="188"/>
      <c r="B612" s="50" t="s">
        <v>65</v>
      </c>
      <c r="C612" s="50" t="s">
        <v>66</v>
      </c>
      <c r="D612" s="50" t="s">
        <v>67</v>
      </c>
      <c r="E612" s="50" t="s">
        <v>68</v>
      </c>
      <c r="F612" s="50" t="s">
        <v>69</v>
      </c>
      <c r="G612" s="50" t="s">
        <v>70</v>
      </c>
      <c r="H612" s="50" t="s">
        <v>71</v>
      </c>
      <c r="I612" s="50" t="s">
        <v>72</v>
      </c>
      <c r="J612" s="50" t="s">
        <v>73</v>
      </c>
      <c r="K612" s="195"/>
      <c r="L612" s="195"/>
      <c r="M612" s="188"/>
      <c r="N612" s="188"/>
      <c r="O612" s="188"/>
      <c r="P612" s="188"/>
      <c r="Q612" s="188"/>
      <c r="R612" s="188"/>
    </row>
    <row r="613" spans="1:19" ht="15.75" customHeight="1" x14ac:dyDescent="0.25">
      <c r="A613" s="50">
        <v>1902</v>
      </c>
      <c r="B613" s="51">
        <v>32</v>
      </c>
      <c r="C613" s="51"/>
      <c r="D613" s="51"/>
      <c r="E613" s="51"/>
      <c r="F613" s="51"/>
      <c r="G613" s="51"/>
      <c r="H613" s="51"/>
      <c r="I613" s="51"/>
      <c r="J613" s="51"/>
      <c r="K613" s="84"/>
      <c r="L613" s="136"/>
      <c r="M613" s="139"/>
      <c r="N613" s="140"/>
      <c r="O613" s="146"/>
      <c r="P613" s="53">
        <f>B613</f>
        <v>32</v>
      </c>
      <c r="Q613" s="147"/>
      <c r="R613" s="146"/>
    </row>
    <row r="614" spans="1:19" ht="15.75" customHeight="1" x14ac:dyDescent="0.25">
      <c r="A614" s="50">
        <v>2001</v>
      </c>
      <c r="B614" s="51"/>
      <c r="C614" s="51">
        <v>29</v>
      </c>
      <c r="D614" s="51"/>
      <c r="E614" s="51"/>
      <c r="F614" s="51"/>
      <c r="G614" s="51"/>
      <c r="H614" s="51"/>
      <c r="I614" s="51"/>
      <c r="J614" s="51"/>
      <c r="K614" s="84"/>
      <c r="L614" s="137"/>
      <c r="M614" s="57"/>
      <c r="N614" s="141"/>
      <c r="O614" s="54">
        <f>IF(C614=0,"",C614/B613)</f>
        <v>0.90625</v>
      </c>
      <c r="P614" s="55">
        <v>29</v>
      </c>
      <c r="Q614" s="145">
        <f t="shared" ref="Q614:Q621" si="63">IF(P614=0,"",P614/P613)</f>
        <v>0.90625</v>
      </c>
      <c r="R614" s="145">
        <f t="shared" ref="R614:R621" si="64">IF(P614=0,"",100%-Q614)</f>
        <v>9.375E-2</v>
      </c>
    </row>
    <row r="615" spans="1:19" ht="15.75" customHeight="1" x14ac:dyDescent="0.25">
      <c r="A615" s="50">
        <v>2002</v>
      </c>
      <c r="B615" s="51"/>
      <c r="C615" s="51"/>
      <c r="D615" s="51">
        <v>27</v>
      </c>
      <c r="E615" s="51"/>
      <c r="F615" s="51"/>
      <c r="G615" s="51"/>
      <c r="H615" s="51"/>
      <c r="I615" s="51"/>
      <c r="J615" s="51"/>
      <c r="K615" s="84"/>
      <c r="L615" s="137"/>
      <c r="M615" s="57"/>
      <c r="N615" s="141"/>
      <c r="O615" s="54">
        <f>IF(D615=0,"",D615/C614)</f>
        <v>0.93103448275862066</v>
      </c>
      <c r="P615" s="55">
        <v>29</v>
      </c>
      <c r="Q615" s="145">
        <f t="shared" si="63"/>
        <v>1</v>
      </c>
      <c r="R615" s="145">
        <f t="shared" si="64"/>
        <v>0</v>
      </c>
      <c r="S615" s="80">
        <f>P615/P613</f>
        <v>0.90625</v>
      </c>
    </row>
    <row r="616" spans="1:19" ht="15.75" customHeight="1" x14ac:dyDescent="0.25">
      <c r="A616" s="50">
        <v>2101</v>
      </c>
      <c r="B616" s="51"/>
      <c r="C616" s="51"/>
      <c r="D616" s="51"/>
      <c r="E616" s="51">
        <v>24</v>
      </c>
      <c r="F616" s="51"/>
      <c r="G616" s="51"/>
      <c r="H616" s="51"/>
      <c r="I616" s="51"/>
      <c r="J616" s="51"/>
      <c r="K616" s="84"/>
      <c r="L616" s="137"/>
      <c r="M616" s="57"/>
      <c r="N616" s="141"/>
      <c r="O616" s="54">
        <f>IF(E616=0,"",E616/D615)</f>
        <v>0.88888888888888884</v>
      </c>
      <c r="P616" s="55">
        <v>27</v>
      </c>
      <c r="Q616" s="145">
        <f t="shared" si="63"/>
        <v>0.93103448275862066</v>
      </c>
      <c r="R616" s="145">
        <f t="shared" si="64"/>
        <v>6.8965517241379337E-2</v>
      </c>
    </row>
    <row r="617" spans="1:19" ht="15.75" customHeight="1" x14ac:dyDescent="0.25">
      <c r="A617" s="50">
        <v>2102</v>
      </c>
      <c r="B617" s="51"/>
      <c r="C617" s="51"/>
      <c r="D617" s="51"/>
      <c r="E617" s="51"/>
      <c r="F617" s="51">
        <v>22</v>
      </c>
      <c r="G617" s="51"/>
      <c r="H617" s="51"/>
      <c r="I617" s="51"/>
      <c r="J617" s="51"/>
      <c r="K617" s="84"/>
      <c r="L617" s="137"/>
      <c r="M617" s="57"/>
      <c r="N617" s="141"/>
      <c r="O617" s="54">
        <f>IF(F617=0,"",F617/E616)</f>
        <v>0.91666666666666663</v>
      </c>
      <c r="P617" s="55">
        <v>23</v>
      </c>
      <c r="Q617" s="145">
        <f t="shared" si="63"/>
        <v>0.85185185185185186</v>
      </c>
      <c r="R617" s="145">
        <f t="shared" si="64"/>
        <v>0.14814814814814814</v>
      </c>
    </row>
    <row r="618" spans="1:19" ht="15.75" customHeight="1" x14ac:dyDescent="0.25">
      <c r="A618" s="50">
        <v>2201</v>
      </c>
      <c r="B618" s="51"/>
      <c r="C618" s="51"/>
      <c r="D618" s="51"/>
      <c r="E618" s="51"/>
      <c r="F618" s="51"/>
      <c r="G618" s="51">
        <v>22</v>
      </c>
      <c r="H618" s="51"/>
      <c r="I618" s="51"/>
      <c r="J618" s="51"/>
      <c r="K618" s="84"/>
      <c r="L618" s="137"/>
      <c r="M618" s="57"/>
      <c r="N618" s="141"/>
      <c r="O618" s="54">
        <f>IF(G618=0,"",G618/F617)</f>
        <v>1</v>
      </c>
      <c r="P618" s="55">
        <v>22</v>
      </c>
      <c r="Q618" s="145">
        <f t="shared" si="63"/>
        <v>0.95652173913043481</v>
      </c>
      <c r="R618" s="145">
        <f t="shared" si="64"/>
        <v>4.3478260869565188E-2</v>
      </c>
    </row>
    <row r="619" spans="1:19" ht="15.75" customHeight="1" x14ac:dyDescent="0.25">
      <c r="A619" s="50">
        <v>2202</v>
      </c>
      <c r="B619" s="51"/>
      <c r="C619" s="51"/>
      <c r="D619" s="51"/>
      <c r="E619" s="51"/>
      <c r="F619" s="51"/>
      <c r="G619" s="51"/>
      <c r="H619" s="51">
        <v>21</v>
      </c>
      <c r="I619" s="51"/>
      <c r="J619" s="51"/>
      <c r="K619" s="84"/>
      <c r="L619" s="137"/>
      <c r="M619" s="57"/>
      <c r="N619" s="141"/>
      <c r="O619" s="54">
        <f>IF(H619=0,"",H619/G618)</f>
        <v>0.95454545454545459</v>
      </c>
      <c r="P619" s="55">
        <v>21</v>
      </c>
      <c r="Q619" s="145">
        <f t="shared" si="63"/>
        <v>0.95454545454545459</v>
      </c>
      <c r="R619" s="145">
        <f t="shared" si="64"/>
        <v>4.5454545454545414E-2</v>
      </c>
    </row>
    <row r="620" spans="1:19" ht="15.75" customHeight="1" x14ac:dyDescent="0.25">
      <c r="A620" s="50">
        <v>2301</v>
      </c>
      <c r="B620" s="51"/>
      <c r="C620" s="51"/>
      <c r="D620" s="51"/>
      <c r="E620" s="51"/>
      <c r="F620" s="51"/>
      <c r="G620" s="51"/>
      <c r="H620" s="51"/>
      <c r="I620" s="51">
        <v>21</v>
      </c>
      <c r="J620" s="51"/>
      <c r="K620" s="84"/>
      <c r="L620" s="137"/>
      <c r="M620" s="57"/>
      <c r="N620" s="141"/>
      <c r="O620" s="54">
        <f>IF(I620=0,"",I620/H619)</f>
        <v>1</v>
      </c>
      <c r="P620" s="55">
        <v>21</v>
      </c>
      <c r="Q620" s="145">
        <f t="shared" si="63"/>
        <v>1</v>
      </c>
      <c r="R620" s="145">
        <f t="shared" si="64"/>
        <v>0</v>
      </c>
    </row>
    <row r="621" spans="1:19" ht="15.75" customHeight="1" x14ac:dyDescent="0.25">
      <c r="A621" s="50">
        <v>2302</v>
      </c>
      <c r="B621" s="51"/>
      <c r="C621" s="51"/>
      <c r="D621" s="51"/>
      <c r="E621" s="51"/>
      <c r="F621" s="51"/>
      <c r="G621" s="51"/>
      <c r="H621" s="51"/>
      <c r="I621" s="51"/>
      <c r="J621" s="51">
        <v>21</v>
      </c>
      <c r="K621" s="84">
        <v>9</v>
      </c>
      <c r="L621" s="137"/>
      <c r="M621" s="57"/>
      <c r="N621" s="141"/>
      <c r="O621" s="54">
        <f>IF(J621=0,"",J621/I620)</f>
        <v>1</v>
      </c>
      <c r="P621" s="55">
        <v>21</v>
      </c>
      <c r="Q621" s="145">
        <f t="shared" si="63"/>
        <v>1</v>
      </c>
      <c r="R621" s="145">
        <f t="shared" si="64"/>
        <v>0</v>
      </c>
    </row>
    <row r="622" spans="1:19" ht="15.75" customHeight="1" x14ac:dyDescent="0.25">
      <c r="A622" s="50">
        <v>2401</v>
      </c>
      <c r="B622" s="51"/>
      <c r="C622" s="51"/>
      <c r="D622" s="51"/>
      <c r="E622" s="51"/>
      <c r="F622" s="51"/>
      <c r="G622" s="51"/>
      <c r="H622" s="51"/>
      <c r="I622" s="51"/>
      <c r="J622" s="51">
        <v>6</v>
      </c>
      <c r="K622" s="84">
        <v>7</v>
      </c>
      <c r="L622" s="137"/>
      <c r="M622" s="57"/>
      <c r="N622" s="57"/>
      <c r="O622" s="148"/>
      <c r="P622" s="55">
        <v>11</v>
      </c>
      <c r="Q622" s="149"/>
      <c r="R622" s="148"/>
    </row>
    <row r="623" spans="1:19" ht="15.75" customHeight="1" x14ac:dyDescent="0.25">
      <c r="A623" s="50">
        <v>2402</v>
      </c>
      <c r="B623" s="51"/>
      <c r="C623" s="51"/>
      <c r="D623" s="51"/>
      <c r="E623" s="51"/>
      <c r="F623" s="51"/>
      <c r="G623" s="51"/>
      <c r="H623" s="51"/>
      <c r="I623" s="51"/>
      <c r="J623" s="51">
        <v>3</v>
      </c>
      <c r="K623" s="84">
        <v>3</v>
      </c>
      <c r="L623" s="137"/>
      <c r="M623" s="57"/>
      <c r="N623" s="142"/>
      <c r="O623" s="148"/>
      <c r="P623" s="58">
        <v>4</v>
      </c>
      <c r="Q623" s="149"/>
      <c r="R623" s="148"/>
    </row>
    <row r="624" spans="1:19" ht="15.75" customHeight="1" x14ac:dyDescent="0.25">
      <c r="A624" s="50">
        <v>2501</v>
      </c>
      <c r="B624" s="51"/>
      <c r="C624" s="51"/>
      <c r="D624" s="51"/>
      <c r="E624" s="51"/>
      <c r="F624" s="51"/>
      <c r="G624" s="51"/>
      <c r="H624" s="51"/>
      <c r="I624" s="51"/>
      <c r="J624" s="51">
        <v>1</v>
      </c>
      <c r="K624" s="84">
        <v>1</v>
      </c>
      <c r="L624" s="137"/>
      <c r="M624" s="57"/>
      <c r="N624" s="142"/>
      <c r="O624" s="148"/>
      <c r="P624" s="58">
        <v>1</v>
      </c>
      <c r="Q624" s="149"/>
      <c r="R624" s="148"/>
    </row>
    <row r="625" spans="1:19" ht="15.75" customHeight="1" x14ac:dyDescent="0.25">
      <c r="A625" s="50">
        <v>2502</v>
      </c>
      <c r="B625" s="51"/>
      <c r="C625" s="51"/>
      <c r="D625" s="51"/>
      <c r="E625" s="51"/>
      <c r="F625" s="51"/>
      <c r="G625" s="51"/>
      <c r="H625" s="51"/>
      <c r="I625" s="51"/>
      <c r="J625" s="51"/>
      <c r="K625" s="84"/>
      <c r="L625" s="137"/>
      <c r="M625" s="57"/>
      <c r="N625" s="142"/>
      <c r="O625" s="57"/>
      <c r="P625" s="142"/>
      <c r="Q625" s="150"/>
      <c r="R625" s="148"/>
    </row>
    <row r="626" spans="1:19" ht="15.75" customHeight="1" x14ac:dyDescent="0.25">
      <c r="A626" s="50">
        <v>2601</v>
      </c>
      <c r="B626" s="51"/>
      <c r="C626" s="51"/>
      <c r="D626" s="51"/>
      <c r="E626" s="51"/>
      <c r="F626" s="51"/>
      <c r="G626" s="51"/>
      <c r="H626" s="51"/>
      <c r="I626" s="51"/>
      <c r="J626" s="51"/>
      <c r="K626" s="84"/>
      <c r="L626" s="137"/>
      <c r="M626" s="57"/>
      <c r="N626" s="142"/>
      <c r="O626" s="151" t="s">
        <v>48</v>
      </c>
      <c r="P626" s="152">
        <v>3</v>
      </c>
      <c r="Q626" s="153">
        <f>IF(SUM(K615:K624)=0,"",SUM(K615:K624))</f>
        <v>20</v>
      </c>
      <c r="R626" s="154" t="s">
        <v>17</v>
      </c>
    </row>
    <row r="627" spans="1:19" ht="15.75" customHeight="1" x14ac:dyDescent="0.25">
      <c r="A627" s="50">
        <v>2602</v>
      </c>
      <c r="B627" s="51"/>
      <c r="C627" s="51"/>
      <c r="D627" s="51"/>
      <c r="E627" s="51"/>
      <c r="F627" s="51"/>
      <c r="G627" s="51"/>
      <c r="H627" s="51"/>
      <c r="I627" s="51"/>
      <c r="J627" s="51"/>
      <c r="K627" s="84"/>
      <c r="L627" s="137"/>
      <c r="M627" s="57"/>
      <c r="N627" s="142"/>
      <c r="O627" s="155" t="s">
        <v>49</v>
      </c>
      <c r="P627" s="65">
        <f>IF(P626/B613=0,"",P626/B613)</f>
        <v>9.375E-2</v>
      </c>
      <c r="Q627" s="156">
        <f>IF(P626/Q626=0,"",P626/Q626)</f>
        <v>0.15</v>
      </c>
      <c r="R627" s="157" t="s">
        <v>50</v>
      </c>
    </row>
    <row r="628" spans="1:19" ht="15.75" customHeight="1" x14ac:dyDescent="0.25">
      <c r="A628" s="50">
        <v>2701</v>
      </c>
      <c r="B628" s="51"/>
      <c r="C628" s="51"/>
      <c r="D628" s="51"/>
      <c r="E628" s="51"/>
      <c r="F628" s="51"/>
      <c r="G628" s="51"/>
      <c r="H628" s="51"/>
      <c r="I628" s="51"/>
      <c r="J628" s="51"/>
      <c r="K628" s="84"/>
      <c r="L628" s="138"/>
      <c r="M628" s="143"/>
      <c r="N628" s="144"/>
      <c r="O628" s="93"/>
      <c r="P628" s="158"/>
      <c r="Q628" s="158"/>
      <c r="R628" s="159"/>
    </row>
    <row r="629" spans="1:19" ht="18" customHeight="1" x14ac:dyDescent="0.25">
      <c r="A629" s="19"/>
      <c r="B629" s="182" t="s">
        <v>74</v>
      </c>
      <c r="C629" s="182"/>
      <c r="D629" s="182"/>
      <c r="E629" s="182"/>
      <c r="F629" s="182"/>
      <c r="G629" s="182"/>
      <c r="H629" s="182"/>
      <c r="I629" s="182"/>
      <c r="J629" s="182"/>
      <c r="K629" s="71">
        <f>SUM(K621:K625)</f>
        <v>20</v>
      </c>
      <c r="L629" s="133">
        <f>IF(K621=0,"",K621/B613)</f>
        <v>0.28125</v>
      </c>
      <c r="M629" s="72">
        <f>IF(K629=0,"",K629/B613)</f>
        <v>0.625</v>
      </c>
      <c r="N629" s="72">
        <f>IF(K621=0,"",M629-L629)</f>
        <v>0.34375</v>
      </c>
      <c r="O629" s="1"/>
      <c r="P629" s="24"/>
      <c r="Q629" s="27"/>
      <c r="R629" s="1"/>
    </row>
    <row r="630" spans="1:19" ht="12.75" customHeight="1" x14ac:dyDescent="0.2">
      <c r="M630" s="1"/>
      <c r="N630" s="1"/>
      <c r="P630" s="1"/>
    </row>
    <row r="631" spans="1:19" ht="12.75" customHeight="1" x14ac:dyDescent="0.2">
      <c r="M631" s="1"/>
      <c r="N631" s="1"/>
      <c r="P631" s="1"/>
    </row>
    <row r="632" spans="1:19" ht="26.25" customHeight="1" x14ac:dyDescent="0.4">
      <c r="A632" s="79"/>
      <c r="B632" s="183" t="s">
        <v>63</v>
      </c>
      <c r="C632" s="183"/>
      <c r="D632" s="183"/>
      <c r="E632" s="183"/>
      <c r="F632" s="183"/>
      <c r="G632" s="183"/>
      <c r="H632" s="183"/>
      <c r="I632" s="183"/>
      <c r="J632" s="183"/>
      <c r="K632" s="127" t="s">
        <v>87</v>
      </c>
      <c r="L632" s="92"/>
      <c r="M632" s="1"/>
      <c r="N632" s="24"/>
      <c r="O632" s="1"/>
      <c r="P632" s="24"/>
      <c r="Q632" s="24"/>
      <c r="R632" s="24"/>
    </row>
    <row r="633" spans="1:19" ht="20.25" customHeight="1" x14ac:dyDescent="0.2">
      <c r="A633" s="190" t="s">
        <v>16</v>
      </c>
      <c r="B633" s="191" t="s">
        <v>64</v>
      </c>
      <c r="C633" s="192"/>
      <c r="D633" s="192"/>
      <c r="E633" s="192"/>
      <c r="F633" s="192"/>
      <c r="G633" s="192"/>
      <c r="H633" s="192"/>
      <c r="I633" s="192"/>
      <c r="J633" s="193"/>
      <c r="K633" s="194" t="s">
        <v>17</v>
      </c>
      <c r="L633" s="189" t="s">
        <v>8</v>
      </c>
      <c r="M633" s="189" t="s">
        <v>9</v>
      </c>
      <c r="N633" s="196" t="s">
        <v>10</v>
      </c>
      <c r="O633" s="189" t="s">
        <v>11</v>
      </c>
      <c r="P633" s="187" t="s">
        <v>12</v>
      </c>
      <c r="Q633" s="187" t="s">
        <v>13</v>
      </c>
      <c r="R633" s="189" t="s">
        <v>14</v>
      </c>
    </row>
    <row r="634" spans="1:19" ht="15.75" customHeight="1" x14ac:dyDescent="0.25">
      <c r="A634" s="188"/>
      <c r="B634" s="50" t="s">
        <v>65</v>
      </c>
      <c r="C634" s="50" t="s">
        <v>66</v>
      </c>
      <c r="D634" s="50" t="s">
        <v>67</v>
      </c>
      <c r="E634" s="50" t="s">
        <v>68</v>
      </c>
      <c r="F634" s="50" t="s">
        <v>69</v>
      </c>
      <c r="G634" s="50" t="s">
        <v>70</v>
      </c>
      <c r="H634" s="50" t="s">
        <v>71</v>
      </c>
      <c r="I634" s="50" t="s">
        <v>72</v>
      </c>
      <c r="J634" s="50" t="s">
        <v>73</v>
      </c>
      <c r="K634" s="195"/>
      <c r="L634" s="195"/>
      <c r="M634" s="188"/>
      <c r="N634" s="188"/>
      <c r="O634" s="188"/>
      <c r="P634" s="188"/>
      <c r="Q634" s="188"/>
      <c r="R634" s="188"/>
    </row>
    <row r="635" spans="1:19" ht="15.75" customHeight="1" x14ac:dyDescent="0.25">
      <c r="A635" s="50">
        <v>2001</v>
      </c>
      <c r="B635" s="51">
        <v>22</v>
      </c>
      <c r="C635" s="51"/>
      <c r="D635" s="51"/>
      <c r="E635" s="51"/>
      <c r="F635" s="51"/>
      <c r="G635" s="51"/>
      <c r="H635" s="51"/>
      <c r="I635" s="51"/>
      <c r="J635" s="51"/>
      <c r="K635" s="84"/>
      <c r="L635" s="136"/>
      <c r="M635" s="139"/>
      <c r="N635" s="140"/>
      <c r="O635" s="146"/>
      <c r="P635" s="53">
        <f>B635</f>
        <v>22</v>
      </c>
      <c r="Q635" s="147"/>
      <c r="R635" s="146"/>
    </row>
    <row r="636" spans="1:19" ht="15.75" customHeight="1" x14ac:dyDescent="0.25">
      <c r="A636" s="50">
        <v>2002</v>
      </c>
      <c r="B636" s="51"/>
      <c r="C636" s="51">
        <v>20</v>
      </c>
      <c r="D636" s="51"/>
      <c r="E636" s="51"/>
      <c r="F636" s="51"/>
      <c r="G636" s="51"/>
      <c r="H636" s="51"/>
      <c r="I636" s="51"/>
      <c r="J636" s="51"/>
      <c r="K636" s="84"/>
      <c r="L636" s="137"/>
      <c r="M636" s="57"/>
      <c r="N636" s="141"/>
      <c r="O636" s="54">
        <f>IF(C636=0,"",C636/B635)</f>
        <v>0.90909090909090906</v>
      </c>
      <c r="P636" s="55">
        <v>20</v>
      </c>
      <c r="Q636" s="145">
        <f t="shared" ref="Q636:Q643" si="65">IF(P636=0,"",P636/P635)</f>
        <v>0.90909090909090906</v>
      </c>
      <c r="R636" s="145">
        <f t="shared" ref="R636:R643" si="66">IF(P636=0,"",100%-Q636)</f>
        <v>9.0909090909090939E-2</v>
      </c>
    </row>
    <row r="637" spans="1:19" ht="15.75" customHeight="1" x14ac:dyDescent="0.25">
      <c r="A637" s="50">
        <v>2101</v>
      </c>
      <c r="B637" s="51"/>
      <c r="C637" s="51"/>
      <c r="D637" s="51">
        <v>14</v>
      </c>
      <c r="E637" s="51"/>
      <c r="F637" s="51"/>
      <c r="G637" s="51"/>
      <c r="H637" s="51"/>
      <c r="I637" s="51"/>
      <c r="J637" s="51"/>
      <c r="K637" s="84"/>
      <c r="L637" s="137"/>
      <c r="M637" s="57"/>
      <c r="N637" s="141"/>
      <c r="O637" s="54">
        <f>IF(D637=0,"",D637/C636)</f>
        <v>0.7</v>
      </c>
      <c r="P637" s="55">
        <v>16</v>
      </c>
      <c r="Q637" s="145">
        <f t="shared" si="65"/>
        <v>0.8</v>
      </c>
      <c r="R637" s="145">
        <f t="shared" si="66"/>
        <v>0.19999999999999996</v>
      </c>
      <c r="S637" s="80">
        <f>P637/P635</f>
        <v>0.72727272727272729</v>
      </c>
    </row>
    <row r="638" spans="1:19" ht="15.75" customHeight="1" x14ac:dyDescent="0.25">
      <c r="A638" s="50">
        <v>2102</v>
      </c>
      <c r="B638" s="51"/>
      <c r="C638" s="51"/>
      <c r="D638" s="51"/>
      <c r="E638" s="51">
        <v>12</v>
      </c>
      <c r="F638" s="51"/>
      <c r="G638" s="51"/>
      <c r="H638" s="51"/>
      <c r="I638" s="51"/>
      <c r="J638" s="51"/>
      <c r="K638" s="84"/>
      <c r="L638" s="137"/>
      <c r="M638" s="57"/>
      <c r="N638" s="141"/>
      <c r="O638" s="54">
        <f>IF(E638=0,"",E638/D637)</f>
        <v>0.8571428571428571</v>
      </c>
      <c r="P638" s="55">
        <v>14</v>
      </c>
      <c r="Q638" s="145">
        <f t="shared" si="65"/>
        <v>0.875</v>
      </c>
      <c r="R638" s="145">
        <f t="shared" si="66"/>
        <v>0.125</v>
      </c>
    </row>
    <row r="639" spans="1:19" ht="15.75" customHeight="1" x14ac:dyDescent="0.25">
      <c r="A639" s="50">
        <v>2201</v>
      </c>
      <c r="B639" s="51"/>
      <c r="C639" s="51"/>
      <c r="D639" s="51"/>
      <c r="E639" s="51"/>
      <c r="F639" s="51">
        <v>12</v>
      </c>
      <c r="G639" s="51"/>
      <c r="H639" s="51"/>
      <c r="I639" s="51"/>
      <c r="J639" s="51"/>
      <c r="K639" s="84"/>
      <c r="L639" s="137"/>
      <c r="M639" s="57"/>
      <c r="N639" s="141"/>
      <c r="O639" s="54">
        <f>IF(F639=0,"",F639/E638)</f>
        <v>1</v>
      </c>
      <c r="P639" s="55">
        <v>13</v>
      </c>
      <c r="Q639" s="145">
        <f t="shared" si="65"/>
        <v>0.9285714285714286</v>
      </c>
      <c r="R639" s="145">
        <f t="shared" si="66"/>
        <v>7.1428571428571397E-2</v>
      </c>
    </row>
    <row r="640" spans="1:19" ht="15.75" customHeight="1" x14ac:dyDescent="0.25">
      <c r="A640" s="50">
        <v>2202</v>
      </c>
      <c r="B640" s="51"/>
      <c r="C640" s="51"/>
      <c r="D640" s="51"/>
      <c r="E640" s="51"/>
      <c r="F640" s="51"/>
      <c r="G640" s="51">
        <v>11</v>
      </c>
      <c r="H640" s="51"/>
      <c r="I640" s="51"/>
      <c r="J640" s="51"/>
      <c r="K640" s="84"/>
      <c r="L640" s="137"/>
      <c r="M640" s="57"/>
      <c r="N640" s="141"/>
      <c r="O640" s="54">
        <f>IF(G640=0,"",G640/F639)</f>
        <v>0.91666666666666663</v>
      </c>
      <c r="P640" s="55">
        <v>13</v>
      </c>
      <c r="Q640" s="145">
        <f t="shared" si="65"/>
        <v>1</v>
      </c>
      <c r="R640" s="145">
        <f t="shared" si="66"/>
        <v>0</v>
      </c>
    </row>
    <row r="641" spans="1:18" ht="15.75" customHeight="1" x14ac:dyDescent="0.25">
      <c r="A641" s="50">
        <v>2301</v>
      </c>
      <c r="B641" s="51"/>
      <c r="C641" s="51"/>
      <c r="D641" s="51"/>
      <c r="E641" s="51"/>
      <c r="F641" s="51"/>
      <c r="G641" s="51"/>
      <c r="H641" s="51">
        <v>11</v>
      </c>
      <c r="I641" s="51"/>
      <c r="J641" s="51"/>
      <c r="K641" s="84"/>
      <c r="L641" s="137"/>
      <c r="M641" s="57"/>
      <c r="N641" s="141"/>
      <c r="O641" s="54">
        <f>IF(H641=0,"",H641/G640)</f>
        <v>1</v>
      </c>
      <c r="P641" s="55">
        <v>12</v>
      </c>
      <c r="Q641" s="145">
        <f t="shared" si="65"/>
        <v>0.92307692307692313</v>
      </c>
      <c r="R641" s="145">
        <f t="shared" si="66"/>
        <v>7.6923076923076872E-2</v>
      </c>
    </row>
    <row r="642" spans="1:18" ht="15.75" customHeight="1" x14ac:dyDescent="0.25">
      <c r="A642" s="50">
        <v>2302</v>
      </c>
      <c r="B642" s="51"/>
      <c r="C642" s="51"/>
      <c r="D642" s="51"/>
      <c r="E642" s="51"/>
      <c r="F642" s="51"/>
      <c r="G642" s="51"/>
      <c r="H642" s="51"/>
      <c r="I642" s="51">
        <v>11</v>
      </c>
      <c r="J642" s="51"/>
      <c r="K642" s="84"/>
      <c r="L642" s="137"/>
      <c r="M642" s="57"/>
      <c r="N642" s="141"/>
      <c r="O642" s="54">
        <f>IF(I642=0,"",I642/H641)</f>
        <v>1</v>
      </c>
      <c r="P642" s="55">
        <v>11</v>
      </c>
      <c r="Q642" s="145">
        <f t="shared" si="65"/>
        <v>0.91666666666666663</v>
      </c>
      <c r="R642" s="145">
        <f t="shared" si="66"/>
        <v>8.333333333333337E-2</v>
      </c>
    </row>
    <row r="643" spans="1:18" ht="15.75" customHeight="1" x14ac:dyDescent="0.25">
      <c r="A643" s="50">
        <v>2401</v>
      </c>
      <c r="B643" s="51"/>
      <c r="C643" s="51"/>
      <c r="D643" s="51"/>
      <c r="E643" s="51"/>
      <c r="F643" s="51"/>
      <c r="G643" s="51"/>
      <c r="H643" s="51"/>
      <c r="I643" s="51"/>
      <c r="J643" s="51">
        <v>11</v>
      </c>
      <c r="K643" s="84">
        <v>7</v>
      </c>
      <c r="L643" s="137"/>
      <c r="M643" s="57"/>
      <c r="N643" s="141"/>
      <c r="O643" s="54">
        <f>IF(J643=0,"",J643/I642)</f>
        <v>1</v>
      </c>
      <c r="P643" s="55">
        <v>11</v>
      </c>
      <c r="Q643" s="145">
        <f t="shared" si="65"/>
        <v>1</v>
      </c>
      <c r="R643" s="145">
        <f t="shared" si="66"/>
        <v>0</v>
      </c>
    </row>
    <row r="644" spans="1:18" ht="15.75" customHeight="1" x14ac:dyDescent="0.25">
      <c r="A644" s="50">
        <v>2402</v>
      </c>
      <c r="B644" s="51"/>
      <c r="C644" s="51"/>
      <c r="D644" s="51"/>
      <c r="E644" s="51"/>
      <c r="F644" s="51"/>
      <c r="G644" s="51"/>
      <c r="H644" s="51"/>
      <c r="I644" s="51"/>
      <c r="J644" s="51">
        <v>4</v>
      </c>
      <c r="K644" s="84">
        <v>2</v>
      </c>
      <c r="L644" s="137"/>
      <c r="M644" s="57"/>
      <c r="N644" s="57"/>
      <c r="O644" s="57"/>
      <c r="P644" s="55">
        <v>4</v>
      </c>
      <c r="Q644" s="149"/>
      <c r="R644" s="148"/>
    </row>
    <row r="645" spans="1:18" ht="15.75" customHeight="1" x14ac:dyDescent="0.25">
      <c r="A645" s="50">
        <v>2501</v>
      </c>
      <c r="B645" s="51"/>
      <c r="C645" s="51"/>
      <c r="D645" s="51"/>
      <c r="E645" s="51"/>
      <c r="F645" s="51"/>
      <c r="G645" s="51"/>
      <c r="H645" s="51"/>
      <c r="I645" s="51"/>
      <c r="J645" s="51">
        <v>1</v>
      </c>
      <c r="K645" s="84"/>
      <c r="L645" s="137"/>
      <c r="M645" s="57"/>
      <c r="N645" s="142"/>
      <c r="O645" s="148"/>
      <c r="P645" s="58">
        <v>1</v>
      </c>
      <c r="Q645" s="149"/>
      <c r="R645" s="148"/>
    </row>
    <row r="646" spans="1:18" ht="15.75" customHeight="1" x14ac:dyDescent="0.25">
      <c r="A646" s="50">
        <v>2502</v>
      </c>
      <c r="B646" s="51"/>
      <c r="C646" s="51"/>
      <c r="D646" s="51"/>
      <c r="E646" s="51"/>
      <c r="F646" s="51"/>
      <c r="G646" s="51"/>
      <c r="H646" s="51"/>
      <c r="I646" s="51"/>
      <c r="J646" s="51">
        <v>1</v>
      </c>
      <c r="K646" s="84">
        <v>1</v>
      </c>
      <c r="L646" s="137"/>
      <c r="M646" s="57"/>
      <c r="N646" s="142"/>
      <c r="O646" s="148"/>
      <c r="P646" s="58">
        <v>1</v>
      </c>
      <c r="Q646" s="149"/>
      <c r="R646" s="148"/>
    </row>
    <row r="647" spans="1:18" ht="15.75" customHeight="1" x14ac:dyDescent="0.25">
      <c r="A647" s="50">
        <v>2601</v>
      </c>
      <c r="B647" s="51"/>
      <c r="C647" s="51"/>
      <c r="D647" s="51"/>
      <c r="E647" s="51"/>
      <c r="F647" s="51"/>
      <c r="G647" s="51"/>
      <c r="H647" s="51"/>
      <c r="I647" s="51"/>
      <c r="J647" s="51"/>
      <c r="K647" s="84"/>
      <c r="L647" s="137"/>
      <c r="M647" s="57"/>
      <c r="N647" s="142"/>
      <c r="O647" s="57"/>
      <c r="P647" s="142"/>
      <c r="Q647" s="150"/>
      <c r="R647" s="148"/>
    </row>
    <row r="648" spans="1:18" ht="15.75" customHeight="1" x14ac:dyDescent="0.25">
      <c r="A648" s="50">
        <v>2602</v>
      </c>
      <c r="B648" s="51"/>
      <c r="C648" s="51"/>
      <c r="D648" s="51"/>
      <c r="E648" s="51"/>
      <c r="F648" s="51"/>
      <c r="G648" s="51"/>
      <c r="H648" s="51"/>
      <c r="I648" s="51"/>
      <c r="J648" s="51"/>
      <c r="K648" s="84"/>
      <c r="L648" s="137"/>
      <c r="M648" s="57"/>
      <c r="N648" s="142"/>
      <c r="O648" s="151" t="s">
        <v>48</v>
      </c>
      <c r="P648" s="152">
        <v>4</v>
      </c>
      <c r="Q648" s="153">
        <f>IF(SUM(K637:K646)=0,"",SUM(K637:K646))</f>
        <v>10</v>
      </c>
      <c r="R648" s="154" t="s">
        <v>17</v>
      </c>
    </row>
    <row r="649" spans="1:18" ht="15.75" customHeight="1" x14ac:dyDescent="0.25">
      <c r="A649" s="50">
        <v>2701</v>
      </c>
      <c r="B649" s="51"/>
      <c r="C649" s="51"/>
      <c r="D649" s="51"/>
      <c r="E649" s="51"/>
      <c r="F649" s="51"/>
      <c r="G649" s="51"/>
      <c r="H649" s="51"/>
      <c r="I649" s="51"/>
      <c r="J649" s="51"/>
      <c r="K649" s="84"/>
      <c r="L649" s="137"/>
      <c r="M649" s="57"/>
      <c r="N649" s="142"/>
      <c r="O649" s="155" t="s">
        <v>49</v>
      </c>
      <c r="P649" s="65">
        <f>IF(P648/B635=0,"",P648/B635)</f>
        <v>0.18181818181818182</v>
      </c>
      <c r="Q649" s="156">
        <f>IF(P648/Q648=0,"",P648/Q648)</f>
        <v>0.4</v>
      </c>
      <c r="R649" s="157" t="s">
        <v>50</v>
      </c>
    </row>
    <row r="650" spans="1:18" ht="15.75" customHeight="1" x14ac:dyDescent="0.25">
      <c r="A650" s="50">
        <v>2702</v>
      </c>
      <c r="B650" s="51"/>
      <c r="C650" s="51"/>
      <c r="D650" s="51"/>
      <c r="E650" s="51"/>
      <c r="F650" s="51"/>
      <c r="G650" s="51"/>
      <c r="H650" s="51"/>
      <c r="I650" s="51"/>
      <c r="J650" s="51"/>
      <c r="K650" s="84"/>
      <c r="L650" s="138"/>
      <c r="M650" s="143"/>
      <c r="N650" s="144"/>
      <c r="O650" s="93"/>
      <c r="P650" s="158"/>
      <c r="Q650" s="158"/>
      <c r="R650" s="159"/>
    </row>
    <row r="651" spans="1:18" ht="18" customHeight="1" x14ac:dyDescent="0.25">
      <c r="A651" s="19"/>
      <c r="B651" s="182" t="s">
        <v>74</v>
      </c>
      <c r="C651" s="182"/>
      <c r="D651" s="182"/>
      <c r="E651" s="182"/>
      <c r="F651" s="182"/>
      <c r="G651" s="182"/>
      <c r="H651" s="182"/>
      <c r="I651" s="182"/>
      <c r="J651" s="182"/>
      <c r="K651" s="71">
        <f>SUM(K643:K647)</f>
        <v>10</v>
      </c>
      <c r="L651" s="133">
        <f>IF(K643=0,"",K643/B635)</f>
        <v>0.31818181818181818</v>
      </c>
      <c r="M651" s="72">
        <f>IF(K651=0,"",K651/B635)</f>
        <v>0.45454545454545453</v>
      </c>
      <c r="N651" s="72">
        <f>IF(K643=0,"",M651-L651)</f>
        <v>0.13636363636363635</v>
      </c>
      <c r="O651" s="1"/>
      <c r="P651" s="24"/>
      <c r="Q651" s="27"/>
      <c r="R651" s="1"/>
    </row>
    <row r="652" spans="1:18" ht="12.75" customHeight="1" x14ac:dyDescent="0.2">
      <c r="M652" s="1"/>
      <c r="N652" s="1"/>
      <c r="P652" s="1"/>
    </row>
    <row r="653" spans="1:18" ht="12.75" customHeight="1" x14ac:dyDescent="0.2">
      <c r="M653" s="1"/>
      <c r="N653" s="1"/>
      <c r="P653" s="1"/>
    </row>
    <row r="654" spans="1:18" ht="26.25" customHeight="1" x14ac:dyDescent="0.4">
      <c r="A654" s="79"/>
      <c r="B654" s="183" t="s">
        <v>63</v>
      </c>
      <c r="C654" s="183"/>
      <c r="D654" s="183"/>
      <c r="E654" s="183"/>
      <c r="F654" s="183"/>
      <c r="G654" s="183"/>
      <c r="H654" s="183"/>
      <c r="I654" s="183"/>
      <c r="J654" s="183"/>
      <c r="K654" s="127" t="s">
        <v>88</v>
      </c>
      <c r="L654" s="92"/>
      <c r="M654" s="1"/>
      <c r="N654" s="24"/>
      <c r="O654" s="1"/>
      <c r="P654" s="24"/>
      <c r="Q654" s="24"/>
      <c r="R654" s="24"/>
    </row>
    <row r="655" spans="1:18" ht="20.25" customHeight="1" x14ac:dyDescent="0.2">
      <c r="A655" s="190" t="s">
        <v>16</v>
      </c>
      <c r="B655" s="191" t="s">
        <v>64</v>
      </c>
      <c r="C655" s="192"/>
      <c r="D655" s="192"/>
      <c r="E655" s="192"/>
      <c r="F655" s="192"/>
      <c r="G655" s="192"/>
      <c r="H655" s="192"/>
      <c r="I655" s="192"/>
      <c r="J655" s="193"/>
      <c r="K655" s="194" t="s">
        <v>17</v>
      </c>
      <c r="L655" s="189" t="s">
        <v>8</v>
      </c>
      <c r="M655" s="189" t="s">
        <v>9</v>
      </c>
      <c r="N655" s="196" t="s">
        <v>10</v>
      </c>
      <c r="O655" s="189" t="s">
        <v>11</v>
      </c>
      <c r="P655" s="187" t="s">
        <v>12</v>
      </c>
      <c r="Q655" s="187" t="s">
        <v>13</v>
      </c>
      <c r="R655" s="189" t="s">
        <v>14</v>
      </c>
    </row>
    <row r="656" spans="1:18" ht="15.75" customHeight="1" x14ac:dyDescent="0.25">
      <c r="A656" s="188"/>
      <c r="B656" s="50" t="s">
        <v>65</v>
      </c>
      <c r="C656" s="50" t="s">
        <v>66</v>
      </c>
      <c r="D656" s="50" t="s">
        <v>67</v>
      </c>
      <c r="E656" s="50" t="s">
        <v>68</v>
      </c>
      <c r="F656" s="50" t="s">
        <v>69</v>
      </c>
      <c r="G656" s="50" t="s">
        <v>70</v>
      </c>
      <c r="H656" s="50" t="s">
        <v>71</v>
      </c>
      <c r="I656" s="50" t="s">
        <v>72</v>
      </c>
      <c r="J656" s="50" t="s">
        <v>73</v>
      </c>
      <c r="K656" s="195"/>
      <c r="L656" s="195"/>
      <c r="M656" s="188"/>
      <c r="N656" s="188"/>
      <c r="O656" s="188"/>
      <c r="P656" s="188"/>
      <c r="Q656" s="188"/>
      <c r="R656" s="188"/>
    </row>
    <row r="657" spans="1:19" ht="15.75" customHeight="1" x14ac:dyDescent="0.25">
      <c r="A657" s="50">
        <v>2002</v>
      </c>
      <c r="B657" s="51">
        <v>37</v>
      </c>
      <c r="C657" s="51"/>
      <c r="D657" s="51"/>
      <c r="E657" s="51"/>
      <c r="F657" s="51"/>
      <c r="G657" s="51"/>
      <c r="H657" s="51"/>
      <c r="I657" s="51"/>
      <c r="J657" s="51"/>
      <c r="K657" s="84"/>
      <c r="L657" s="136"/>
      <c r="M657" s="139"/>
      <c r="N657" s="140"/>
      <c r="O657" s="146"/>
      <c r="P657" s="53">
        <f>B657</f>
        <v>37</v>
      </c>
      <c r="Q657" s="147"/>
      <c r="R657" s="146"/>
    </row>
    <row r="658" spans="1:19" ht="15.75" customHeight="1" x14ac:dyDescent="0.25">
      <c r="A658" s="50">
        <v>2101</v>
      </c>
      <c r="B658" s="51"/>
      <c r="C658" s="51">
        <v>30</v>
      </c>
      <c r="D658" s="51"/>
      <c r="E658" s="51"/>
      <c r="F658" s="51"/>
      <c r="G658" s="51"/>
      <c r="H658" s="51"/>
      <c r="I658" s="51"/>
      <c r="J658" s="51"/>
      <c r="K658" s="84"/>
      <c r="L658" s="137"/>
      <c r="M658" s="57"/>
      <c r="N658" s="141"/>
      <c r="O658" s="54">
        <f>IF(C658=0,"",C658/B657)</f>
        <v>0.81081081081081086</v>
      </c>
      <c r="P658" s="55">
        <v>30</v>
      </c>
      <c r="Q658" s="145">
        <f t="shared" ref="Q658:Q665" si="67">IF(P658=0,"",P658/P657)</f>
        <v>0.81081081081081086</v>
      </c>
      <c r="R658" s="145">
        <f t="shared" ref="R658:R665" si="68">IF(P658=0,"",100%-Q658)</f>
        <v>0.18918918918918914</v>
      </c>
    </row>
    <row r="659" spans="1:19" ht="15.75" customHeight="1" x14ac:dyDescent="0.25">
      <c r="A659" s="50">
        <v>2102</v>
      </c>
      <c r="B659" s="51"/>
      <c r="C659" s="51"/>
      <c r="D659" s="51">
        <v>25</v>
      </c>
      <c r="E659" s="51"/>
      <c r="F659" s="51"/>
      <c r="G659" s="51"/>
      <c r="H659" s="51"/>
      <c r="I659" s="51"/>
      <c r="J659" s="51"/>
      <c r="K659" s="84"/>
      <c r="L659" s="137"/>
      <c r="M659" s="57"/>
      <c r="N659" s="141"/>
      <c r="O659" s="54">
        <f>IF(D659=0,"",D659/C658)</f>
        <v>0.83333333333333337</v>
      </c>
      <c r="P659" s="55">
        <v>26</v>
      </c>
      <c r="Q659" s="145">
        <f t="shared" si="67"/>
        <v>0.8666666666666667</v>
      </c>
      <c r="R659" s="145">
        <f t="shared" si="68"/>
        <v>0.1333333333333333</v>
      </c>
      <c r="S659" s="80">
        <f>P659/P657</f>
        <v>0.70270270270270274</v>
      </c>
    </row>
    <row r="660" spans="1:19" ht="15.75" customHeight="1" x14ac:dyDescent="0.25">
      <c r="A660" s="50">
        <v>2201</v>
      </c>
      <c r="B660" s="51"/>
      <c r="C660" s="51"/>
      <c r="D660" s="51"/>
      <c r="E660" s="51">
        <v>25</v>
      </c>
      <c r="F660" s="51"/>
      <c r="G660" s="51"/>
      <c r="H660" s="51"/>
      <c r="I660" s="51"/>
      <c r="J660" s="51"/>
      <c r="K660" s="84"/>
      <c r="L660" s="137"/>
      <c r="M660" s="57"/>
      <c r="N660" s="141"/>
      <c r="O660" s="54">
        <f>IF(E660=0,"",E660/D659)</f>
        <v>1</v>
      </c>
      <c r="P660" s="55">
        <v>25</v>
      </c>
      <c r="Q660" s="145">
        <f t="shared" si="67"/>
        <v>0.96153846153846156</v>
      </c>
      <c r="R660" s="145">
        <f t="shared" si="68"/>
        <v>3.8461538461538436E-2</v>
      </c>
    </row>
    <row r="661" spans="1:19" ht="15.75" customHeight="1" x14ac:dyDescent="0.25">
      <c r="A661" s="50">
        <v>2202</v>
      </c>
      <c r="B661" s="51"/>
      <c r="C661" s="51"/>
      <c r="D661" s="51"/>
      <c r="E661" s="51"/>
      <c r="F661" s="51">
        <v>22</v>
      </c>
      <c r="G661" s="51"/>
      <c r="H661" s="51"/>
      <c r="I661" s="51"/>
      <c r="J661" s="51"/>
      <c r="K661" s="84"/>
      <c r="L661" s="137"/>
      <c r="M661" s="57"/>
      <c r="N661" s="141"/>
      <c r="O661" s="54">
        <f>IF(F661=0,"",F661/E660)</f>
        <v>0.88</v>
      </c>
      <c r="P661" s="55">
        <v>23</v>
      </c>
      <c r="Q661" s="145">
        <f t="shared" si="67"/>
        <v>0.92</v>
      </c>
      <c r="R661" s="145">
        <f t="shared" si="68"/>
        <v>7.999999999999996E-2</v>
      </c>
    </row>
    <row r="662" spans="1:19" ht="15.75" customHeight="1" x14ac:dyDescent="0.25">
      <c r="A662" s="50">
        <v>2301</v>
      </c>
      <c r="B662" s="51"/>
      <c r="C662" s="51"/>
      <c r="D662" s="51"/>
      <c r="E662" s="51"/>
      <c r="F662" s="51"/>
      <c r="G662" s="51">
        <v>18</v>
      </c>
      <c r="H662" s="51"/>
      <c r="I662" s="51"/>
      <c r="J662" s="51"/>
      <c r="K662" s="84"/>
      <c r="L662" s="137"/>
      <c r="M662" s="57"/>
      <c r="N662" s="141"/>
      <c r="O662" s="54">
        <f>IF(G662=0,"",G662/F661)</f>
        <v>0.81818181818181823</v>
      </c>
      <c r="P662" s="55">
        <v>22</v>
      </c>
      <c r="Q662" s="145">
        <f t="shared" si="67"/>
        <v>0.95652173913043481</v>
      </c>
      <c r="R662" s="145">
        <f t="shared" si="68"/>
        <v>4.3478260869565188E-2</v>
      </c>
    </row>
    <row r="663" spans="1:19" ht="15.75" customHeight="1" x14ac:dyDescent="0.25">
      <c r="A663" s="50">
        <v>2302</v>
      </c>
      <c r="B663" s="51"/>
      <c r="C663" s="51"/>
      <c r="D663" s="51"/>
      <c r="E663" s="51"/>
      <c r="F663" s="51"/>
      <c r="G663" s="51"/>
      <c r="H663" s="51">
        <v>18</v>
      </c>
      <c r="I663" s="51"/>
      <c r="J663" s="51"/>
      <c r="K663" s="84"/>
      <c r="L663" s="137"/>
      <c r="M663" s="57"/>
      <c r="N663" s="141"/>
      <c r="O663" s="54">
        <f>IF(H663=0,"",H663/G662)</f>
        <v>1</v>
      </c>
      <c r="P663" s="55">
        <v>21</v>
      </c>
      <c r="Q663" s="145">
        <f t="shared" si="67"/>
        <v>0.95454545454545459</v>
      </c>
      <c r="R663" s="145">
        <f t="shared" si="68"/>
        <v>4.5454545454545414E-2</v>
      </c>
    </row>
    <row r="664" spans="1:19" ht="15.75" customHeight="1" x14ac:dyDescent="0.25">
      <c r="A664" s="50">
        <v>2401</v>
      </c>
      <c r="B664" s="51"/>
      <c r="C664" s="51"/>
      <c r="D664" s="51"/>
      <c r="E664" s="51"/>
      <c r="F664" s="51"/>
      <c r="G664" s="51"/>
      <c r="H664" s="51"/>
      <c r="I664" s="51">
        <v>18</v>
      </c>
      <c r="J664" s="51"/>
      <c r="K664" s="84"/>
      <c r="L664" s="137"/>
      <c r="M664" s="57"/>
      <c r="N664" s="141"/>
      <c r="O664" s="54">
        <f>IF(I664=0,"",I664/H663)</f>
        <v>1</v>
      </c>
      <c r="P664" s="55">
        <v>20</v>
      </c>
      <c r="Q664" s="145">
        <f t="shared" si="67"/>
        <v>0.95238095238095233</v>
      </c>
      <c r="R664" s="145">
        <f t="shared" si="68"/>
        <v>4.7619047619047672E-2</v>
      </c>
    </row>
    <row r="665" spans="1:19" ht="15.75" customHeight="1" x14ac:dyDescent="0.25">
      <c r="A665" s="50">
        <v>2402</v>
      </c>
      <c r="B665" s="51"/>
      <c r="C665" s="51"/>
      <c r="D665" s="51"/>
      <c r="E665" s="51"/>
      <c r="F665" s="51"/>
      <c r="G665" s="51"/>
      <c r="H665" s="51"/>
      <c r="I665" s="51"/>
      <c r="J665" s="51">
        <v>16</v>
      </c>
      <c r="K665" s="84">
        <v>10</v>
      </c>
      <c r="L665" s="137"/>
      <c r="M665" s="57"/>
      <c r="N665" s="141"/>
      <c r="O665" s="54">
        <f>IF(J665=0,"",J665/I664)</f>
        <v>0.88888888888888884</v>
      </c>
      <c r="P665" s="55">
        <v>20</v>
      </c>
      <c r="Q665" s="145">
        <f t="shared" si="67"/>
        <v>1</v>
      </c>
      <c r="R665" s="145">
        <f t="shared" si="68"/>
        <v>0</v>
      </c>
    </row>
    <row r="666" spans="1:19" ht="15.75" customHeight="1" x14ac:dyDescent="0.25">
      <c r="A666" s="50">
        <v>2501</v>
      </c>
      <c r="B666" s="51"/>
      <c r="C666" s="51"/>
      <c r="D666" s="51"/>
      <c r="E666" s="51"/>
      <c r="F666" s="51"/>
      <c r="G666" s="51"/>
      <c r="H666" s="51"/>
      <c r="I666" s="51"/>
      <c r="J666" s="51">
        <v>5</v>
      </c>
      <c r="K666" s="84">
        <v>4</v>
      </c>
      <c r="L666" s="137"/>
      <c r="M666" s="57"/>
      <c r="N666" s="57"/>
      <c r="O666" s="57"/>
      <c r="P666" s="55">
        <v>8</v>
      </c>
      <c r="Q666" s="149"/>
      <c r="R666" s="148"/>
    </row>
    <row r="667" spans="1:19" ht="15.75" customHeight="1" x14ac:dyDescent="0.25">
      <c r="A667" s="50">
        <v>2502</v>
      </c>
      <c r="B667" s="51"/>
      <c r="C667" s="51"/>
      <c r="D667" s="51"/>
      <c r="E667" s="51"/>
      <c r="F667" s="51"/>
      <c r="G667" s="51"/>
      <c r="H667" s="51"/>
      <c r="I667" s="51"/>
      <c r="J667" s="51">
        <v>1</v>
      </c>
      <c r="K667" s="84"/>
      <c r="L667" s="137"/>
      <c r="M667" s="57"/>
      <c r="N667" s="142"/>
      <c r="O667" s="148"/>
      <c r="P667" s="58">
        <v>2</v>
      </c>
      <c r="Q667" s="149"/>
      <c r="R667" s="148"/>
    </row>
    <row r="668" spans="1:19" ht="15.75" customHeight="1" x14ac:dyDescent="0.25">
      <c r="A668" s="50">
        <v>2601</v>
      </c>
      <c r="B668" s="51"/>
      <c r="C668" s="51"/>
      <c r="D668" s="51"/>
      <c r="E668" s="51"/>
      <c r="F668" s="51"/>
      <c r="G668" s="51"/>
      <c r="H668" s="51"/>
      <c r="I668" s="51"/>
      <c r="J668" s="51"/>
      <c r="K668" s="84"/>
      <c r="L668" s="137"/>
      <c r="M668" s="57"/>
      <c r="N668" s="142"/>
      <c r="O668" s="148"/>
      <c r="P668" s="58"/>
      <c r="Q668" s="149"/>
      <c r="R668" s="148"/>
    </row>
    <row r="669" spans="1:19" ht="15.75" customHeight="1" x14ac:dyDescent="0.25">
      <c r="A669" s="50">
        <v>2602</v>
      </c>
      <c r="B669" s="51"/>
      <c r="C669" s="51"/>
      <c r="D669" s="51"/>
      <c r="E669" s="51"/>
      <c r="F669" s="51"/>
      <c r="G669" s="51"/>
      <c r="H669" s="51"/>
      <c r="I669" s="51"/>
      <c r="J669" s="51"/>
      <c r="K669" s="84"/>
      <c r="L669" s="137"/>
      <c r="M669" s="57"/>
      <c r="N669" s="142"/>
      <c r="O669" s="57"/>
      <c r="P669" s="142"/>
      <c r="Q669" s="150"/>
      <c r="R669" s="148"/>
    </row>
    <row r="670" spans="1:19" ht="15.75" customHeight="1" x14ac:dyDescent="0.25">
      <c r="A670" s="50">
        <v>2701</v>
      </c>
      <c r="B670" s="51"/>
      <c r="C670" s="51"/>
      <c r="D670" s="51"/>
      <c r="E670" s="51"/>
      <c r="F670" s="51"/>
      <c r="G670" s="51"/>
      <c r="H670" s="51"/>
      <c r="I670" s="51"/>
      <c r="J670" s="51"/>
      <c r="K670" s="84"/>
      <c r="L670" s="137"/>
      <c r="M670" s="57"/>
      <c r="N670" s="142"/>
      <c r="O670" s="151" t="s">
        <v>48</v>
      </c>
      <c r="P670" s="152">
        <v>6</v>
      </c>
      <c r="Q670" s="153">
        <f>IF(SUM(K659:K668)=0,"",SUM(K659:K668))</f>
        <v>14</v>
      </c>
      <c r="R670" s="154" t="s">
        <v>17</v>
      </c>
    </row>
    <row r="671" spans="1:19" ht="15.75" customHeight="1" x14ac:dyDescent="0.25">
      <c r="A671" s="50">
        <v>2702</v>
      </c>
      <c r="B671" s="51"/>
      <c r="C671" s="51"/>
      <c r="D671" s="51"/>
      <c r="E671" s="51"/>
      <c r="F671" s="51"/>
      <c r="G671" s="51"/>
      <c r="H671" s="51"/>
      <c r="I671" s="51"/>
      <c r="J671" s="51"/>
      <c r="K671" s="84"/>
      <c r="L671" s="137"/>
      <c r="M671" s="57"/>
      <c r="N671" s="142"/>
      <c r="O671" s="155" t="s">
        <v>49</v>
      </c>
      <c r="P671" s="65">
        <f>IF(P670/B657=0,"",P670/B657)</f>
        <v>0.16216216216216217</v>
      </c>
      <c r="Q671" s="156">
        <f>IF(P670/Q670=0,"",P670/Q670)</f>
        <v>0.42857142857142855</v>
      </c>
      <c r="R671" s="157" t="s">
        <v>50</v>
      </c>
    </row>
    <row r="672" spans="1:19" ht="15.75" customHeight="1" x14ac:dyDescent="0.25">
      <c r="A672" s="50">
        <v>2801</v>
      </c>
      <c r="B672" s="51"/>
      <c r="C672" s="51"/>
      <c r="D672" s="51"/>
      <c r="E672" s="51"/>
      <c r="F672" s="51"/>
      <c r="G672" s="51"/>
      <c r="H672" s="51"/>
      <c r="I672" s="51"/>
      <c r="J672" s="51"/>
      <c r="K672" s="84"/>
      <c r="L672" s="138"/>
      <c r="M672" s="143"/>
      <c r="N672" s="144"/>
      <c r="O672" s="93"/>
      <c r="P672" s="158"/>
      <c r="Q672" s="158"/>
      <c r="R672" s="159"/>
    </row>
    <row r="673" spans="1:19" ht="18" customHeight="1" x14ac:dyDescent="0.25">
      <c r="A673" s="19"/>
      <c r="B673" s="182" t="s">
        <v>74</v>
      </c>
      <c r="C673" s="182"/>
      <c r="D673" s="182"/>
      <c r="E673" s="182"/>
      <c r="F673" s="182"/>
      <c r="G673" s="182"/>
      <c r="H673" s="182"/>
      <c r="I673" s="182"/>
      <c r="J673" s="182"/>
      <c r="K673" s="71">
        <f>SUM(K665:K672)</f>
        <v>14</v>
      </c>
      <c r="L673" s="133">
        <f>IF(K665=0,"",K665/B657)</f>
        <v>0.27027027027027029</v>
      </c>
      <c r="M673" s="72">
        <f>IF(K673=0,"",K673/B657)</f>
        <v>0.3783783783783784</v>
      </c>
      <c r="N673" s="72">
        <f>M673-L673</f>
        <v>0.10810810810810811</v>
      </c>
      <c r="O673" s="1"/>
      <c r="P673" s="24"/>
      <c r="Q673" s="27"/>
      <c r="R673" s="1"/>
    </row>
    <row r="674" spans="1:19" ht="12.75" customHeight="1" x14ac:dyDescent="0.2">
      <c r="M674" s="1"/>
      <c r="N674" s="1"/>
      <c r="P674" s="1"/>
    </row>
    <row r="675" spans="1:19" ht="12.75" customHeight="1" x14ac:dyDescent="0.2">
      <c r="M675" s="1"/>
      <c r="N675" s="1"/>
      <c r="P675" s="1"/>
    </row>
    <row r="676" spans="1:19" ht="26.25" customHeight="1" x14ac:dyDescent="0.4">
      <c r="A676" s="79"/>
      <c r="B676" s="183" t="s">
        <v>63</v>
      </c>
      <c r="C676" s="183"/>
      <c r="D676" s="183"/>
      <c r="E676" s="183"/>
      <c r="F676" s="183"/>
      <c r="G676" s="183"/>
      <c r="H676" s="183"/>
      <c r="I676" s="183"/>
      <c r="J676" s="183"/>
      <c r="K676" s="127" t="s">
        <v>89</v>
      </c>
      <c r="L676" s="92"/>
      <c r="M676" s="1"/>
      <c r="N676" s="24"/>
      <c r="O676" s="1"/>
      <c r="P676" s="24"/>
      <c r="Q676" s="24"/>
      <c r="R676" s="24"/>
    </row>
    <row r="677" spans="1:19" ht="20.25" customHeight="1" x14ac:dyDescent="0.2">
      <c r="A677" s="190" t="s">
        <v>16</v>
      </c>
      <c r="B677" s="191" t="s">
        <v>64</v>
      </c>
      <c r="C677" s="192"/>
      <c r="D677" s="192"/>
      <c r="E677" s="192"/>
      <c r="F677" s="192"/>
      <c r="G677" s="192"/>
      <c r="H677" s="192"/>
      <c r="I677" s="192"/>
      <c r="J677" s="193"/>
      <c r="K677" s="194" t="s">
        <v>17</v>
      </c>
      <c r="L677" s="189" t="s">
        <v>8</v>
      </c>
      <c r="M677" s="189" t="s">
        <v>9</v>
      </c>
      <c r="N677" s="196" t="s">
        <v>10</v>
      </c>
      <c r="O677" s="189" t="s">
        <v>11</v>
      </c>
      <c r="P677" s="187" t="s">
        <v>12</v>
      </c>
      <c r="Q677" s="187" t="s">
        <v>13</v>
      </c>
      <c r="R677" s="189" t="s">
        <v>14</v>
      </c>
    </row>
    <row r="678" spans="1:19" ht="15.75" customHeight="1" x14ac:dyDescent="0.25">
      <c r="A678" s="188"/>
      <c r="B678" s="50" t="s">
        <v>65</v>
      </c>
      <c r="C678" s="50" t="s">
        <v>66</v>
      </c>
      <c r="D678" s="50" t="s">
        <v>67</v>
      </c>
      <c r="E678" s="50" t="s">
        <v>68</v>
      </c>
      <c r="F678" s="50" t="s">
        <v>69</v>
      </c>
      <c r="G678" s="50" t="s">
        <v>70</v>
      </c>
      <c r="H678" s="50" t="s">
        <v>71</v>
      </c>
      <c r="I678" s="50" t="s">
        <v>72</v>
      </c>
      <c r="J678" s="50" t="s">
        <v>73</v>
      </c>
      <c r="K678" s="195"/>
      <c r="L678" s="195"/>
      <c r="M678" s="188"/>
      <c r="N678" s="188"/>
      <c r="O678" s="188"/>
      <c r="P678" s="188"/>
      <c r="Q678" s="188"/>
      <c r="R678" s="188"/>
    </row>
    <row r="679" spans="1:19" ht="15.75" customHeight="1" x14ac:dyDescent="0.25">
      <c r="A679" s="50">
        <v>2101</v>
      </c>
      <c r="B679" s="51">
        <v>18</v>
      </c>
      <c r="C679" s="51"/>
      <c r="D679" s="51"/>
      <c r="E679" s="51"/>
      <c r="F679" s="51"/>
      <c r="G679" s="51"/>
      <c r="H679" s="51"/>
      <c r="I679" s="51"/>
      <c r="J679" s="51"/>
      <c r="K679" s="84"/>
      <c r="L679" s="136"/>
      <c r="M679" s="139"/>
      <c r="N679" s="140"/>
      <c r="O679" s="146"/>
      <c r="P679" s="53">
        <f>B679</f>
        <v>18</v>
      </c>
      <c r="Q679" s="147"/>
      <c r="R679" s="146"/>
    </row>
    <row r="680" spans="1:19" ht="15.75" customHeight="1" x14ac:dyDescent="0.25">
      <c r="A680" s="50">
        <v>2102</v>
      </c>
      <c r="B680" s="51"/>
      <c r="C680" s="51">
        <v>16</v>
      </c>
      <c r="D680" s="51"/>
      <c r="E680" s="51"/>
      <c r="F680" s="51"/>
      <c r="G680" s="51"/>
      <c r="H680" s="51"/>
      <c r="I680" s="51"/>
      <c r="J680" s="51"/>
      <c r="K680" s="84"/>
      <c r="L680" s="137"/>
      <c r="M680" s="57"/>
      <c r="N680" s="141"/>
      <c r="O680" s="54">
        <f>IF(C680=0,"",C680/B679)</f>
        <v>0.88888888888888884</v>
      </c>
      <c r="P680" s="55">
        <v>16</v>
      </c>
      <c r="Q680" s="145">
        <f t="shared" ref="Q680:Q687" si="69">IF(P680=0,"",P680/P679)</f>
        <v>0.88888888888888884</v>
      </c>
      <c r="R680" s="145">
        <f t="shared" ref="R680:R687" si="70">IF(P680=0,"",100%-Q680)</f>
        <v>0.11111111111111116</v>
      </c>
    </row>
    <row r="681" spans="1:19" ht="15.75" customHeight="1" x14ac:dyDescent="0.25">
      <c r="A681" s="50">
        <v>2201</v>
      </c>
      <c r="B681" s="51"/>
      <c r="C681" s="51"/>
      <c r="D681" s="51">
        <v>11</v>
      </c>
      <c r="E681" s="51"/>
      <c r="F681" s="51"/>
      <c r="G681" s="51"/>
      <c r="H681" s="51"/>
      <c r="I681" s="51"/>
      <c r="J681" s="51"/>
      <c r="K681" s="84"/>
      <c r="L681" s="137"/>
      <c r="M681" s="57"/>
      <c r="N681" s="141"/>
      <c r="O681" s="54">
        <f>IF(D681=0,"",D681/C680)</f>
        <v>0.6875</v>
      </c>
      <c r="P681" s="55">
        <v>12</v>
      </c>
      <c r="Q681" s="145">
        <f t="shared" si="69"/>
        <v>0.75</v>
      </c>
      <c r="R681" s="145">
        <f t="shared" si="70"/>
        <v>0.25</v>
      </c>
      <c r="S681" s="80">
        <f>P681/P679</f>
        <v>0.66666666666666663</v>
      </c>
    </row>
    <row r="682" spans="1:19" ht="15.75" customHeight="1" x14ac:dyDescent="0.25">
      <c r="A682" s="50">
        <v>2202</v>
      </c>
      <c r="B682" s="51"/>
      <c r="C682" s="51"/>
      <c r="D682" s="51"/>
      <c r="E682" s="51">
        <v>7</v>
      </c>
      <c r="F682" s="51"/>
      <c r="G682" s="51"/>
      <c r="H682" s="51"/>
      <c r="I682" s="51"/>
      <c r="J682" s="51"/>
      <c r="K682" s="84"/>
      <c r="L682" s="137"/>
      <c r="M682" s="57"/>
      <c r="N682" s="141"/>
      <c r="O682" s="54">
        <f>IF(E682=0,"",E682/D681)</f>
        <v>0.63636363636363635</v>
      </c>
      <c r="P682" s="55">
        <v>7</v>
      </c>
      <c r="Q682" s="145">
        <f t="shared" si="69"/>
        <v>0.58333333333333337</v>
      </c>
      <c r="R682" s="145">
        <f t="shared" si="70"/>
        <v>0.41666666666666663</v>
      </c>
    </row>
    <row r="683" spans="1:19" ht="15.75" customHeight="1" x14ac:dyDescent="0.25">
      <c r="A683" s="50">
        <v>2301</v>
      </c>
      <c r="B683" s="51"/>
      <c r="C683" s="51"/>
      <c r="D683" s="51"/>
      <c r="E683" s="51"/>
      <c r="F683" s="51">
        <v>5</v>
      </c>
      <c r="G683" s="51"/>
      <c r="H683" s="51"/>
      <c r="I683" s="51"/>
      <c r="J683" s="51"/>
      <c r="K683" s="84"/>
      <c r="L683" s="137"/>
      <c r="M683" s="57"/>
      <c r="N683" s="141"/>
      <c r="O683" s="54">
        <f>IF(F683=0,"",F683/E682)</f>
        <v>0.7142857142857143</v>
      </c>
      <c r="P683" s="55">
        <v>7</v>
      </c>
      <c r="Q683" s="145">
        <f t="shared" si="69"/>
        <v>1</v>
      </c>
      <c r="R683" s="145">
        <f t="shared" si="70"/>
        <v>0</v>
      </c>
    </row>
    <row r="684" spans="1:19" ht="15.75" customHeight="1" x14ac:dyDescent="0.25">
      <c r="A684" s="50">
        <v>2302</v>
      </c>
      <c r="B684" s="51"/>
      <c r="C684" s="51"/>
      <c r="D684" s="51"/>
      <c r="E684" s="51"/>
      <c r="F684" s="51"/>
      <c r="G684" s="51">
        <v>5</v>
      </c>
      <c r="H684" s="51"/>
      <c r="I684" s="51"/>
      <c r="J684" s="51"/>
      <c r="K684" s="84"/>
      <c r="L684" s="137"/>
      <c r="M684" s="57"/>
      <c r="N684" s="141"/>
      <c r="O684" s="54">
        <f>IF(G684=0,"",G684/F683)</f>
        <v>1</v>
      </c>
      <c r="P684" s="55">
        <v>7</v>
      </c>
      <c r="Q684" s="145">
        <f t="shared" si="69"/>
        <v>1</v>
      </c>
      <c r="R684" s="145">
        <f t="shared" si="70"/>
        <v>0</v>
      </c>
    </row>
    <row r="685" spans="1:19" ht="15.75" customHeight="1" x14ac:dyDescent="0.25">
      <c r="A685" s="50">
        <v>2401</v>
      </c>
      <c r="B685" s="51"/>
      <c r="C685" s="51"/>
      <c r="D685" s="51"/>
      <c r="E685" s="51"/>
      <c r="F685" s="51"/>
      <c r="G685" s="51"/>
      <c r="H685" s="51">
        <v>3</v>
      </c>
      <c r="I685" s="51"/>
      <c r="J685" s="51"/>
      <c r="K685" s="84"/>
      <c r="L685" s="137"/>
      <c r="M685" s="57"/>
      <c r="N685" s="141"/>
      <c r="O685" s="54">
        <f>IF(H685=0,"",H685/G684)</f>
        <v>0.6</v>
      </c>
      <c r="P685" s="55">
        <v>4</v>
      </c>
      <c r="Q685" s="145">
        <f t="shared" si="69"/>
        <v>0.5714285714285714</v>
      </c>
      <c r="R685" s="145">
        <f t="shared" si="70"/>
        <v>0.4285714285714286</v>
      </c>
    </row>
    <row r="686" spans="1:19" ht="15.75" customHeight="1" x14ac:dyDescent="0.25">
      <c r="A686" s="50">
        <v>2402</v>
      </c>
      <c r="B686" s="51"/>
      <c r="C686" s="51"/>
      <c r="D686" s="51"/>
      <c r="E686" s="51"/>
      <c r="F686" s="51"/>
      <c r="G686" s="51"/>
      <c r="H686" s="51"/>
      <c r="I686" s="51">
        <v>3</v>
      </c>
      <c r="J686" s="51"/>
      <c r="K686" s="84"/>
      <c r="L686" s="137"/>
      <c r="M686" s="57"/>
      <c r="N686" s="141"/>
      <c r="O686" s="54">
        <f>IF(I686=0,"",I686/H685)</f>
        <v>1</v>
      </c>
      <c r="P686" s="55">
        <v>3</v>
      </c>
      <c r="Q686" s="145">
        <f t="shared" si="69"/>
        <v>0.75</v>
      </c>
      <c r="R686" s="145">
        <f t="shared" si="70"/>
        <v>0.25</v>
      </c>
    </row>
    <row r="687" spans="1:19" ht="15.75" customHeight="1" x14ac:dyDescent="0.25">
      <c r="A687" s="50">
        <v>2501</v>
      </c>
      <c r="B687" s="51"/>
      <c r="C687" s="51"/>
      <c r="D687" s="51"/>
      <c r="E687" s="51"/>
      <c r="F687" s="51"/>
      <c r="G687" s="51"/>
      <c r="H687" s="51"/>
      <c r="I687" s="51"/>
      <c r="J687" s="51">
        <v>3</v>
      </c>
      <c r="K687" s="84">
        <v>1</v>
      </c>
      <c r="L687" s="137"/>
      <c r="M687" s="57"/>
      <c r="N687" s="141"/>
      <c r="O687" s="54">
        <f>IF(J687=0,"",J687/I686)</f>
        <v>1</v>
      </c>
      <c r="P687" s="55">
        <v>3</v>
      </c>
      <c r="Q687" s="145">
        <f t="shared" si="69"/>
        <v>1</v>
      </c>
      <c r="R687" s="145">
        <f t="shared" si="70"/>
        <v>0</v>
      </c>
    </row>
    <row r="688" spans="1:19" ht="15.75" customHeight="1" x14ac:dyDescent="0.25">
      <c r="A688" s="50">
        <v>2502</v>
      </c>
      <c r="B688" s="51"/>
      <c r="C688" s="51"/>
      <c r="D688" s="51"/>
      <c r="E688" s="51"/>
      <c r="F688" s="51"/>
      <c r="G688" s="51"/>
      <c r="H688" s="51"/>
      <c r="I688" s="51"/>
      <c r="J688" s="51"/>
      <c r="K688" s="84"/>
      <c r="L688" s="137"/>
      <c r="M688" s="57"/>
      <c r="N688" s="57"/>
      <c r="O688" s="57"/>
      <c r="P688" s="55"/>
      <c r="Q688" s="149"/>
      <c r="R688" s="148"/>
    </row>
    <row r="689" spans="1:23" ht="15.75" customHeight="1" x14ac:dyDescent="0.25">
      <c r="A689" s="50">
        <v>2601</v>
      </c>
      <c r="B689" s="51"/>
      <c r="C689" s="51"/>
      <c r="D689" s="51"/>
      <c r="E689" s="51"/>
      <c r="F689" s="51"/>
      <c r="G689" s="51"/>
      <c r="H689" s="51"/>
      <c r="I689" s="51"/>
      <c r="J689" s="51"/>
      <c r="K689" s="84"/>
      <c r="L689" s="137"/>
      <c r="M689" s="57"/>
      <c r="N689" s="142"/>
      <c r="O689" s="148"/>
      <c r="P689" s="58"/>
      <c r="Q689" s="149"/>
      <c r="R689" s="148"/>
    </row>
    <row r="690" spans="1:23" ht="15.75" customHeight="1" x14ac:dyDescent="0.25">
      <c r="A690" s="50">
        <v>2602</v>
      </c>
      <c r="B690" s="51"/>
      <c r="C690" s="51"/>
      <c r="D690" s="51"/>
      <c r="E690" s="51"/>
      <c r="F690" s="51"/>
      <c r="G690" s="51"/>
      <c r="H690" s="51"/>
      <c r="I690" s="51"/>
      <c r="J690" s="51"/>
      <c r="K690" s="84"/>
      <c r="L690" s="137"/>
      <c r="M690" s="57"/>
      <c r="N690" s="142"/>
      <c r="O690" s="148"/>
      <c r="P690" s="58"/>
      <c r="Q690" s="149"/>
      <c r="R690" s="148"/>
    </row>
    <row r="691" spans="1:23" ht="15.75" customHeight="1" x14ac:dyDescent="0.25">
      <c r="A691" s="50">
        <v>2701</v>
      </c>
      <c r="B691" s="51"/>
      <c r="C691" s="51"/>
      <c r="D691" s="51"/>
      <c r="E691" s="51"/>
      <c r="F691" s="51"/>
      <c r="G691" s="51"/>
      <c r="H691" s="51"/>
      <c r="I691" s="51"/>
      <c r="J691" s="51"/>
      <c r="K691" s="84"/>
      <c r="L691" s="137"/>
      <c r="M691" s="57"/>
      <c r="N691" s="142"/>
      <c r="O691" s="57"/>
      <c r="P691" s="142"/>
      <c r="Q691" s="150"/>
      <c r="R691" s="148"/>
    </row>
    <row r="692" spans="1:23" ht="15.75" customHeight="1" x14ac:dyDescent="0.25">
      <c r="A692" s="50">
        <v>2702</v>
      </c>
      <c r="B692" s="51"/>
      <c r="C692" s="51"/>
      <c r="D692" s="51"/>
      <c r="E692" s="51"/>
      <c r="F692" s="51"/>
      <c r="G692" s="51"/>
      <c r="H692" s="51"/>
      <c r="I692" s="51"/>
      <c r="J692" s="51"/>
      <c r="K692" s="84"/>
      <c r="L692" s="137"/>
      <c r="M692" s="57"/>
      <c r="N692" s="142"/>
      <c r="O692" s="151" t="s">
        <v>48</v>
      </c>
      <c r="P692" s="152"/>
      <c r="Q692" s="153">
        <f>IF(SUM(K681:K690)=0,"",SUM(K681:K690))</f>
        <v>1</v>
      </c>
      <c r="R692" s="154" t="s">
        <v>17</v>
      </c>
    </row>
    <row r="693" spans="1:23" ht="15.75" customHeight="1" x14ac:dyDescent="0.25">
      <c r="A693" s="50">
        <v>2801</v>
      </c>
      <c r="B693" s="51"/>
      <c r="C693" s="51"/>
      <c r="D693" s="51"/>
      <c r="E693" s="51"/>
      <c r="F693" s="51"/>
      <c r="G693" s="51"/>
      <c r="H693" s="51"/>
      <c r="I693" s="51"/>
      <c r="J693" s="51"/>
      <c r="K693" s="84"/>
      <c r="L693" s="137"/>
      <c r="M693" s="57"/>
      <c r="N693" s="142"/>
      <c r="O693" s="155" t="s">
        <v>49</v>
      </c>
      <c r="P693" s="65" t="str">
        <f>IF(P692/B679=0,"",P692/B679)</f>
        <v/>
      </c>
      <c r="Q693" s="156" t="str">
        <f>IF(P692/Q692=0,"",P692/Q692)</f>
        <v/>
      </c>
      <c r="R693" s="157" t="s">
        <v>50</v>
      </c>
      <c r="W693" s="96">
        <f>AVERAGE(S681,S703)</f>
        <v>0.61111111111111116</v>
      </c>
    </row>
    <row r="694" spans="1:23" ht="15.75" customHeight="1" x14ac:dyDescent="0.25">
      <c r="A694" s="50">
        <v>2802</v>
      </c>
      <c r="B694" s="51"/>
      <c r="C694" s="51"/>
      <c r="D694" s="51"/>
      <c r="E694" s="51"/>
      <c r="F694" s="51"/>
      <c r="G694" s="51"/>
      <c r="H694" s="51"/>
      <c r="I694" s="51"/>
      <c r="J694" s="51"/>
      <c r="K694" s="84"/>
      <c r="L694" s="138"/>
      <c r="M694" s="143"/>
      <c r="N694" s="144"/>
      <c r="O694" s="93"/>
      <c r="P694" s="158"/>
      <c r="Q694" s="158"/>
      <c r="R694" s="159"/>
    </row>
    <row r="695" spans="1:23" ht="18" customHeight="1" x14ac:dyDescent="0.25">
      <c r="A695" s="19"/>
      <c r="B695" s="182" t="s">
        <v>74</v>
      </c>
      <c r="C695" s="182"/>
      <c r="D695" s="182"/>
      <c r="E695" s="182"/>
      <c r="F695" s="182"/>
      <c r="G695" s="182"/>
      <c r="H695" s="182"/>
      <c r="I695" s="182"/>
      <c r="J695" s="182"/>
      <c r="K695" s="71">
        <f>SUM(K687:K694)</f>
        <v>1</v>
      </c>
      <c r="L695" s="133">
        <f>IF(K687=0,"",K687/B679)</f>
        <v>5.5555555555555552E-2</v>
      </c>
      <c r="M695" s="72">
        <f>IF(K695=0,"",K695/B679)</f>
        <v>5.5555555555555552E-2</v>
      </c>
      <c r="N695" s="72">
        <f>M695-L695</f>
        <v>0</v>
      </c>
      <c r="O695" s="1"/>
      <c r="P695" s="24"/>
      <c r="Q695" s="27"/>
      <c r="R695" s="1"/>
    </row>
    <row r="696" spans="1:23" ht="12.75" customHeight="1" x14ac:dyDescent="0.2">
      <c r="M696" s="1"/>
      <c r="N696" s="1"/>
      <c r="P696" s="1"/>
    </row>
    <row r="697" spans="1:23" ht="12.75" customHeight="1" x14ac:dyDescent="0.2">
      <c r="M697" s="1"/>
      <c r="N697" s="1"/>
      <c r="P697" s="1"/>
    </row>
    <row r="698" spans="1:23" ht="26.25" customHeight="1" x14ac:dyDescent="0.4">
      <c r="A698" s="79"/>
      <c r="B698" s="183" t="s">
        <v>63</v>
      </c>
      <c r="C698" s="183"/>
      <c r="D698" s="183"/>
      <c r="E698" s="183"/>
      <c r="F698" s="183"/>
      <c r="G698" s="183"/>
      <c r="H698" s="183"/>
      <c r="I698" s="183"/>
      <c r="J698" s="183"/>
      <c r="K698" s="127" t="s">
        <v>90</v>
      </c>
      <c r="L698" s="92"/>
      <c r="M698" s="1"/>
      <c r="N698" s="24"/>
      <c r="O698" s="1"/>
      <c r="P698" s="24"/>
      <c r="Q698" s="24"/>
      <c r="R698" s="24"/>
    </row>
    <row r="699" spans="1:23" ht="20.25" customHeight="1" x14ac:dyDescent="0.2">
      <c r="A699" s="190" t="s">
        <v>16</v>
      </c>
      <c r="B699" s="191" t="s">
        <v>64</v>
      </c>
      <c r="C699" s="192"/>
      <c r="D699" s="192"/>
      <c r="E699" s="192"/>
      <c r="F699" s="192"/>
      <c r="G699" s="192"/>
      <c r="H699" s="192"/>
      <c r="I699" s="192"/>
      <c r="J699" s="193"/>
      <c r="K699" s="194" t="s">
        <v>17</v>
      </c>
      <c r="L699" s="189" t="s">
        <v>8</v>
      </c>
      <c r="M699" s="189" t="s">
        <v>9</v>
      </c>
      <c r="N699" s="196" t="s">
        <v>10</v>
      </c>
      <c r="O699" s="189" t="s">
        <v>11</v>
      </c>
      <c r="P699" s="187" t="s">
        <v>12</v>
      </c>
      <c r="Q699" s="187" t="s">
        <v>13</v>
      </c>
      <c r="R699" s="189" t="s">
        <v>14</v>
      </c>
    </row>
    <row r="700" spans="1:23" ht="15.75" customHeight="1" x14ac:dyDescent="0.25">
      <c r="A700" s="188"/>
      <c r="B700" s="50" t="s">
        <v>65</v>
      </c>
      <c r="C700" s="50" t="s">
        <v>66</v>
      </c>
      <c r="D700" s="50" t="s">
        <v>67</v>
      </c>
      <c r="E700" s="50" t="s">
        <v>68</v>
      </c>
      <c r="F700" s="50" t="s">
        <v>69</v>
      </c>
      <c r="G700" s="50" t="s">
        <v>70</v>
      </c>
      <c r="H700" s="50" t="s">
        <v>71</v>
      </c>
      <c r="I700" s="50" t="s">
        <v>72</v>
      </c>
      <c r="J700" s="50" t="s">
        <v>73</v>
      </c>
      <c r="K700" s="195"/>
      <c r="L700" s="195"/>
      <c r="M700" s="188"/>
      <c r="N700" s="188"/>
      <c r="O700" s="188"/>
      <c r="P700" s="188"/>
      <c r="Q700" s="188"/>
      <c r="R700" s="188"/>
    </row>
    <row r="701" spans="1:23" ht="15.75" customHeight="1" x14ac:dyDescent="0.25">
      <c r="A701" s="50">
        <v>2102</v>
      </c>
      <c r="B701" s="51">
        <v>36</v>
      </c>
      <c r="C701" s="51"/>
      <c r="D701" s="51"/>
      <c r="E701" s="51"/>
      <c r="F701" s="51"/>
      <c r="G701" s="51"/>
      <c r="H701" s="51"/>
      <c r="I701" s="51"/>
      <c r="J701" s="51"/>
      <c r="K701" s="84"/>
      <c r="L701" s="136"/>
      <c r="M701" s="139"/>
      <c r="N701" s="140"/>
      <c r="O701" s="146"/>
      <c r="P701" s="53">
        <f>B701</f>
        <v>36</v>
      </c>
      <c r="Q701" s="147"/>
      <c r="R701" s="146"/>
    </row>
    <row r="702" spans="1:23" ht="15.75" customHeight="1" x14ac:dyDescent="0.25">
      <c r="A702" s="50">
        <v>2201</v>
      </c>
      <c r="B702" s="51"/>
      <c r="C702" s="51">
        <v>23</v>
      </c>
      <c r="D702" s="51"/>
      <c r="E702" s="51"/>
      <c r="F702" s="51"/>
      <c r="G702" s="51"/>
      <c r="H702" s="51"/>
      <c r="I702" s="51"/>
      <c r="J702" s="51"/>
      <c r="K702" s="84"/>
      <c r="L702" s="137"/>
      <c r="M702" s="57"/>
      <c r="N702" s="141"/>
      <c r="O702" s="54">
        <f>IF(C702=0,"",C702/B701)</f>
        <v>0.63888888888888884</v>
      </c>
      <c r="P702" s="55">
        <v>23</v>
      </c>
      <c r="Q702" s="145">
        <f t="shared" ref="Q702:Q709" si="71">IF(P702=0,"",P702/P701)</f>
        <v>0.63888888888888884</v>
      </c>
      <c r="R702" s="145">
        <f t="shared" ref="R702:R709" si="72">IF(P702=0,"",100%-Q702)</f>
        <v>0.36111111111111116</v>
      </c>
    </row>
    <row r="703" spans="1:23" ht="15.75" customHeight="1" x14ac:dyDescent="0.25">
      <c r="A703" s="50">
        <v>2202</v>
      </c>
      <c r="B703" s="51"/>
      <c r="C703" s="51"/>
      <c r="D703" s="51">
        <v>17</v>
      </c>
      <c r="E703" s="51"/>
      <c r="F703" s="51"/>
      <c r="G703" s="51"/>
      <c r="H703" s="51"/>
      <c r="I703" s="51"/>
      <c r="J703" s="51"/>
      <c r="K703" s="84"/>
      <c r="L703" s="137"/>
      <c r="M703" s="57"/>
      <c r="N703" s="141"/>
      <c r="O703" s="54">
        <f>IF(D703=0,"",D703/C702)</f>
        <v>0.73913043478260865</v>
      </c>
      <c r="P703" s="55">
        <v>20</v>
      </c>
      <c r="Q703" s="145">
        <f t="shared" si="71"/>
        <v>0.86956521739130432</v>
      </c>
      <c r="R703" s="145">
        <f t="shared" si="72"/>
        <v>0.13043478260869568</v>
      </c>
      <c r="S703" s="80">
        <f>P703/P701</f>
        <v>0.55555555555555558</v>
      </c>
    </row>
    <row r="704" spans="1:23" ht="15.75" customHeight="1" x14ac:dyDescent="0.25">
      <c r="A704" s="50">
        <v>2301</v>
      </c>
      <c r="B704" s="51"/>
      <c r="C704" s="51"/>
      <c r="D704" s="51"/>
      <c r="E704" s="51">
        <v>15</v>
      </c>
      <c r="F704" s="51"/>
      <c r="G704" s="51"/>
      <c r="H704" s="51"/>
      <c r="I704" s="51"/>
      <c r="J704" s="51"/>
      <c r="K704" s="84"/>
      <c r="L704" s="137"/>
      <c r="M704" s="57"/>
      <c r="N704" s="141"/>
      <c r="O704" s="54">
        <f>IF(E704=0,"",E704/D703)</f>
        <v>0.88235294117647056</v>
      </c>
      <c r="P704" s="55">
        <v>18</v>
      </c>
      <c r="Q704" s="145">
        <f t="shared" si="71"/>
        <v>0.9</v>
      </c>
      <c r="R704" s="145">
        <f t="shared" si="72"/>
        <v>9.9999999999999978E-2</v>
      </c>
    </row>
    <row r="705" spans="1:18" ht="15.75" customHeight="1" x14ac:dyDescent="0.25">
      <c r="A705" s="50">
        <v>2302</v>
      </c>
      <c r="B705" s="51"/>
      <c r="C705" s="51"/>
      <c r="D705" s="51"/>
      <c r="E705" s="51"/>
      <c r="F705" s="51">
        <v>13</v>
      </c>
      <c r="G705" s="51"/>
      <c r="H705" s="51"/>
      <c r="I705" s="51"/>
      <c r="J705" s="51"/>
      <c r="K705" s="84"/>
      <c r="L705" s="137"/>
      <c r="M705" s="57"/>
      <c r="N705" s="141"/>
      <c r="O705" s="54">
        <f>IF(F705=0,"",F705/E704)</f>
        <v>0.8666666666666667</v>
      </c>
      <c r="P705" s="55">
        <v>17</v>
      </c>
      <c r="Q705" s="145">
        <f t="shared" si="71"/>
        <v>0.94444444444444442</v>
      </c>
      <c r="R705" s="145">
        <f t="shared" si="72"/>
        <v>5.555555555555558E-2</v>
      </c>
    </row>
    <row r="706" spans="1:18" ht="15.75" customHeight="1" x14ac:dyDescent="0.25">
      <c r="A706" s="50">
        <v>2401</v>
      </c>
      <c r="B706" s="51"/>
      <c r="C706" s="51"/>
      <c r="D706" s="51"/>
      <c r="E706" s="51"/>
      <c r="F706" s="51"/>
      <c r="G706" s="51">
        <v>13</v>
      </c>
      <c r="H706" s="51"/>
      <c r="I706" s="51"/>
      <c r="J706" s="51"/>
      <c r="K706" s="84"/>
      <c r="L706" s="137"/>
      <c r="M706" s="57"/>
      <c r="N706" s="141"/>
      <c r="O706" s="54">
        <f>IF(G706=0,"",G706/F705)</f>
        <v>1</v>
      </c>
      <c r="P706" s="55">
        <v>17</v>
      </c>
      <c r="Q706" s="145">
        <f t="shared" si="71"/>
        <v>1</v>
      </c>
      <c r="R706" s="145">
        <f t="shared" si="72"/>
        <v>0</v>
      </c>
    </row>
    <row r="707" spans="1:18" ht="15.75" customHeight="1" x14ac:dyDescent="0.25">
      <c r="A707" s="50">
        <v>2402</v>
      </c>
      <c r="B707" s="51"/>
      <c r="C707" s="51"/>
      <c r="D707" s="51"/>
      <c r="E707" s="51"/>
      <c r="F707" s="51"/>
      <c r="G707" s="51"/>
      <c r="H707" s="51">
        <v>13</v>
      </c>
      <c r="I707" s="51"/>
      <c r="J707" s="51"/>
      <c r="K707" s="84"/>
      <c r="L707" s="137"/>
      <c r="M707" s="57"/>
      <c r="N707" s="141"/>
      <c r="O707" s="54">
        <f>IF(H707=0,"",H707/G706)</f>
        <v>1</v>
      </c>
      <c r="P707" s="55">
        <v>17</v>
      </c>
      <c r="Q707" s="145">
        <f t="shared" si="71"/>
        <v>1</v>
      </c>
      <c r="R707" s="145">
        <f t="shared" si="72"/>
        <v>0</v>
      </c>
    </row>
    <row r="708" spans="1:18" ht="15.75" customHeight="1" x14ac:dyDescent="0.25">
      <c r="A708" s="50">
        <v>2501</v>
      </c>
      <c r="B708" s="51"/>
      <c r="C708" s="51"/>
      <c r="D708" s="51"/>
      <c r="E708" s="51"/>
      <c r="F708" s="51"/>
      <c r="G708" s="51"/>
      <c r="H708" s="51"/>
      <c r="I708" s="51">
        <v>13</v>
      </c>
      <c r="J708" s="51"/>
      <c r="K708" s="84"/>
      <c r="L708" s="137"/>
      <c r="M708" s="57"/>
      <c r="N708" s="141"/>
      <c r="O708" s="54">
        <f>IF(I708=0,"",I708/H707)</f>
        <v>1</v>
      </c>
      <c r="P708" s="55">
        <v>16</v>
      </c>
      <c r="Q708" s="145">
        <f t="shared" si="71"/>
        <v>0.94117647058823528</v>
      </c>
      <c r="R708" s="145">
        <f t="shared" si="72"/>
        <v>5.8823529411764719E-2</v>
      </c>
    </row>
    <row r="709" spans="1:18" ht="15.75" customHeight="1" x14ac:dyDescent="0.25">
      <c r="A709" s="50">
        <v>2502</v>
      </c>
      <c r="B709" s="51"/>
      <c r="C709" s="51"/>
      <c r="D709" s="51"/>
      <c r="E709" s="51"/>
      <c r="F709" s="51"/>
      <c r="G709" s="51"/>
      <c r="H709" s="51"/>
      <c r="I709" s="51"/>
      <c r="J709" s="51">
        <v>13</v>
      </c>
      <c r="K709" s="84">
        <v>5</v>
      </c>
      <c r="L709" s="137"/>
      <c r="M709" s="57"/>
      <c r="N709" s="141"/>
      <c r="O709" s="54">
        <f>IF(J709=0,"",J709/I708)</f>
        <v>1</v>
      </c>
      <c r="P709" s="55">
        <v>16</v>
      </c>
      <c r="Q709" s="145">
        <f t="shared" si="71"/>
        <v>1</v>
      </c>
      <c r="R709" s="145">
        <f t="shared" si="72"/>
        <v>0</v>
      </c>
    </row>
    <row r="710" spans="1:18" ht="15.75" customHeight="1" x14ac:dyDescent="0.25">
      <c r="A710" s="50">
        <v>2601</v>
      </c>
      <c r="B710" s="51"/>
      <c r="C710" s="51"/>
      <c r="D710" s="51"/>
      <c r="E710" s="51"/>
      <c r="F710" s="51"/>
      <c r="G710" s="51"/>
      <c r="H710" s="51"/>
      <c r="I710" s="51"/>
      <c r="J710" s="51"/>
      <c r="K710" s="84"/>
      <c r="L710" s="137"/>
      <c r="M710" s="57"/>
      <c r="N710" s="57"/>
      <c r="O710" s="148"/>
      <c r="P710" s="55"/>
      <c r="Q710" s="149"/>
      <c r="R710" s="148"/>
    </row>
    <row r="711" spans="1:18" ht="15.75" customHeight="1" x14ac:dyDescent="0.25">
      <c r="A711" s="50">
        <v>2602</v>
      </c>
      <c r="B711" s="51"/>
      <c r="C711" s="51"/>
      <c r="D711" s="51"/>
      <c r="E711" s="51"/>
      <c r="F711" s="51"/>
      <c r="G711" s="51"/>
      <c r="H711" s="51"/>
      <c r="I711" s="51"/>
      <c r="J711" s="51"/>
      <c r="K711" s="84"/>
      <c r="L711" s="137"/>
      <c r="M711" s="57"/>
      <c r="N711" s="142"/>
      <c r="O711" s="148"/>
      <c r="P711" s="58"/>
      <c r="Q711" s="149"/>
      <c r="R711" s="148"/>
    </row>
    <row r="712" spans="1:18" ht="15.75" customHeight="1" x14ac:dyDescent="0.25">
      <c r="A712" s="50">
        <v>2701</v>
      </c>
      <c r="B712" s="51"/>
      <c r="C712" s="51"/>
      <c r="D712" s="51"/>
      <c r="E712" s="51"/>
      <c r="F712" s="51"/>
      <c r="G712" s="51"/>
      <c r="H712" s="51"/>
      <c r="I712" s="51"/>
      <c r="J712" s="51"/>
      <c r="K712" s="84"/>
      <c r="L712" s="137"/>
      <c r="M712" s="57"/>
      <c r="N712" s="142"/>
      <c r="O712" s="148"/>
      <c r="P712" s="58"/>
      <c r="Q712" s="149"/>
      <c r="R712" s="148"/>
    </row>
    <row r="713" spans="1:18" ht="15.75" customHeight="1" x14ac:dyDescent="0.25">
      <c r="A713" s="50">
        <v>2702</v>
      </c>
      <c r="B713" s="51"/>
      <c r="C713" s="51"/>
      <c r="D713" s="51"/>
      <c r="E713" s="51"/>
      <c r="F713" s="51"/>
      <c r="G713" s="51"/>
      <c r="H713" s="51"/>
      <c r="I713" s="51"/>
      <c r="J713" s="51"/>
      <c r="K713" s="84"/>
      <c r="L713" s="137"/>
      <c r="M713" s="57"/>
      <c r="N713" s="142"/>
      <c r="O713" s="57"/>
      <c r="P713" s="142"/>
      <c r="Q713" s="150"/>
      <c r="R713" s="148"/>
    </row>
    <row r="714" spans="1:18" ht="15.75" customHeight="1" x14ac:dyDescent="0.25">
      <c r="A714" s="50">
        <v>2801</v>
      </c>
      <c r="B714" s="51"/>
      <c r="C714" s="51"/>
      <c r="D714" s="51"/>
      <c r="E714" s="51"/>
      <c r="F714" s="51"/>
      <c r="G714" s="51"/>
      <c r="H714" s="51"/>
      <c r="I714" s="51"/>
      <c r="J714" s="51"/>
      <c r="K714" s="84"/>
      <c r="L714" s="137"/>
      <c r="M714" s="57"/>
      <c r="N714" s="142"/>
      <c r="O714" s="151" t="s">
        <v>48</v>
      </c>
      <c r="P714" s="152"/>
      <c r="Q714" s="153">
        <f>IF(SUM(K703:K712)=0,"",SUM(K703:K712))</f>
        <v>5</v>
      </c>
      <c r="R714" s="154" t="s">
        <v>17</v>
      </c>
    </row>
    <row r="715" spans="1:18" ht="15.75" customHeight="1" x14ac:dyDescent="0.25">
      <c r="A715" s="50">
        <v>2802</v>
      </c>
      <c r="B715" s="51"/>
      <c r="C715" s="51"/>
      <c r="D715" s="51"/>
      <c r="E715" s="51"/>
      <c r="F715" s="51"/>
      <c r="G715" s="51"/>
      <c r="H715" s="51"/>
      <c r="I715" s="51"/>
      <c r="J715" s="51"/>
      <c r="K715" s="84"/>
      <c r="L715" s="137"/>
      <c r="M715" s="57"/>
      <c r="N715" s="142"/>
      <c r="O715" s="155" t="s">
        <v>49</v>
      </c>
      <c r="P715" s="65" t="str">
        <f>IF(P714/B701=0,"",P714/B701)</f>
        <v/>
      </c>
      <c r="Q715" s="156" t="str">
        <f>IF(P714/Q714=0,"",P714/Q714)</f>
        <v/>
      </c>
      <c r="R715" s="157" t="s">
        <v>50</v>
      </c>
    </row>
    <row r="716" spans="1:18" ht="15.75" customHeight="1" x14ac:dyDescent="0.25">
      <c r="A716" s="50">
        <v>2901</v>
      </c>
      <c r="B716" s="51"/>
      <c r="C716" s="51"/>
      <c r="D716" s="51"/>
      <c r="E716" s="51"/>
      <c r="F716" s="51"/>
      <c r="G716" s="51"/>
      <c r="H716" s="51"/>
      <c r="I716" s="51"/>
      <c r="J716" s="51"/>
      <c r="K716" s="84"/>
      <c r="L716" s="138"/>
      <c r="M716" s="143"/>
      <c r="N716" s="144"/>
      <c r="O716" s="93"/>
      <c r="P716" s="158"/>
      <c r="Q716" s="158"/>
      <c r="R716" s="159"/>
    </row>
    <row r="717" spans="1:18" ht="18" customHeight="1" x14ac:dyDescent="0.25">
      <c r="A717" s="19"/>
      <c r="B717" s="182" t="s">
        <v>74</v>
      </c>
      <c r="C717" s="182"/>
      <c r="D717" s="182"/>
      <c r="E717" s="182"/>
      <c r="F717" s="182"/>
      <c r="G717" s="182"/>
      <c r="H717" s="182"/>
      <c r="I717" s="182"/>
      <c r="J717" s="182"/>
      <c r="K717" s="71">
        <f>SUM(K709:K716)</f>
        <v>5</v>
      </c>
      <c r="L717" s="133">
        <f>IF(K709=0,"",K709/B701)</f>
        <v>0.1388888888888889</v>
      </c>
      <c r="M717" s="72">
        <f>IF(K717=0,"",K717/B701)</f>
        <v>0.1388888888888889</v>
      </c>
      <c r="N717" s="72">
        <f>M717-L717</f>
        <v>0</v>
      </c>
      <c r="O717" s="1"/>
      <c r="P717" s="24"/>
      <c r="Q717" s="27"/>
      <c r="R717" s="1"/>
    </row>
    <row r="718" spans="1:18" ht="12.75" customHeight="1" x14ac:dyDescent="0.2">
      <c r="M718" s="1"/>
      <c r="N718" s="1"/>
      <c r="P718" s="1"/>
    </row>
    <row r="719" spans="1:18" ht="12.75" customHeight="1" x14ac:dyDescent="0.2">
      <c r="M719" s="1"/>
      <c r="N719" s="1"/>
      <c r="P719" s="1"/>
    </row>
    <row r="720" spans="1:18" ht="26.25" customHeight="1" x14ac:dyDescent="0.4">
      <c r="A720" s="79"/>
      <c r="B720" s="183" t="s">
        <v>63</v>
      </c>
      <c r="C720" s="183"/>
      <c r="D720" s="183"/>
      <c r="E720" s="183"/>
      <c r="F720" s="183"/>
      <c r="G720" s="183"/>
      <c r="H720" s="183"/>
      <c r="I720" s="183"/>
      <c r="J720" s="183"/>
      <c r="K720" s="127" t="s">
        <v>91</v>
      </c>
      <c r="L720" s="92"/>
      <c r="M720" s="1"/>
      <c r="N720" s="24"/>
      <c r="O720" s="1"/>
      <c r="P720" s="24"/>
      <c r="Q720" s="24"/>
      <c r="R720" s="24"/>
    </row>
    <row r="721" spans="1:19" ht="20.25" customHeight="1" x14ac:dyDescent="0.2">
      <c r="A721" s="190" t="s">
        <v>16</v>
      </c>
      <c r="B721" s="191" t="s">
        <v>64</v>
      </c>
      <c r="C721" s="192"/>
      <c r="D721" s="192"/>
      <c r="E721" s="192"/>
      <c r="F721" s="192"/>
      <c r="G721" s="192"/>
      <c r="H721" s="192"/>
      <c r="I721" s="192"/>
      <c r="J721" s="193"/>
      <c r="K721" s="194" t="s">
        <v>17</v>
      </c>
      <c r="L721" s="189" t="s">
        <v>8</v>
      </c>
      <c r="M721" s="189" t="s">
        <v>9</v>
      </c>
      <c r="N721" s="196" t="s">
        <v>10</v>
      </c>
      <c r="O721" s="189" t="s">
        <v>11</v>
      </c>
      <c r="P721" s="187" t="s">
        <v>12</v>
      </c>
      <c r="Q721" s="187" t="s">
        <v>13</v>
      </c>
      <c r="R721" s="189" t="s">
        <v>14</v>
      </c>
    </row>
    <row r="722" spans="1:19" ht="15.75" customHeight="1" x14ac:dyDescent="0.25">
      <c r="A722" s="188"/>
      <c r="B722" s="50" t="s">
        <v>65</v>
      </c>
      <c r="C722" s="50" t="s">
        <v>66</v>
      </c>
      <c r="D722" s="50" t="s">
        <v>67</v>
      </c>
      <c r="E722" s="50" t="s">
        <v>68</v>
      </c>
      <c r="F722" s="50" t="s">
        <v>69</v>
      </c>
      <c r="G722" s="50" t="s">
        <v>70</v>
      </c>
      <c r="H722" s="50" t="s">
        <v>71</v>
      </c>
      <c r="I722" s="50" t="s">
        <v>72</v>
      </c>
      <c r="J722" s="50" t="s">
        <v>73</v>
      </c>
      <c r="K722" s="195"/>
      <c r="L722" s="195"/>
      <c r="M722" s="188"/>
      <c r="N722" s="188"/>
      <c r="O722" s="188"/>
      <c r="P722" s="188"/>
      <c r="Q722" s="188"/>
      <c r="R722" s="188"/>
    </row>
    <row r="723" spans="1:19" ht="15.75" customHeight="1" x14ac:dyDescent="0.25">
      <c r="A723" s="50">
        <v>2201</v>
      </c>
      <c r="B723" s="51">
        <v>22</v>
      </c>
      <c r="C723" s="51"/>
      <c r="D723" s="51"/>
      <c r="E723" s="51"/>
      <c r="F723" s="51"/>
      <c r="G723" s="51"/>
      <c r="H723" s="51"/>
      <c r="I723" s="51"/>
      <c r="J723" s="51"/>
      <c r="K723" s="84"/>
      <c r="L723" s="136"/>
      <c r="M723" s="139"/>
      <c r="N723" s="140"/>
      <c r="O723" s="146"/>
      <c r="P723" s="53">
        <v>22</v>
      </c>
      <c r="Q723" s="147"/>
      <c r="R723" s="146"/>
    </row>
    <row r="724" spans="1:19" ht="15.75" customHeight="1" x14ac:dyDescent="0.25">
      <c r="A724" s="50">
        <v>2202</v>
      </c>
      <c r="B724" s="51"/>
      <c r="C724" s="51">
        <v>16</v>
      </c>
      <c r="D724" s="51"/>
      <c r="E724" s="51"/>
      <c r="F724" s="51"/>
      <c r="G724" s="51"/>
      <c r="H724" s="51"/>
      <c r="I724" s="51"/>
      <c r="J724" s="51"/>
      <c r="K724" s="84"/>
      <c r="L724" s="137"/>
      <c r="M724" s="57"/>
      <c r="N724" s="141"/>
      <c r="O724" s="54">
        <f>IF(C724=0,"",C724/B723)</f>
        <v>0.72727272727272729</v>
      </c>
      <c r="P724" s="55">
        <v>16</v>
      </c>
      <c r="Q724" s="145">
        <f t="shared" ref="Q724:Q731" si="73">IF(P724=0,"",P724/P723)</f>
        <v>0.72727272727272729</v>
      </c>
      <c r="R724" s="145">
        <f t="shared" ref="R724:R731" si="74">IF(P724=0,"",100%-Q724)</f>
        <v>0.27272727272727271</v>
      </c>
    </row>
    <row r="725" spans="1:19" ht="15.75" customHeight="1" x14ac:dyDescent="0.25">
      <c r="A725" s="50">
        <v>2301</v>
      </c>
      <c r="B725" s="51"/>
      <c r="C725" s="51"/>
      <c r="D725" s="51">
        <v>13</v>
      </c>
      <c r="E725" s="51"/>
      <c r="F725" s="51"/>
      <c r="G725" s="51"/>
      <c r="H725" s="51"/>
      <c r="I725" s="51"/>
      <c r="J725" s="51"/>
      <c r="K725" s="84"/>
      <c r="L725" s="137"/>
      <c r="M725" s="57"/>
      <c r="N725" s="141"/>
      <c r="O725" s="54">
        <f>IF(D725=0,"",D725/C724)</f>
        <v>0.8125</v>
      </c>
      <c r="P725" s="55">
        <v>14</v>
      </c>
      <c r="Q725" s="145">
        <f t="shared" si="73"/>
        <v>0.875</v>
      </c>
      <c r="R725" s="145">
        <f t="shared" si="74"/>
        <v>0.125</v>
      </c>
      <c r="S725" s="100">
        <f>P725/P723</f>
        <v>0.63636363636363635</v>
      </c>
    </row>
    <row r="726" spans="1:19" ht="15.75" customHeight="1" x14ac:dyDescent="0.25">
      <c r="A726" s="50">
        <v>2302</v>
      </c>
      <c r="B726" s="51"/>
      <c r="C726" s="51"/>
      <c r="D726" s="51"/>
      <c r="E726" s="51">
        <v>11</v>
      </c>
      <c r="F726" s="51"/>
      <c r="G726" s="51"/>
      <c r="H726" s="51"/>
      <c r="I726" s="51"/>
      <c r="J726" s="51"/>
      <c r="K726" s="84"/>
      <c r="L726" s="137"/>
      <c r="M726" s="57"/>
      <c r="N726" s="141"/>
      <c r="O726" s="54">
        <f>IF(E726=0,"",E726/D725)</f>
        <v>0.84615384615384615</v>
      </c>
      <c r="P726" s="55">
        <v>12</v>
      </c>
      <c r="Q726" s="145">
        <f t="shared" si="73"/>
        <v>0.8571428571428571</v>
      </c>
      <c r="R726" s="145">
        <f t="shared" si="74"/>
        <v>0.1428571428571429</v>
      </c>
    </row>
    <row r="727" spans="1:19" ht="15.75" customHeight="1" x14ac:dyDescent="0.25">
      <c r="A727" s="50">
        <v>2401</v>
      </c>
      <c r="B727" s="51"/>
      <c r="C727" s="51"/>
      <c r="D727" s="51"/>
      <c r="E727" s="51"/>
      <c r="F727" s="51">
        <v>10</v>
      </c>
      <c r="G727" s="51"/>
      <c r="H727" s="51"/>
      <c r="I727" s="51"/>
      <c r="J727" s="51"/>
      <c r="K727" s="84"/>
      <c r="L727" s="137"/>
      <c r="M727" s="57"/>
      <c r="N727" s="141"/>
      <c r="O727" s="54">
        <f>IF(F727=0,"",F727/E726)</f>
        <v>0.90909090909090906</v>
      </c>
      <c r="P727" s="55">
        <v>11</v>
      </c>
      <c r="Q727" s="145">
        <f t="shared" si="73"/>
        <v>0.91666666666666663</v>
      </c>
      <c r="R727" s="145">
        <f t="shared" si="74"/>
        <v>8.333333333333337E-2</v>
      </c>
    </row>
    <row r="728" spans="1:19" ht="15.75" customHeight="1" x14ac:dyDescent="0.25">
      <c r="A728" s="50">
        <v>2402</v>
      </c>
      <c r="B728" s="51"/>
      <c r="C728" s="51"/>
      <c r="D728" s="51"/>
      <c r="E728" s="51"/>
      <c r="F728" s="51"/>
      <c r="G728" s="51">
        <v>10</v>
      </c>
      <c r="H728" s="51"/>
      <c r="I728" s="51"/>
      <c r="J728" s="51"/>
      <c r="K728" s="84"/>
      <c r="L728" s="137"/>
      <c r="M728" s="57"/>
      <c r="N728" s="141"/>
      <c r="O728" s="54">
        <f>IF(G728=0,"",G728/F727)</f>
        <v>1</v>
      </c>
      <c r="P728" s="55">
        <v>11</v>
      </c>
      <c r="Q728" s="145">
        <f t="shared" si="73"/>
        <v>1</v>
      </c>
      <c r="R728" s="145">
        <f t="shared" si="74"/>
        <v>0</v>
      </c>
    </row>
    <row r="729" spans="1:19" ht="15.75" customHeight="1" x14ac:dyDescent="0.25">
      <c r="A729" s="50">
        <v>2501</v>
      </c>
      <c r="B729" s="51"/>
      <c r="C729" s="51"/>
      <c r="D729" s="51"/>
      <c r="E729" s="51"/>
      <c r="F729" s="51"/>
      <c r="G729" s="51"/>
      <c r="H729" s="51">
        <v>10</v>
      </c>
      <c r="I729" s="51"/>
      <c r="J729" s="51"/>
      <c r="K729" s="84"/>
      <c r="L729" s="137"/>
      <c r="M729" s="57"/>
      <c r="N729" s="141"/>
      <c r="O729" s="54">
        <f>IF(H729=0,"",H729/G728)</f>
        <v>1</v>
      </c>
      <c r="P729" s="55">
        <v>11</v>
      </c>
      <c r="Q729" s="181">
        <f t="shared" si="73"/>
        <v>1</v>
      </c>
      <c r="R729" s="181">
        <f t="shared" si="74"/>
        <v>0</v>
      </c>
    </row>
    <row r="730" spans="1:19" ht="15.75" customHeight="1" x14ac:dyDescent="0.25">
      <c r="A730" s="50">
        <v>2502</v>
      </c>
      <c r="B730" s="51"/>
      <c r="C730" s="51"/>
      <c r="D730" s="51"/>
      <c r="E730" s="51"/>
      <c r="F730" s="51"/>
      <c r="G730" s="51"/>
      <c r="H730" s="51"/>
      <c r="I730" s="51">
        <v>9</v>
      </c>
      <c r="J730" s="51"/>
      <c r="K730" s="84"/>
      <c r="L730" s="137"/>
      <c r="M730" s="57"/>
      <c r="N730" s="141"/>
      <c r="O730" s="54">
        <f>IF(I730=0,"",I730/H729)</f>
        <v>0.9</v>
      </c>
      <c r="P730" s="55">
        <v>11</v>
      </c>
      <c r="Q730" s="145">
        <f t="shared" si="73"/>
        <v>1</v>
      </c>
      <c r="R730" s="145">
        <f t="shared" si="74"/>
        <v>0</v>
      </c>
    </row>
    <row r="731" spans="1:19" ht="15.75" customHeight="1" x14ac:dyDescent="0.25">
      <c r="A731" s="50">
        <v>2601</v>
      </c>
      <c r="B731" s="51"/>
      <c r="C731" s="51"/>
      <c r="D731" s="51"/>
      <c r="E731" s="51"/>
      <c r="F731" s="51"/>
      <c r="G731" s="51"/>
      <c r="H731" s="51"/>
      <c r="I731" s="51"/>
      <c r="J731" s="51"/>
      <c r="K731" s="84"/>
      <c r="L731" s="137"/>
      <c r="M731" s="57"/>
      <c r="N731" s="141"/>
      <c r="O731" s="54" t="str">
        <f>IF(J731=0,"",J731/I730)</f>
        <v/>
      </c>
      <c r="P731" s="55"/>
      <c r="Q731" s="145" t="str">
        <f t="shared" si="73"/>
        <v/>
      </c>
      <c r="R731" s="145" t="str">
        <f t="shared" si="74"/>
        <v/>
      </c>
    </row>
    <row r="732" spans="1:19" ht="15.75" customHeight="1" x14ac:dyDescent="0.25">
      <c r="A732" s="50">
        <v>2602</v>
      </c>
      <c r="B732" s="51"/>
      <c r="C732" s="51"/>
      <c r="D732" s="51"/>
      <c r="E732" s="51"/>
      <c r="F732" s="51"/>
      <c r="G732" s="51"/>
      <c r="H732" s="51"/>
      <c r="I732" s="51"/>
      <c r="J732" s="51"/>
      <c r="K732" s="84"/>
      <c r="L732" s="137"/>
      <c r="M732" s="57"/>
      <c r="N732" s="57"/>
      <c r="O732" s="148"/>
      <c r="P732" s="55"/>
      <c r="Q732" s="149"/>
      <c r="R732" s="148"/>
    </row>
    <row r="733" spans="1:19" ht="15.75" customHeight="1" x14ac:dyDescent="0.25">
      <c r="A733" s="50">
        <v>2701</v>
      </c>
      <c r="B733" s="51"/>
      <c r="C733" s="51"/>
      <c r="D733" s="51"/>
      <c r="E733" s="51"/>
      <c r="F733" s="51"/>
      <c r="G733" s="51"/>
      <c r="H733" s="51"/>
      <c r="I733" s="51"/>
      <c r="J733" s="51"/>
      <c r="K733" s="84"/>
      <c r="L733" s="137"/>
      <c r="M733" s="57"/>
      <c r="N733" s="142"/>
      <c r="O733" s="148"/>
      <c r="P733" s="58"/>
      <c r="Q733" s="149"/>
      <c r="R733" s="148"/>
    </row>
    <row r="734" spans="1:19" ht="15.75" customHeight="1" x14ac:dyDescent="0.25">
      <c r="A734" s="50">
        <v>2702</v>
      </c>
      <c r="B734" s="51"/>
      <c r="C734" s="51"/>
      <c r="D734" s="51"/>
      <c r="E734" s="51"/>
      <c r="F734" s="51"/>
      <c r="G734" s="51"/>
      <c r="H734" s="51"/>
      <c r="I734" s="51"/>
      <c r="J734" s="51"/>
      <c r="K734" s="84"/>
      <c r="L734" s="137"/>
      <c r="M734" s="57"/>
      <c r="N734" s="142"/>
      <c r="O734" s="148"/>
      <c r="P734" s="58"/>
      <c r="Q734" s="149"/>
      <c r="R734" s="148"/>
    </row>
    <row r="735" spans="1:19" ht="15.75" customHeight="1" x14ac:dyDescent="0.25">
      <c r="A735" s="50">
        <v>2801</v>
      </c>
      <c r="B735" s="51"/>
      <c r="C735" s="51"/>
      <c r="D735" s="51"/>
      <c r="E735" s="51"/>
      <c r="F735" s="51"/>
      <c r="G735" s="51"/>
      <c r="H735" s="51"/>
      <c r="I735" s="51"/>
      <c r="J735" s="51"/>
      <c r="K735" s="84"/>
      <c r="L735" s="137"/>
      <c r="M735" s="57"/>
      <c r="N735" s="142"/>
      <c r="O735" s="57"/>
      <c r="P735" s="142"/>
      <c r="Q735" s="150"/>
      <c r="R735" s="148"/>
    </row>
    <row r="736" spans="1:19" ht="15.75" customHeight="1" x14ac:dyDescent="0.25">
      <c r="A736" s="50">
        <v>2802</v>
      </c>
      <c r="B736" s="51"/>
      <c r="C736" s="51"/>
      <c r="D736" s="51"/>
      <c r="E736" s="51"/>
      <c r="F736" s="51"/>
      <c r="G736" s="51"/>
      <c r="H736" s="51"/>
      <c r="I736" s="51"/>
      <c r="J736" s="51"/>
      <c r="K736" s="84"/>
      <c r="L736" s="137"/>
      <c r="M736" s="57"/>
      <c r="N736" s="142"/>
      <c r="O736" s="151" t="s">
        <v>48</v>
      </c>
      <c r="P736" s="152"/>
      <c r="Q736" s="153" t="str">
        <f>IF(SUM(K725:K734)=0,"",SUM(K725:K734))</f>
        <v/>
      </c>
      <c r="R736" s="154" t="s">
        <v>17</v>
      </c>
    </row>
    <row r="737" spans="1:19" ht="15.75" customHeight="1" x14ac:dyDescent="0.25">
      <c r="A737" s="50">
        <v>2901</v>
      </c>
      <c r="B737" s="51"/>
      <c r="C737" s="51"/>
      <c r="D737" s="51"/>
      <c r="E737" s="51"/>
      <c r="F737" s="51"/>
      <c r="G737" s="51"/>
      <c r="H737" s="51"/>
      <c r="I737" s="51"/>
      <c r="J737" s="51"/>
      <c r="K737" s="84"/>
      <c r="L737" s="137"/>
      <c r="M737" s="57"/>
      <c r="N737" s="142"/>
      <c r="O737" s="155" t="s">
        <v>49</v>
      </c>
      <c r="P737" s="65" t="str">
        <f>IF(P736/B723=0,"",P736/B723)</f>
        <v/>
      </c>
      <c r="Q737" s="156" t="e">
        <f>IF(P736/Q736=0,"",P736/Q736)</f>
        <v>#VALUE!</v>
      </c>
      <c r="R737" s="157" t="s">
        <v>50</v>
      </c>
    </row>
    <row r="738" spans="1:19" ht="15.75" customHeight="1" x14ac:dyDescent="0.25">
      <c r="A738" s="50">
        <v>2902</v>
      </c>
      <c r="B738" s="51"/>
      <c r="C738" s="51"/>
      <c r="D738" s="51"/>
      <c r="E738" s="51"/>
      <c r="F738" s="51"/>
      <c r="G738" s="51"/>
      <c r="H738" s="51"/>
      <c r="I738" s="51"/>
      <c r="J738" s="51"/>
      <c r="K738" s="84"/>
      <c r="L738" s="138"/>
      <c r="M738" s="143"/>
      <c r="N738" s="144"/>
      <c r="O738" s="93"/>
      <c r="P738" s="158"/>
      <c r="Q738" s="158"/>
      <c r="R738" s="159"/>
    </row>
    <row r="739" spans="1:19" ht="18" customHeight="1" x14ac:dyDescent="0.25">
      <c r="A739" s="19"/>
      <c r="B739" s="182" t="s">
        <v>74</v>
      </c>
      <c r="C739" s="182"/>
      <c r="D739" s="182"/>
      <c r="E739" s="182"/>
      <c r="F739" s="182"/>
      <c r="G739" s="182"/>
      <c r="H739" s="182"/>
      <c r="I739" s="182"/>
      <c r="J739" s="182"/>
      <c r="K739" s="71">
        <f>SUM(K732:K735)</f>
        <v>0</v>
      </c>
      <c r="L739" s="133" t="str">
        <f>IF(K732=0,"",K732/B723)</f>
        <v/>
      </c>
      <c r="M739" s="72" t="str">
        <f>IF(K739=0,"",K739/B723)</f>
        <v/>
      </c>
      <c r="N739" s="72" t="str">
        <f>IF(K732=0,"",M739-L739)</f>
        <v/>
      </c>
      <c r="O739" s="1"/>
      <c r="P739" s="24"/>
      <c r="Q739" s="27"/>
      <c r="R739" s="1"/>
    </row>
    <row r="740" spans="1:19" ht="12.75" customHeight="1" x14ac:dyDescent="0.2">
      <c r="M740" s="1"/>
      <c r="N740" s="1"/>
      <c r="P740" s="1"/>
    </row>
    <row r="741" spans="1:19" ht="12.75" customHeight="1" x14ac:dyDescent="0.2">
      <c r="M741" s="1"/>
      <c r="N741" s="1"/>
      <c r="P741" s="1"/>
    </row>
    <row r="742" spans="1:19" ht="26.25" x14ac:dyDescent="0.4">
      <c r="A742" s="79"/>
      <c r="B742" s="183" t="s">
        <v>63</v>
      </c>
      <c r="C742" s="183"/>
      <c r="D742" s="183"/>
      <c r="E742" s="183"/>
      <c r="F742" s="183"/>
      <c r="G742" s="183"/>
      <c r="H742" s="183"/>
      <c r="I742" s="183"/>
      <c r="J742" s="183"/>
      <c r="K742" s="127" t="s">
        <v>92</v>
      </c>
      <c r="L742" s="92"/>
      <c r="M742" s="1"/>
      <c r="N742" s="24"/>
      <c r="O742" s="1"/>
      <c r="P742" s="24"/>
      <c r="Q742" s="24"/>
      <c r="R742" s="24"/>
    </row>
    <row r="743" spans="1:19" ht="20.25" x14ac:dyDescent="0.2">
      <c r="A743" s="190" t="s">
        <v>16</v>
      </c>
      <c r="B743" s="191" t="s">
        <v>64</v>
      </c>
      <c r="C743" s="192"/>
      <c r="D743" s="192"/>
      <c r="E743" s="192"/>
      <c r="F743" s="192"/>
      <c r="G743" s="192"/>
      <c r="H743" s="192"/>
      <c r="I743" s="192"/>
      <c r="J743" s="193"/>
      <c r="K743" s="194" t="s">
        <v>17</v>
      </c>
      <c r="L743" s="189" t="s">
        <v>8</v>
      </c>
      <c r="M743" s="189" t="s">
        <v>9</v>
      </c>
      <c r="N743" s="196" t="s">
        <v>10</v>
      </c>
      <c r="O743" s="189" t="s">
        <v>11</v>
      </c>
      <c r="P743" s="187" t="s">
        <v>12</v>
      </c>
      <c r="Q743" s="187" t="s">
        <v>13</v>
      </c>
      <c r="R743" s="189" t="s">
        <v>14</v>
      </c>
    </row>
    <row r="744" spans="1:19" ht="15.75" x14ac:dyDescent="0.25">
      <c r="A744" s="188"/>
      <c r="B744" s="50" t="s">
        <v>65</v>
      </c>
      <c r="C744" s="50" t="s">
        <v>66</v>
      </c>
      <c r="D744" s="50" t="s">
        <v>67</v>
      </c>
      <c r="E744" s="50" t="s">
        <v>68</v>
      </c>
      <c r="F744" s="50" t="s">
        <v>69</v>
      </c>
      <c r="G744" s="50" t="s">
        <v>70</v>
      </c>
      <c r="H744" s="50" t="s">
        <v>71</v>
      </c>
      <c r="I744" s="50" t="s">
        <v>72</v>
      </c>
      <c r="J744" s="50" t="s">
        <v>73</v>
      </c>
      <c r="K744" s="195"/>
      <c r="L744" s="195"/>
      <c r="M744" s="188"/>
      <c r="N744" s="188"/>
      <c r="O744" s="188"/>
      <c r="P744" s="188"/>
      <c r="Q744" s="188"/>
      <c r="R744" s="188"/>
    </row>
    <row r="745" spans="1:19" ht="15.75" x14ac:dyDescent="0.25">
      <c r="A745" s="50">
        <v>2202</v>
      </c>
      <c r="B745" s="51">
        <v>25</v>
      </c>
      <c r="C745" s="51"/>
      <c r="D745" s="51"/>
      <c r="E745" s="51"/>
      <c r="F745" s="51"/>
      <c r="G745" s="51"/>
      <c r="H745" s="51"/>
      <c r="I745" s="51"/>
      <c r="J745" s="51"/>
      <c r="K745" s="84"/>
      <c r="L745" s="136"/>
      <c r="M745" s="139"/>
      <c r="N745" s="140"/>
      <c r="O745" s="146"/>
      <c r="P745" s="53">
        <v>25</v>
      </c>
      <c r="Q745" s="147"/>
      <c r="R745" s="146"/>
    </row>
    <row r="746" spans="1:19" ht="15.75" x14ac:dyDescent="0.25">
      <c r="A746" s="50">
        <v>2301</v>
      </c>
      <c r="B746" s="51"/>
      <c r="C746" s="51">
        <v>22</v>
      </c>
      <c r="D746" s="51"/>
      <c r="E746" s="51"/>
      <c r="F746" s="51"/>
      <c r="G746" s="51"/>
      <c r="H746" s="51"/>
      <c r="I746" s="51"/>
      <c r="J746" s="51"/>
      <c r="K746" s="84"/>
      <c r="L746" s="137"/>
      <c r="M746" s="57"/>
      <c r="N746" s="141"/>
      <c r="O746" s="54">
        <f>IF(C746=0,"",C746/B745)</f>
        <v>0.88</v>
      </c>
      <c r="P746" s="55">
        <v>22</v>
      </c>
      <c r="Q746" s="145">
        <f t="shared" ref="Q746:Q753" si="75">IF(P746=0,"",P746/P745)</f>
        <v>0.88</v>
      </c>
      <c r="R746" s="145">
        <f t="shared" ref="R746:R753" si="76">IF(P746=0,"",100%-Q746)</f>
        <v>0.12</v>
      </c>
    </row>
    <row r="747" spans="1:19" ht="15.75" x14ac:dyDescent="0.25">
      <c r="A747" s="50">
        <v>2302</v>
      </c>
      <c r="B747" s="51"/>
      <c r="C747" s="51"/>
      <c r="D747" s="51">
        <v>17</v>
      </c>
      <c r="E747" s="51"/>
      <c r="F747" s="51"/>
      <c r="G747" s="51"/>
      <c r="H747" s="51"/>
      <c r="I747" s="51"/>
      <c r="J747" s="51"/>
      <c r="K747" s="84"/>
      <c r="L747" s="137"/>
      <c r="M747" s="57"/>
      <c r="N747" s="141"/>
      <c r="O747" s="54">
        <f>IF(D747=0,"",D747/C746)</f>
        <v>0.77272727272727271</v>
      </c>
      <c r="P747" s="55">
        <v>20</v>
      </c>
      <c r="Q747" s="145">
        <f t="shared" si="75"/>
        <v>0.90909090909090906</v>
      </c>
      <c r="R747" s="145">
        <f t="shared" si="76"/>
        <v>9.0909090909090939E-2</v>
      </c>
      <c r="S747" s="99">
        <f>P747/P745</f>
        <v>0.8</v>
      </c>
    </row>
    <row r="748" spans="1:19" ht="15.75" x14ac:dyDescent="0.25">
      <c r="A748" s="50">
        <v>2401</v>
      </c>
      <c r="B748" s="51"/>
      <c r="C748" s="51"/>
      <c r="D748" s="51"/>
      <c r="E748" s="51">
        <v>16</v>
      </c>
      <c r="F748" s="51"/>
      <c r="G748" s="51"/>
      <c r="H748" s="51"/>
      <c r="I748" s="51"/>
      <c r="J748" s="51"/>
      <c r="K748" s="84"/>
      <c r="L748" s="137"/>
      <c r="M748" s="57"/>
      <c r="N748" s="141"/>
      <c r="O748" s="54">
        <f>IF(E748=0,"",E748/D747)</f>
        <v>0.94117647058823528</v>
      </c>
      <c r="P748" s="55">
        <v>20</v>
      </c>
      <c r="Q748" s="145">
        <f t="shared" si="75"/>
        <v>1</v>
      </c>
      <c r="R748" s="145">
        <f t="shared" si="76"/>
        <v>0</v>
      </c>
    </row>
    <row r="749" spans="1:19" ht="15.75" x14ac:dyDescent="0.25">
      <c r="A749" s="50">
        <v>2402</v>
      </c>
      <c r="B749" s="51"/>
      <c r="C749" s="51"/>
      <c r="D749" s="51"/>
      <c r="E749" s="51"/>
      <c r="F749" s="51">
        <v>16</v>
      </c>
      <c r="G749" s="51"/>
      <c r="H749" s="51"/>
      <c r="I749" s="51"/>
      <c r="J749" s="51"/>
      <c r="K749" s="84"/>
      <c r="L749" s="137"/>
      <c r="M749" s="57"/>
      <c r="N749" s="141"/>
      <c r="O749" s="54">
        <f>IF(F749=0,"",F749/E748)</f>
        <v>1</v>
      </c>
      <c r="P749" s="55">
        <v>20</v>
      </c>
      <c r="Q749" s="145">
        <f t="shared" si="75"/>
        <v>1</v>
      </c>
      <c r="R749" s="145">
        <f t="shared" si="76"/>
        <v>0</v>
      </c>
    </row>
    <row r="750" spans="1:19" ht="15.75" x14ac:dyDescent="0.25">
      <c r="A750" s="50">
        <v>2501</v>
      </c>
      <c r="B750" s="51"/>
      <c r="C750" s="51"/>
      <c r="D750" s="51"/>
      <c r="E750" s="51"/>
      <c r="F750" s="51"/>
      <c r="G750" s="51">
        <v>16</v>
      </c>
      <c r="H750" s="51"/>
      <c r="I750" s="51"/>
      <c r="J750" s="51"/>
      <c r="K750" s="84"/>
      <c r="L750" s="137"/>
      <c r="M750" s="57"/>
      <c r="N750" s="141"/>
      <c r="O750" s="54">
        <f>IF(G750=0,"",G750/F749)</f>
        <v>1</v>
      </c>
      <c r="P750" s="55">
        <v>19</v>
      </c>
      <c r="Q750" s="145">
        <f t="shared" si="75"/>
        <v>0.95</v>
      </c>
      <c r="R750" s="145">
        <f t="shared" si="76"/>
        <v>5.0000000000000044E-2</v>
      </c>
    </row>
    <row r="751" spans="1:19" ht="15.75" x14ac:dyDescent="0.25">
      <c r="A751" s="50">
        <v>2502</v>
      </c>
      <c r="B751" s="51"/>
      <c r="C751" s="51"/>
      <c r="D751" s="51"/>
      <c r="E751" s="51"/>
      <c r="F751" s="51"/>
      <c r="G751" s="51"/>
      <c r="H751" s="51">
        <v>15</v>
      </c>
      <c r="I751" s="51"/>
      <c r="J751" s="51"/>
      <c r="K751" s="84"/>
      <c r="L751" s="137"/>
      <c r="M751" s="57"/>
      <c r="N751" s="141"/>
      <c r="O751" s="54">
        <f>IF(H751=0,"",H751/G750)</f>
        <v>0.9375</v>
      </c>
      <c r="P751" s="55">
        <v>18</v>
      </c>
      <c r="Q751" s="145">
        <f t="shared" si="75"/>
        <v>0.94736842105263153</v>
      </c>
      <c r="R751" s="145">
        <f t="shared" si="76"/>
        <v>5.2631578947368474E-2</v>
      </c>
    </row>
    <row r="752" spans="1:19" ht="15.75" x14ac:dyDescent="0.25">
      <c r="A752" s="50">
        <v>2601</v>
      </c>
      <c r="B752" s="51"/>
      <c r="C752" s="51"/>
      <c r="D752" s="51"/>
      <c r="E752" s="51"/>
      <c r="F752" s="51"/>
      <c r="G752" s="51"/>
      <c r="H752" s="51"/>
      <c r="I752" s="51"/>
      <c r="J752" s="51"/>
      <c r="K752" s="84"/>
      <c r="L752" s="137"/>
      <c r="M752" s="57"/>
      <c r="N752" s="141"/>
      <c r="O752" s="54" t="str">
        <f>IF(I752=0,"",I752/H751)</f>
        <v/>
      </c>
      <c r="P752" s="55"/>
      <c r="Q752" s="145" t="str">
        <f t="shared" si="75"/>
        <v/>
      </c>
      <c r="R752" s="145" t="str">
        <f t="shared" si="76"/>
        <v/>
      </c>
    </row>
    <row r="753" spans="1:18" ht="15.75" x14ac:dyDescent="0.25">
      <c r="A753" s="50">
        <v>2602</v>
      </c>
      <c r="B753" s="51"/>
      <c r="C753" s="51"/>
      <c r="D753" s="51"/>
      <c r="E753" s="51"/>
      <c r="F753" s="51"/>
      <c r="G753" s="51"/>
      <c r="H753" s="51"/>
      <c r="I753" s="51"/>
      <c r="J753" s="51"/>
      <c r="K753" s="84"/>
      <c r="L753" s="137"/>
      <c r="M753" s="57"/>
      <c r="N753" s="141"/>
      <c r="O753" s="54" t="str">
        <f>IF(J753=0,"",J753/I752)</f>
        <v/>
      </c>
      <c r="P753" s="55"/>
      <c r="Q753" s="145" t="str">
        <f t="shared" si="75"/>
        <v/>
      </c>
      <c r="R753" s="145" t="str">
        <f t="shared" si="76"/>
        <v/>
      </c>
    </row>
    <row r="754" spans="1:18" ht="15.75" x14ac:dyDescent="0.25">
      <c r="A754" s="50">
        <v>2701</v>
      </c>
      <c r="B754" s="51"/>
      <c r="C754" s="51"/>
      <c r="D754" s="51"/>
      <c r="E754" s="51"/>
      <c r="F754" s="51"/>
      <c r="G754" s="51"/>
      <c r="H754" s="51"/>
      <c r="I754" s="51"/>
      <c r="J754" s="51"/>
      <c r="K754" s="84"/>
      <c r="L754" s="137"/>
      <c r="M754" s="57"/>
      <c r="N754" s="57"/>
      <c r="O754" s="148"/>
      <c r="P754" s="55"/>
      <c r="Q754" s="149"/>
      <c r="R754" s="148"/>
    </row>
    <row r="755" spans="1:18" ht="15.75" x14ac:dyDescent="0.25">
      <c r="A755" s="50">
        <v>2702</v>
      </c>
      <c r="B755" s="51"/>
      <c r="C755" s="51"/>
      <c r="D755" s="51"/>
      <c r="E755" s="51"/>
      <c r="F755" s="51"/>
      <c r="G755" s="51"/>
      <c r="H755" s="51"/>
      <c r="I755" s="51"/>
      <c r="J755" s="51"/>
      <c r="K755" s="84"/>
      <c r="L755" s="137"/>
      <c r="M755" s="57"/>
      <c r="N755" s="142"/>
      <c r="O755" s="148"/>
      <c r="P755" s="58"/>
      <c r="Q755" s="149"/>
      <c r="R755" s="148"/>
    </row>
    <row r="756" spans="1:18" ht="15.75" x14ac:dyDescent="0.25">
      <c r="A756" s="50">
        <v>2801</v>
      </c>
      <c r="B756" s="51"/>
      <c r="C756" s="51"/>
      <c r="D756" s="51"/>
      <c r="E756" s="51"/>
      <c r="F756" s="51"/>
      <c r="G756" s="51"/>
      <c r="H756" s="51"/>
      <c r="I756" s="51"/>
      <c r="J756" s="51"/>
      <c r="K756" s="84"/>
      <c r="L756" s="137"/>
      <c r="M756" s="57"/>
      <c r="N756" s="142"/>
      <c r="O756" s="148"/>
      <c r="P756" s="58"/>
      <c r="Q756" s="149"/>
      <c r="R756" s="148"/>
    </row>
    <row r="757" spans="1:18" ht="15.75" x14ac:dyDescent="0.25">
      <c r="A757" s="50">
        <v>2802</v>
      </c>
      <c r="B757" s="51"/>
      <c r="C757" s="51"/>
      <c r="D757" s="51"/>
      <c r="E757" s="51"/>
      <c r="F757" s="51"/>
      <c r="G757" s="51"/>
      <c r="H757" s="51"/>
      <c r="I757" s="51"/>
      <c r="J757" s="51"/>
      <c r="K757" s="84"/>
      <c r="L757" s="137"/>
      <c r="M757" s="57"/>
      <c r="N757" s="142"/>
      <c r="O757" s="57"/>
      <c r="P757" s="142"/>
      <c r="Q757" s="150"/>
      <c r="R757" s="148"/>
    </row>
    <row r="758" spans="1:18" ht="15.75" x14ac:dyDescent="0.25">
      <c r="A758" s="50">
        <v>2901</v>
      </c>
      <c r="B758" s="51"/>
      <c r="C758" s="51"/>
      <c r="D758" s="51"/>
      <c r="E758" s="51"/>
      <c r="F758" s="51"/>
      <c r="G758" s="51"/>
      <c r="H758" s="51"/>
      <c r="I758" s="51"/>
      <c r="J758" s="51"/>
      <c r="K758" s="84"/>
      <c r="L758" s="137"/>
      <c r="M758" s="57"/>
      <c r="N758" s="142"/>
      <c r="O758" s="151" t="s">
        <v>48</v>
      </c>
      <c r="P758" s="152"/>
      <c r="Q758" s="153" t="str">
        <f>IF(SUM(K747:K756)=0,"",SUM(K747:K756))</f>
        <v/>
      </c>
      <c r="R758" s="154" t="s">
        <v>17</v>
      </c>
    </row>
    <row r="759" spans="1:18" ht="15.75" x14ac:dyDescent="0.25">
      <c r="A759" s="50">
        <v>2902</v>
      </c>
      <c r="B759" s="51"/>
      <c r="C759" s="51"/>
      <c r="D759" s="51"/>
      <c r="E759" s="51"/>
      <c r="F759" s="51"/>
      <c r="G759" s="51"/>
      <c r="H759" s="51"/>
      <c r="I759" s="51"/>
      <c r="J759" s="51"/>
      <c r="K759" s="84"/>
      <c r="L759" s="137"/>
      <c r="M759" s="57"/>
      <c r="N759" s="142"/>
      <c r="O759" s="155" t="s">
        <v>49</v>
      </c>
      <c r="P759" s="65" t="str">
        <f>IF(P758/B745=0,"",P758/B745)</f>
        <v/>
      </c>
      <c r="Q759" s="156" t="e">
        <f>IF(P758/Q758=0,"",P758/Q758)</f>
        <v>#VALUE!</v>
      </c>
      <c r="R759" s="157" t="s">
        <v>50</v>
      </c>
    </row>
    <row r="760" spans="1:18" ht="15.75" x14ac:dyDescent="0.25">
      <c r="A760" s="50">
        <v>3001</v>
      </c>
      <c r="B760" s="51"/>
      <c r="C760" s="51"/>
      <c r="D760" s="51"/>
      <c r="E760" s="51"/>
      <c r="F760" s="51"/>
      <c r="G760" s="51"/>
      <c r="H760" s="51"/>
      <c r="I760" s="51"/>
      <c r="J760" s="51"/>
      <c r="K760" s="84"/>
      <c r="L760" s="138"/>
      <c r="M760" s="143"/>
      <c r="N760" s="144"/>
      <c r="O760" s="93"/>
      <c r="P760" s="158"/>
      <c r="Q760" s="158"/>
      <c r="R760" s="159"/>
    </row>
    <row r="761" spans="1:18" ht="18" customHeight="1" x14ac:dyDescent="0.25">
      <c r="A761" s="19"/>
      <c r="B761" s="182" t="s">
        <v>74</v>
      </c>
      <c r="C761" s="182"/>
      <c r="D761" s="182"/>
      <c r="E761" s="182"/>
      <c r="F761" s="182"/>
      <c r="G761" s="182"/>
      <c r="H761" s="182"/>
      <c r="I761" s="182"/>
      <c r="J761" s="182"/>
      <c r="K761" s="71">
        <f>SUM(K754:K757)</f>
        <v>0</v>
      </c>
      <c r="L761" s="133" t="str">
        <f>IF(K754=0,"",K754/B745)</f>
        <v/>
      </c>
      <c r="M761" s="72" t="str">
        <f>IF(K761=0,"",K761/B745)</f>
        <v/>
      </c>
      <c r="N761" s="72" t="str">
        <f>IF(K754=0,"",M761-L761)</f>
        <v/>
      </c>
      <c r="O761" s="1"/>
      <c r="P761" s="24"/>
      <c r="Q761" s="27"/>
      <c r="R761" s="1"/>
    </row>
    <row r="762" spans="1:18" ht="12.75" customHeight="1" x14ac:dyDescent="0.2">
      <c r="M762" s="1"/>
      <c r="N762" s="1"/>
      <c r="P762" s="1"/>
    </row>
    <row r="763" spans="1:18" ht="12.75" customHeight="1" x14ac:dyDescent="0.2">
      <c r="M763" s="1"/>
      <c r="N763" s="1"/>
      <c r="P763" s="1"/>
    </row>
    <row r="764" spans="1:18" ht="26.25" x14ac:dyDescent="0.4">
      <c r="A764" s="79"/>
      <c r="B764" s="183" t="s">
        <v>63</v>
      </c>
      <c r="C764" s="183"/>
      <c r="D764" s="183"/>
      <c r="E764" s="183"/>
      <c r="F764" s="183"/>
      <c r="G764" s="183"/>
      <c r="H764" s="183"/>
      <c r="I764" s="183"/>
      <c r="J764" s="183"/>
      <c r="K764" s="127" t="s">
        <v>103</v>
      </c>
      <c r="L764" s="92"/>
      <c r="M764" s="1"/>
      <c r="N764" s="24"/>
      <c r="O764" s="1"/>
      <c r="P764" s="24"/>
      <c r="Q764" s="24"/>
      <c r="R764" s="24"/>
    </row>
    <row r="765" spans="1:18" ht="20.25" x14ac:dyDescent="0.2">
      <c r="A765" s="190" t="s">
        <v>16</v>
      </c>
      <c r="B765" s="191" t="s">
        <v>64</v>
      </c>
      <c r="C765" s="192"/>
      <c r="D765" s="192"/>
      <c r="E765" s="192"/>
      <c r="F765" s="192"/>
      <c r="G765" s="192"/>
      <c r="H765" s="192"/>
      <c r="I765" s="192"/>
      <c r="J765" s="193"/>
      <c r="K765" s="194" t="s">
        <v>17</v>
      </c>
      <c r="L765" s="189" t="s">
        <v>8</v>
      </c>
      <c r="M765" s="189" t="s">
        <v>9</v>
      </c>
      <c r="N765" s="196" t="s">
        <v>10</v>
      </c>
      <c r="O765" s="189" t="s">
        <v>11</v>
      </c>
      <c r="P765" s="187" t="s">
        <v>12</v>
      </c>
      <c r="Q765" s="187" t="s">
        <v>13</v>
      </c>
      <c r="R765" s="189" t="s">
        <v>14</v>
      </c>
    </row>
    <row r="766" spans="1:18" ht="15.75" x14ac:dyDescent="0.25">
      <c r="A766" s="188"/>
      <c r="B766" s="50" t="s">
        <v>65</v>
      </c>
      <c r="C766" s="50" t="s">
        <v>66</v>
      </c>
      <c r="D766" s="50" t="s">
        <v>67</v>
      </c>
      <c r="E766" s="50" t="s">
        <v>68</v>
      </c>
      <c r="F766" s="50" t="s">
        <v>69</v>
      </c>
      <c r="G766" s="50" t="s">
        <v>70</v>
      </c>
      <c r="H766" s="50" t="s">
        <v>71</v>
      </c>
      <c r="I766" s="50" t="s">
        <v>72</v>
      </c>
      <c r="J766" s="50" t="s">
        <v>73</v>
      </c>
      <c r="K766" s="195"/>
      <c r="L766" s="195"/>
      <c r="M766" s="188"/>
      <c r="N766" s="188"/>
      <c r="O766" s="188"/>
      <c r="P766" s="188"/>
      <c r="Q766" s="188"/>
      <c r="R766" s="188"/>
    </row>
    <row r="767" spans="1:18" ht="15.75" x14ac:dyDescent="0.25">
      <c r="A767" s="50">
        <v>2301</v>
      </c>
      <c r="B767" s="51">
        <v>21</v>
      </c>
      <c r="C767" s="51"/>
      <c r="D767" s="51"/>
      <c r="E767" s="51"/>
      <c r="F767" s="51"/>
      <c r="G767" s="51"/>
      <c r="H767" s="51"/>
      <c r="I767" s="51"/>
      <c r="J767" s="51"/>
      <c r="K767" s="84"/>
      <c r="L767" s="136"/>
      <c r="M767" s="139"/>
      <c r="N767" s="140"/>
      <c r="O767" s="146"/>
      <c r="P767" s="53">
        <f>B767</f>
        <v>21</v>
      </c>
      <c r="Q767" s="147"/>
      <c r="R767" s="146"/>
    </row>
    <row r="768" spans="1:18" ht="15.75" x14ac:dyDescent="0.25">
      <c r="A768" s="50">
        <v>2302</v>
      </c>
      <c r="B768" s="51"/>
      <c r="C768" s="51">
        <v>14</v>
      </c>
      <c r="D768" s="51"/>
      <c r="E768" s="51"/>
      <c r="F768" s="51"/>
      <c r="G768" s="51"/>
      <c r="H768" s="51"/>
      <c r="I768" s="51"/>
      <c r="J768" s="51"/>
      <c r="K768" s="84"/>
      <c r="L768" s="137"/>
      <c r="M768" s="57"/>
      <c r="N768" s="141"/>
      <c r="O768" s="54">
        <f>IF(C768=0,"",C768/B767)</f>
        <v>0.66666666666666663</v>
      </c>
      <c r="P768" s="55">
        <v>14</v>
      </c>
      <c r="Q768" s="145">
        <f t="shared" ref="Q768:Q775" si="77">IF(P768=0,"",P768/P767)</f>
        <v>0.66666666666666663</v>
      </c>
      <c r="R768" s="145">
        <f t="shared" ref="R768:R775" si="78">IF(P768=0,"",100%-Q768)</f>
        <v>0.33333333333333337</v>
      </c>
    </row>
    <row r="769" spans="1:19" ht="15.75" x14ac:dyDescent="0.25">
      <c r="A769" s="50">
        <v>2401</v>
      </c>
      <c r="B769" s="51"/>
      <c r="C769" s="51"/>
      <c r="D769" s="104">
        <v>7</v>
      </c>
      <c r="E769" s="51"/>
      <c r="F769" s="51"/>
      <c r="G769" s="51"/>
      <c r="H769" s="51"/>
      <c r="I769" s="51"/>
      <c r="J769" s="51"/>
      <c r="K769" s="84"/>
      <c r="L769" s="137"/>
      <c r="M769" s="57"/>
      <c r="N769" s="141"/>
      <c r="O769" s="54">
        <f>IF(D769=0,"",D769/C768)</f>
        <v>0.5</v>
      </c>
      <c r="P769" s="103">
        <v>8</v>
      </c>
      <c r="Q769" s="145">
        <f t="shared" si="77"/>
        <v>0.5714285714285714</v>
      </c>
      <c r="R769" s="145">
        <f t="shared" si="78"/>
        <v>0.4285714285714286</v>
      </c>
      <c r="S769" s="99">
        <f>P769/P767</f>
        <v>0.38095238095238093</v>
      </c>
    </row>
    <row r="770" spans="1:19" ht="15.75" x14ac:dyDescent="0.25">
      <c r="A770" s="50">
        <v>2402</v>
      </c>
      <c r="B770" s="51"/>
      <c r="C770" s="51"/>
      <c r="D770" s="51"/>
      <c r="E770" s="51">
        <v>7</v>
      </c>
      <c r="F770" s="51"/>
      <c r="G770" s="51"/>
      <c r="H770" s="51"/>
      <c r="I770" s="51"/>
      <c r="J770" s="51"/>
      <c r="K770" s="84"/>
      <c r="L770" s="137"/>
      <c r="M770" s="57"/>
      <c r="N770" s="141"/>
      <c r="O770" s="54">
        <f>IF(E770=0,"",E770/D769)</f>
        <v>1</v>
      </c>
      <c r="P770" s="55">
        <v>8</v>
      </c>
      <c r="Q770" s="145">
        <f t="shared" si="77"/>
        <v>1</v>
      </c>
      <c r="R770" s="145">
        <f t="shared" si="78"/>
        <v>0</v>
      </c>
    </row>
    <row r="771" spans="1:19" ht="15.75" x14ac:dyDescent="0.25">
      <c r="A771" s="50">
        <v>2501</v>
      </c>
      <c r="B771" s="51"/>
      <c r="C771" s="51"/>
      <c r="D771" s="51"/>
      <c r="E771" s="51"/>
      <c r="F771" s="51">
        <v>5</v>
      </c>
      <c r="G771" s="51"/>
      <c r="H771" s="51"/>
      <c r="I771" s="51"/>
      <c r="J771" s="51"/>
      <c r="K771" s="84"/>
      <c r="L771" s="137"/>
      <c r="M771" s="57"/>
      <c r="N771" s="141"/>
      <c r="O771" s="54">
        <f>IF(F771=0,"",F771/E770)</f>
        <v>0.7142857142857143</v>
      </c>
      <c r="P771" s="55">
        <v>7</v>
      </c>
      <c r="Q771" s="145">
        <f t="shared" si="77"/>
        <v>0.875</v>
      </c>
      <c r="R771" s="145">
        <f t="shared" si="78"/>
        <v>0.125</v>
      </c>
    </row>
    <row r="772" spans="1:19" ht="15.75" x14ac:dyDescent="0.25">
      <c r="A772" s="50">
        <v>2502</v>
      </c>
      <c r="B772" s="51"/>
      <c r="C772" s="51"/>
      <c r="D772" s="51"/>
      <c r="E772" s="51"/>
      <c r="F772" s="51"/>
      <c r="G772" s="51">
        <v>4</v>
      </c>
      <c r="H772" s="51"/>
      <c r="I772" s="51"/>
      <c r="J772" s="51"/>
      <c r="K772" s="84"/>
      <c r="L772" s="137"/>
      <c r="M772" s="57"/>
      <c r="N772" s="141"/>
      <c r="O772" s="54">
        <f>IF(G772=0,"",G772/F771)</f>
        <v>0.8</v>
      </c>
      <c r="P772" s="55">
        <v>7</v>
      </c>
      <c r="Q772" s="145">
        <f t="shared" si="77"/>
        <v>1</v>
      </c>
      <c r="R772" s="145">
        <f t="shared" si="78"/>
        <v>0</v>
      </c>
    </row>
    <row r="773" spans="1:19" ht="15.75" x14ac:dyDescent="0.25">
      <c r="A773" s="50">
        <v>2601</v>
      </c>
      <c r="B773" s="51"/>
      <c r="C773" s="51"/>
      <c r="D773" s="51"/>
      <c r="E773" s="51"/>
      <c r="F773" s="51"/>
      <c r="G773" s="51"/>
      <c r="H773" s="51"/>
      <c r="I773" s="51"/>
      <c r="J773" s="51"/>
      <c r="K773" s="84"/>
      <c r="L773" s="137"/>
      <c r="M773" s="57"/>
      <c r="N773" s="141"/>
      <c r="O773" s="54" t="str">
        <f>IF(H773=0,"",H773/G772)</f>
        <v/>
      </c>
      <c r="P773" s="55"/>
      <c r="Q773" s="145" t="str">
        <f t="shared" si="77"/>
        <v/>
      </c>
      <c r="R773" s="145" t="str">
        <f t="shared" si="78"/>
        <v/>
      </c>
    </row>
    <row r="774" spans="1:19" ht="15.75" x14ac:dyDescent="0.25">
      <c r="A774" s="50">
        <v>2602</v>
      </c>
      <c r="B774" s="51"/>
      <c r="C774" s="51"/>
      <c r="D774" s="51"/>
      <c r="E774" s="51"/>
      <c r="F774" s="51"/>
      <c r="G774" s="51"/>
      <c r="H774" s="51"/>
      <c r="I774" s="51"/>
      <c r="J774" s="51"/>
      <c r="K774" s="84"/>
      <c r="L774" s="137"/>
      <c r="M774" s="57"/>
      <c r="N774" s="141"/>
      <c r="O774" s="54" t="str">
        <f>IF(I774=0,"",I774/H773)</f>
        <v/>
      </c>
      <c r="P774" s="55"/>
      <c r="Q774" s="145" t="str">
        <f t="shared" si="77"/>
        <v/>
      </c>
      <c r="R774" s="145" t="str">
        <f t="shared" si="78"/>
        <v/>
      </c>
    </row>
    <row r="775" spans="1:19" ht="15.75" x14ac:dyDescent="0.25">
      <c r="A775" s="50">
        <v>2701</v>
      </c>
      <c r="B775" s="51"/>
      <c r="C775" s="51"/>
      <c r="D775" s="51"/>
      <c r="E775" s="51"/>
      <c r="F775" s="51"/>
      <c r="G775" s="51"/>
      <c r="H775" s="51"/>
      <c r="I775" s="51"/>
      <c r="J775" s="51"/>
      <c r="K775" s="84"/>
      <c r="L775" s="137"/>
      <c r="M775" s="57"/>
      <c r="N775" s="141"/>
      <c r="O775" s="54" t="str">
        <f>IF(J775=0,"",J775/I774)</f>
        <v/>
      </c>
      <c r="P775" s="55"/>
      <c r="Q775" s="145" t="str">
        <f t="shared" si="77"/>
        <v/>
      </c>
      <c r="R775" s="145" t="str">
        <f t="shared" si="78"/>
        <v/>
      </c>
    </row>
    <row r="776" spans="1:19" ht="15.75" x14ac:dyDescent="0.25">
      <c r="A776" s="50">
        <v>2702</v>
      </c>
      <c r="B776" s="51"/>
      <c r="C776" s="51"/>
      <c r="D776" s="51"/>
      <c r="E776" s="51"/>
      <c r="F776" s="51"/>
      <c r="G776" s="51"/>
      <c r="H776" s="51"/>
      <c r="I776" s="51"/>
      <c r="J776" s="51"/>
      <c r="K776" s="84"/>
      <c r="L776" s="137"/>
      <c r="M776" s="57"/>
      <c r="N776" s="57"/>
      <c r="O776" s="148"/>
      <c r="P776" s="55"/>
      <c r="Q776" s="149"/>
      <c r="R776" s="148"/>
    </row>
    <row r="777" spans="1:19" ht="15.75" x14ac:dyDescent="0.25">
      <c r="A777" s="50">
        <v>2801</v>
      </c>
      <c r="B777" s="51"/>
      <c r="C777" s="51"/>
      <c r="D777" s="51"/>
      <c r="E777" s="51"/>
      <c r="F777" s="51"/>
      <c r="G777" s="51"/>
      <c r="H777" s="51"/>
      <c r="I777" s="51"/>
      <c r="J777" s="51"/>
      <c r="K777" s="84"/>
      <c r="L777" s="137"/>
      <c r="M777" s="57"/>
      <c r="N777" s="142"/>
      <c r="O777" s="148"/>
      <c r="P777" s="58"/>
      <c r="Q777" s="149"/>
      <c r="R777" s="148"/>
    </row>
    <row r="778" spans="1:19" ht="15.75" x14ac:dyDescent="0.25">
      <c r="A778" s="50">
        <v>2802</v>
      </c>
      <c r="B778" s="51"/>
      <c r="C778" s="51"/>
      <c r="D778" s="51"/>
      <c r="E778" s="51"/>
      <c r="F778" s="51"/>
      <c r="G778" s="51"/>
      <c r="H778" s="51"/>
      <c r="I778" s="51"/>
      <c r="J778" s="51"/>
      <c r="K778" s="84"/>
      <c r="L778" s="137"/>
      <c r="M778" s="57"/>
      <c r="N778" s="142"/>
      <c r="O778" s="148"/>
      <c r="P778" s="58"/>
      <c r="Q778" s="149"/>
      <c r="R778" s="148"/>
    </row>
    <row r="779" spans="1:19" ht="15.75" x14ac:dyDescent="0.25">
      <c r="A779" s="50">
        <v>2901</v>
      </c>
      <c r="B779" s="51"/>
      <c r="C779" s="51"/>
      <c r="D779" s="51"/>
      <c r="E779" s="51"/>
      <c r="F779" s="51"/>
      <c r="G779" s="51"/>
      <c r="H779" s="51"/>
      <c r="I779" s="51"/>
      <c r="J779" s="51"/>
      <c r="K779" s="84"/>
      <c r="L779" s="137"/>
      <c r="M779" s="57"/>
      <c r="N779" s="142"/>
      <c r="O779" s="57"/>
      <c r="P779" s="142"/>
      <c r="Q779" s="150"/>
      <c r="R779" s="148"/>
    </row>
    <row r="780" spans="1:19" ht="15.75" x14ac:dyDescent="0.25">
      <c r="A780" s="50">
        <v>2902</v>
      </c>
      <c r="B780" s="51"/>
      <c r="C780" s="51"/>
      <c r="D780" s="51"/>
      <c r="E780" s="51"/>
      <c r="F780" s="51"/>
      <c r="G780" s="51"/>
      <c r="H780" s="51"/>
      <c r="I780" s="51"/>
      <c r="J780" s="51"/>
      <c r="K780" s="84"/>
      <c r="L780" s="137"/>
      <c r="M780" s="57"/>
      <c r="N780" s="142"/>
      <c r="O780" s="151" t="s">
        <v>48</v>
      </c>
      <c r="P780" s="152"/>
      <c r="Q780" s="153" t="str">
        <f>IF(SUM(K769:K778)=0,"",SUM(K769:K778))</f>
        <v/>
      </c>
      <c r="R780" s="154" t="s">
        <v>17</v>
      </c>
    </row>
    <row r="781" spans="1:19" ht="15.75" x14ac:dyDescent="0.25">
      <c r="A781" s="50">
        <v>3001</v>
      </c>
      <c r="B781" s="51"/>
      <c r="C781" s="51"/>
      <c r="D781" s="51"/>
      <c r="E781" s="51"/>
      <c r="F781" s="51"/>
      <c r="G781" s="51"/>
      <c r="H781" s="51"/>
      <c r="I781" s="51"/>
      <c r="J781" s="51"/>
      <c r="K781" s="84"/>
      <c r="L781" s="137"/>
      <c r="M781" s="57"/>
      <c r="N781" s="142"/>
      <c r="O781" s="155" t="s">
        <v>49</v>
      </c>
      <c r="P781" s="65" t="str">
        <f>IF(P780/B767=0,"",P780/B767)</f>
        <v/>
      </c>
      <c r="Q781" s="156" t="e">
        <f>IF(P780/Q780=0,"",P780/Q780)</f>
        <v>#VALUE!</v>
      </c>
      <c r="R781" s="157" t="s">
        <v>50</v>
      </c>
    </row>
    <row r="782" spans="1:19" ht="15.75" x14ac:dyDescent="0.25">
      <c r="A782" s="50">
        <v>3002</v>
      </c>
      <c r="B782" s="51"/>
      <c r="C782" s="51"/>
      <c r="D782" s="51"/>
      <c r="E782" s="51"/>
      <c r="F782" s="51"/>
      <c r="G782" s="51"/>
      <c r="H782" s="51"/>
      <c r="I782" s="51"/>
      <c r="J782" s="51"/>
      <c r="K782" s="84"/>
      <c r="L782" s="138"/>
      <c r="M782" s="143"/>
      <c r="N782" s="144"/>
      <c r="O782" s="93"/>
      <c r="P782" s="158"/>
      <c r="Q782" s="158"/>
      <c r="R782" s="159"/>
    </row>
    <row r="783" spans="1:19" ht="18" customHeight="1" x14ac:dyDescent="0.25">
      <c r="A783" s="19"/>
      <c r="B783" s="182" t="s">
        <v>74</v>
      </c>
      <c r="C783" s="182"/>
      <c r="D783" s="182"/>
      <c r="E783" s="182"/>
      <c r="F783" s="182"/>
      <c r="G783" s="182"/>
      <c r="H783" s="182"/>
      <c r="I783" s="182"/>
      <c r="J783" s="182"/>
      <c r="K783" s="71">
        <f>SUM(K776:K779)</f>
        <v>0</v>
      </c>
      <c r="L783" s="133" t="str">
        <f>IF(K776=0,"",K776/B767)</f>
        <v/>
      </c>
      <c r="M783" s="72" t="str">
        <f>IF(K783=0,"",K783/B767)</f>
        <v/>
      </c>
      <c r="N783" s="72" t="str">
        <f>IF(K776=0,"",M783-L783)</f>
        <v/>
      </c>
      <c r="O783" s="1"/>
      <c r="P783" s="24"/>
      <c r="Q783" s="27"/>
      <c r="R783" s="1"/>
    </row>
    <row r="784" spans="1:19" ht="12.75" customHeight="1" x14ac:dyDescent="0.2">
      <c r="M784" s="1"/>
      <c r="N784" s="1"/>
      <c r="P784" s="1"/>
    </row>
    <row r="785" spans="1:19" ht="12.75" customHeight="1" x14ac:dyDescent="0.2">
      <c r="M785" s="1"/>
      <c r="N785" s="1"/>
      <c r="P785" s="1"/>
    </row>
    <row r="786" spans="1:19" ht="26.25" x14ac:dyDescent="0.4">
      <c r="A786" s="79"/>
      <c r="B786" s="183" t="s">
        <v>63</v>
      </c>
      <c r="C786" s="183"/>
      <c r="D786" s="183"/>
      <c r="E786" s="183"/>
      <c r="F786" s="183"/>
      <c r="G786" s="183"/>
      <c r="H786" s="183"/>
      <c r="I786" s="183"/>
      <c r="J786" s="183"/>
      <c r="K786" s="127" t="s">
        <v>104</v>
      </c>
      <c r="L786" s="92"/>
      <c r="M786" s="1"/>
      <c r="N786" s="24"/>
      <c r="O786" s="1"/>
      <c r="P786" s="24"/>
      <c r="Q786" s="24"/>
      <c r="R786" s="24"/>
    </row>
    <row r="787" spans="1:19" ht="20.25" x14ac:dyDescent="0.2">
      <c r="A787" s="190" t="s">
        <v>16</v>
      </c>
      <c r="B787" s="191" t="s">
        <v>64</v>
      </c>
      <c r="C787" s="192"/>
      <c r="D787" s="192"/>
      <c r="E787" s="192"/>
      <c r="F787" s="192"/>
      <c r="G787" s="192"/>
      <c r="H787" s="192"/>
      <c r="I787" s="192"/>
      <c r="J787" s="193"/>
      <c r="K787" s="194" t="s">
        <v>17</v>
      </c>
      <c r="L787" s="189" t="s">
        <v>8</v>
      </c>
      <c r="M787" s="189" t="s">
        <v>9</v>
      </c>
      <c r="N787" s="196" t="s">
        <v>10</v>
      </c>
      <c r="O787" s="189" t="s">
        <v>11</v>
      </c>
      <c r="P787" s="187" t="s">
        <v>12</v>
      </c>
      <c r="Q787" s="187" t="s">
        <v>13</v>
      </c>
      <c r="R787" s="189" t="s">
        <v>14</v>
      </c>
    </row>
    <row r="788" spans="1:19" ht="15.75" x14ac:dyDescent="0.25">
      <c r="A788" s="188"/>
      <c r="B788" s="50" t="s">
        <v>65</v>
      </c>
      <c r="C788" s="50" t="s">
        <v>66</v>
      </c>
      <c r="D788" s="50" t="s">
        <v>67</v>
      </c>
      <c r="E788" s="50" t="s">
        <v>68</v>
      </c>
      <c r="F788" s="50" t="s">
        <v>69</v>
      </c>
      <c r="G788" s="50" t="s">
        <v>70</v>
      </c>
      <c r="H788" s="50" t="s">
        <v>71</v>
      </c>
      <c r="I788" s="50" t="s">
        <v>72</v>
      </c>
      <c r="J788" s="50" t="s">
        <v>73</v>
      </c>
      <c r="K788" s="195"/>
      <c r="L788" s="195"/>
      <c r="M788" s="188"/>
      <c r="N788" s="188"/>
      <c r="O788" s="188"/>
      <c r="P788" s="188"/>
      <c r="Q788" s="188"/>
      <c r="R788" s="188"/>
    </row>
    <row r="789" spans="1:19" ht="15.75" x14ac:dyDescent="0.25">
      <c r="A789" s="50">
        <v>2302</v>
      </c>
      <c r="B789" s="51">
        <v>31</v>
      </c>
      <c r="C789" s="51"/>
      <c r="D789" s="51"/>
      <c r="E789" s="51"/>
      <c r="F789" s="51"/>
      <c r="G789" s="51"/>
      <c r="H789" s="51"/>
      <c r="I789" s="51"/>
      <c r="J789" s="51"/>
      <c r="K789" s="84"/>
      <c r="L789" s="136"/>
      <c r="M789" s="139"/>
      <c r="N789" s="140"/>
      <c r="O789" s="146"/>
      <c r="P789" s="53">
        <f>B789</f>
        <v>31</v>
      </c>
      <c r="Q789" s="147"/>
      <c r="R789" s="146"/>
    </row>
    <row r="790" spans="1:19" ht="15.75" x14ac:dyDescent="0.25">
      <c r="A790" s="50">
        <v>2401</v>
      </c>
      <c r="B790" s="51"/>
      <c r="C790" s="51">
        <v>28</v>
      </c>
      <c r="D790" s="51"/>
      <c r="E790" s="51"/>
      <c r="F790" s="51"/>
      <c r="G790" s="51"/>
      <c r="H790" s="51"/>
      <c r="I790" s="51"/>
      <c r="J790" s="51"/>
      <c r="K790" s="84"/>
      <c r="L790" s="137"/>
      <c r="M790" s="57"/>
      <c r="N790" s="141"/>
      <c r="O790" s="54">
        <f>IF(C790=0,"",C790/B789)</f>
        <v>0.90322580645161288</v>
      </c>
      <c r="P790" s="55">
        <v>28</v>
      </c>
      <c r="Q790" s="145">
        <f t="shared" ref="Q790:Q797" si="79">IF(P790=0,"",P790/P789)</f>
        <v>0.90322580645161288</v>
      </c>
      <c r="R790" s="145">
        <f t="shared" ref="R790:R797" si="80">IF(P790=0,"",100%-Q790)</f>
        <v>9.6774193548387122E-2</v>
      </c>
    </row>
    <row r="791" spans="1:19" ht="15.75" x14ac:dyDescent="0.25">
      <c r="A791" s="50">
        <v>2402</v>
      </c>
      <c r="B791" s="51"/>
      <c r="C791" s="51"/>
      <c r="D791" s="51">
        <v>24</v>
      </c>
      <c r="E791" s="51"/>
      <c r="F791" s="51"/>
      <c r="G791" s="51"/>
      <c r="H791" s="51"/>
      <c r="I791" s="51"/>
      <c r="J791" s="51"/>
      <c r="K791" s="84"/>
      <c r="L791" s="137"/>
      <c r="M791" s="57"/>
      <c r="N791" s="141"/>
      <c r="O791" s="54">
        <f>IF(D791=0,"",D791/C790)</f>
        <v>0.8571428571428571</v>
      </c>
      <c r="P791" s="55">
        <v>25</v>
      </c>
      <c r="Q791" s="145">
        <f t="shared" si="79"/>
        <v>0.8928571428571429</v>
      </c>
      <c r="R791" s="145">
        <f t="shared" si="80"/>
        <v>0.1071428571428571</v>
      </c>
      <c r="S791" s="99">
        <f>P791/P789</f>
        <v>0.80645161290322576</v>
      </c>
    </row>
    <row r="792" spans="1:19" ht="15.75" x14ac:dyDescent="0.25">
      <c r="A792" s="50">
        <v>2501</v>
      </c>
      <c r="B792" s="51"/>
      <c r="C792" s="51"/>
      <c r="D792" s="51"/>
      <c r="E792" s="114">
        <v>24</v>
      </c>
      <c r="F792" s="51"/>
      <c r="G792" s="51"/>
      <c r="H792" s="51"/>
      <c r="I792" s="51"/>
      <c r="J792" s="51"/>
      <c r="K792" s="84"/>
      <c r="L792" s="137"/>
      <c r="M792" s="57"/>
      <c r="N792" s="141"/>
      <c r="O792" s="113">
        <f>IF(E792=0,"",E792/D791)</f>
        <v>1</v>
      </c>
      <c r="P792" s="55">
        <v>25</v>
      </c>
      <c r="Q792" s="181">
        <f t="shared" si="79"/>
        <v>1</v>
      </c>
      <c r="R792" s="181">
        <f t="shared" si="80"/>
        <v>0</v>
      </c>
    </row>
    <row r="793" spans="1:19" ht="15.75" x14ac:dyDescent="0.25">
      <c r="A793" s="50">
        <v>2502</v>
      </c>
      <c r="B793" s="51"/>
      <c r="C793" s="51"/>
      <c r="D793" s="51"/>
      <c r="E793" s="51"/>
      <c r="F793" s="51">
        <v>23</v>
      </c>
      <c r="G793" s="51"/>
      <c r="H793" s="51"/>
      <c r="I793" s="51"/>
      <c r="J793" s="51"/>
      <c r="K793" s="84"/>
      <c r="L793" s="137"/>
      <c r="M793" s="57"/>
      <c r="N793" s="141"/>
      <c r="O793" s="54">
        <f>IF(F793=0,"",F793/E792)</f>
        <v>0.95833333333333337</v>
      </c>
      <c r="P793" s="55">
        <v>25</v>
      </c>
      <c r="Q793" s="145">
        <f t="shared" si="79"/>
        <v>1</v>
      </c>
      <c r="R793" s="145">
        <f t="shared" si="80"/>
        <v>0</v>
      </c>
    </row>
    <row r="794" spans="1:19" ht="15.75" x14ac:dyDescent="0.25">
      <c r="A794" s="50">
        <v>2601</v>
      </c>
      <c r="B794" s="51"/>
      <c r="C794" s="51"/>
      <c r="D794" s="51"/>
      <c r="E794" s="51"/>
      <c r="F794" s="51"/>
      <c r="G794" s="51"/>
      <c r="H794" s="51"/>
      <c r="I794" s="51"/>
      <c r="J794" s="51"/>
      <c r="K794" s="84"/>
      <c r="L794" s="137"/>
      <c r="M794" s="57"/>
      <c r="N794" s="141"/>
      <c r="O794" s="54" t="str">
        <f>IF(G794=0,"",G794/F793)</f>
        <v/>
      </c>
      <c r="P794" s="55"/>
      <c r="Q794" s="145" t="str">
        <f t="shared" si="79"/>
        <v/>
      </c>
      <c r="R794" s="145" t="str">
        <f t="shared" si="80"/>
        <v/>
      </c>
    </row>
    <row r="795" spans="1:19" ht="15.75" x14ac:dyDescent="0.25">
      <c r="A795" s="50">
        <v>2602</v>
      </c>
      <c r="B795" s="51"/>
      <c r="C795" s="51"/>
      <c r="D795" s="51"/>
      <c r="E795" s="51"/>
      <c r="F795" s="51"/>
      <c r="G795" s="51"/>
      <c r="H795" s="51"/>
      <c r="I795" s="51"/>
      <c r="J795" s="51"/>
      <c r="K795" s="84"/>
      <c r="L795" s="137"/>
      <c r="M795" s="57"/>
      <c r="N795" s="141"/>
      <c r="O795" s="54" t="str">
        <f>IF(H795=0,"",H795/G794)</f>
        <v/>
      </c>
      <c r="P795" s="55"/>
      <c r="Q795" s="145" t="str">
        <f t="shared" si="79"/>
        <v/>
      </c>
      <c r="R795" s="145" t="str">
        <f t="shared" si="80"/>
        <v/>
      </c>
    </row>
    <row r="796" spans="1:19" ht="15.75" x14ac:dyDescent="0.25">
      <c r="A796" s="50">
        <v>2701</v>
      </c>
      <c r="B796" s="51"/>
      <c r="C796" s="51"/>
      <c r="D796" s="51"/>
      <c r="E796" s="51"/>
      <c r="F796" s="51"/>
      <c r="G796" s="51"/>
      <c r="H796" s="51"/>
      <c r="I796" s="51"/>
      <c r="J796" s="51"/>
      <c r="K796" s="84"/>
      <c r="L796" s="137"/>
      <c r="M796" s="57"/>
      <c r="N796" s="141"/>
      <c r="O796" s="54" t="str">
        <f>IF(I796=0,"",I796/H795)</f>
        <v/>
      </c>
      <c r="P796" s="55"/>
      <c r="Q796" s="145" t="str">
        <f t="shared" si="79"/>
        <v/>
      </c>
      <c r="R796" s="145" t="str">
        <f t="shared" si="80"/>
        <v/>
      </c>
    </row>
    <row r="797" spans="1:19" ht="15.75" x14ac:dyDescent="0.25">
      <c r="A797" s="50">
        <v>2702</v>
      </c>
      <c r="B797" s="51"/>
      <c r="C797" s="51"/>
      <c r="D797" s="51"/>
      <c r="E797" s="51"/>
      <c r="F797" s="51"/>
      <c r="G797" s="51"/>
      <c r="H797" s="51"/>
      <c r="I797" s="51"/>
      <c r="J797" s="51"/>
      <c r="K797" s="84"/>
      <c r="L797" s="137"/>
      <c r="M797" s="57"/>
      <c r="N797" s="141"/>
      <c r="O797" s="54" t="str">
        <f>IF(J797=0,"",J797/I796)</f>
        <v/>
      </c>
      <c r="P797" s="55"/>
      <c r="Q797" s="145" t="str">
        <f t="shared" si="79"/>
        <v/>
      </c>
      <c r="R797" s="145" t="str">
        <f t="shared" si="80"/>
        <v/>
      </c>
    </row>
    <row r="798" spans="1:19" ht="15.75" x14ac:dyDescent="0.25">
      <c r="A798" s="50">
        <v>2801</v>
      </c>
      <c r="B798" s="51"/>
      <c r="C798" s="51"/>
      <c r="D798" s="51"/>
      <c r="E798" s="51"/>
      <c r="F798" s="51"/>
      <c r="G798" s="51"/>
      <c r="H798" s="51"/>
      <c r="I798" s="51"/>
      <c r="J798" s="51"/>
      <c r="K798" s="84"/>
      <c r="L798" s="137"/>
      <c r="M798" s="57"/>
      <c r="N798" s="57"/>
      <c r="O798" s="148"/>
      <c r="P798" s="55"/>
      <c r="Q798" s="149"/>
      <c r="R798" s="148"/>
    </row>
    <row r="799" spans="1:19" ht="15.75" x14ac:dyDescent="0.25">
      <c r="A799" s="50">
        <v>2802</v>
      </c>
      <c r="B799" s="51"/>
      <c r="C799" s="51"/>
      <c r="D799" s="51"/>
      <c r="E799" s="51"/>
      <c r="F799" s="51"/>
      <c r="G799" s="51"/>
      <c r="H799" s="51"/>
      <c r="I799" s="51"/>
      <c r="J799" s="51"/>
      <c r="K799" s="84"/>
      <c r="L799" s="137"/>
      <c r="M799" s="57"/>
      <c r="N799" s="142"/>
      <c r="O799" s="148"/>
      <c r="P799" s="58"/>
      <c r="Q799" s="149"/>
      <c r="R799" s="148"/>
    </row>
    <row r="800" spans="1:19" ht="15.75" x14ac:dyDescent="0.25">
      <c r="A800" s="50">
        <v>2901</v>
      </c>
      <c r="B800" s="51"/>
      <c r="C800" s="51"/>
      <c r="D800" s="51"/>
      <c r="E800" s="51"/>
      <c r="F800" s="51"/>
      <c r="G800" s="51"/>
      <c r="H800" s="51"/>
      <c r="I800" s="51"/>
      <c r="J800" s="51"/>
      <c r="K800" s="84"/>
      <c r="L800" s="137"/>
      <c r="M800" s="57"/>
      <c r="N800" s="142"/>
      <c r="O800" s="148"/>
      <c r="P800" s="58"/>
      <c r="Q800" s="149"/>
      <c r="R800" s="148"/>
    </row>
    <row r="801" spans="1:19" ht="15.75" x14ac:dyDescent="0.25">
      <c r="A801" s="50">
        <v>2902</v>
      </c>
      <c r="B801" s="51"/>
      <c r="C801" s="51"/>
      <c r="D801" s="51"/>
      <c r="E801" s="51"/>
      <c r="F801" s="51"/>
      <c r="G801" s="51"/>
      <c r="H801" s="51"/>
      <c r="I801" s="51"/>
      <c r="J801" s="51"/>
      <c r="K801" s="84"/>
      <c r="L801" s="137"/>
      <c r="M801" s="57"/>
      <c r="N801" s="142"/>
      <c r="O801" s="57"/>
      <c r="P801" s="142"/>
      <c r="Q801" s="150"/>
      <c r="R801" s="148"/>
    </row>
    <row r="802" spans="1:19" ht="15.75" x14ac:dyDescent="0.25">
      <c r="A802" s="50">
        <v>3001</v>
      </c>
      <c r="B802" s="51"/>
      <c r="C802" s="51"/>
      <c r="D802" s="51"/>
      <c r="E802" s="51"/>
      <c r="F802" s="51"/>
      <c r="G802" s="51"/>
      <c r="H802" s="51"/>
      <c r="I802" s="51"/>
      <c r="J802" s="51"/>
      <c r="K802" s="84"/>
      <c r="L802" s="137"/>
      <c r="M802" s="57"/>
      <c r="N802" s="142"/>
      <c r="O802" s="151" t="s">
        <v>48</v>
      </c>
      <c r="P802" s="152"/>
      <c r="Q802" s="153" t="str">
        <f>IF(SUM(K791:K800)=0,"",SUM(K791:K800))</f>
        <v/>
      </c>
      <c r="R802" s="154" t="s">
        <v>17</v>
      </c>
    </row>
    <row r="803" spans="1:19" ht="15.75" x14ac:dyDescent="0.25">
      <c r="A803" s="50">
        <v>3002</v>
      </c>
      <c r="B803" s="51"/>
      <c r="C803" s="51"/>
      <c r="D803" s="51"/>
      <c r="E803" s="51"/>
      <c r="F803" s="51"/>
      <c r="G803" s="51"/>
      <c r="H803" s="51"/>
      <c r="I803" s="51"/>
      <c r="J803" s="51"/>
      <c r="K803" s="84"/>
      <c r="L803" s="137"/>
      <c r="M803" s="57"/>
      <c r="N803" s="142"/>
      <c r="O803" s="155" t="s">
        <v>49</v>
      </c>
      <c r="P803" s="65" t="str">
        <f>IF(P802/B789=0,"",P802/B789)</f>
        <v/>
      </c>
      <c r="Q803" s="156" t="e">
        <f>IF(P802/Q802=0,"",P802/Q802)</f>
        <v>#VALUE!</v>
      </c>
      <c r="R803" s="157" t="s">
        <v>50</v>
      </c>
    </row>
    <row r="804" spans="1:19" ht="15.75" x14ac:dyDescent="0.25">
      <c r="A804" s="50">
        <v>3101</v>
      </c>
      <c r="B804" s="51"/>
      <c r="C804" s="51"/>
      <c r="D804" s="51"/>
      <c r="E804" s="51"/>
      <c r="F804" s="51"/>
      <c r="G804" s="51"/>
      <c r="H804" s="51"/>
      <c r="I804" s="51"/>
      <c r="J804" s="51"/>
      <c r="K804" s="84"/>
      <c r="L804" s="138"/>
      <c r="M804" s="143"/>
      <c r="N804" s="144"/>
      <c r="O804" s="93"/>
      <c r="P804" s="158"/>
      <c r="Q804" s="158"/>
      <c r="R804" s="159"/>
    </row>
    <row r="805" spans="1:19" ht="18" customHeight="1" x14ac:dyDescent="0.25">
      <c r="A805" s="19"/>
      <c r="B805" s="182" t="s">
        <v>74</v>
      </c>
      <c r="C805" s="182"/>
      <c r="D805" s="182"/>
      <c r="E805" s="182"/>
      <c r="F805" s="182"/>
      <c r="G805" s="182"/>
      <c r="H805" s="182"/>
      <c r="I805" s="182"/>
      <c r="J805" s="182"/>
      <c r="K805" s="71">
        <f>SUM(K798:K801)</f>
        <v>0</v>
      </c>
      <c r="L805" s="133" t="str">
        <f>IF(K798=0,"",K798/B789)</f>
        <v/>
      </c>
      <c r="M805" s="72" t="str">
        <f>IF(K805=0,"",K805/B789)</f>
        <v/>
      </c>
      <c r="N805" s="72" t="str">
        <f>IF(K798=0,"",M805-L805)</f>
        <v/>
      </c>
      <c r="O805" s="1"/>
      <c r="P805" s="24"/>
      <c r="Q805" s="27"/>
      <c r="R805" s="1"/>
    </row>
    <row r="806" spans="1:19" ht="12.75" customHeight="1" x14ac:dyDescent="0.2">
      <c r="M806" s="1"/>
      <c r="N806" s="1"/>
      <c r="P806" s="1"/>
    </row>
    <row r="807" spans="1:19" ht="12.75" customHeight="1" x14ac:dyDescent="0.2">
      <c r="M807" s="1"/>
      <c r="N807" s="1"/>
      <c r="P807" s="1"/>
    </row>
    <row r="808" spans="1:19" ht="26.25" x14ac:dyDescent="0.4">
      <c r="A808" s="79"/>
      <c r="B808" s="183" t="s">
        <v>63</v>
      </c>
      <c r="C808" s="183"/>
      <c r="D808" s="183"/>
      <c r="E808" s="183"/>
      <c r="F808" s="183"/>
      <c r="G808" s="183"/>
      <c r="H808" s="183"/>
      <c r="I808" s="183"/>
      <c r="J808" s="183"/>
      <c r="K808" s="127" t="s">
        <v>106</v>
      </c>
      <c r="L808" s="92"/>
      <c r="M808" s="1"/>
      <c r="N808" s="24"/>
      <c r="O808" s="1"/>
      <c r="P808" s="24"/>
      <c r="Q808" s="24"/>
      <c r="R808" s="24"/>
    </row>
    <row r="809" spans="1:19" ht="20.25" x14ac:dyDescent="0.2">
      <c r="A809" s="190" t="s">
        <v>16</v>
      </c>
      <c r="B809" s="191" t="s">
        <v>64</v>
      </c>
      <c r="C809" s="192"/>
      <c r="D809" s="192"/>
      <c r="E809" s="192"/>
      <c r="F809" s="192"/>
      <c r="G809" s="192"/>
      <c r="H809" s="192"/>
      <c r="I809" s="192"/>
      <c r="J809" s="193"/>
      <c r="K809" s="194" t="s">
        <v>17</v>
      </c>
      <c r="L809" s="189" t="s">
        <v>8</v>
      </c>
      <c r="M809" s="189" t="s">
        <v>9</v>
      </c>
      <c r="N809" s="196" t="s">
        <v>10</v>
      </c>
      <c r="O809" s="189" t="s">
        <v>11</v>
      </c>
      <c r="P809" s="187" t="s">
        <v>12</v>
      </c>
      <c r="Q809" s="187" t="s">
        <v>13</v>
      </c>
      <c r="R809" s="189" t="s">
        <v>14</v>
      </c>
    </row>
    <row r="810" spans="1:19" ht="15.75" x14ac:dyDescent="0.25">
      <c r="A810" s="188"/>
      <c r="B810" s="50" t="s">
        <v>65</v>
      </c>
      <c r="C810" s="50" t="s">
        <v>66</v>
      </c>
      <c r="D810" s="50" t="s">
        <v>67</v>
      </c>
      <c r="E810" s="50" t="s">
        <v>68</v>
      </c>
      <c r="F810" s="50" t="s">
        <v>69</v>
      </c>
      <c r="G810" s="50" t="s">
        <v>70</v>
      </c>
      <c r="H810" s="50" t="s">
        <v>71</v>
      </c>
      <c r="I810" s="50" t="s">
        <v>72</v>
      </c>
      <c r="J810" s="50" t="s">
        <v>73</v>
      </c>
      <c r="K810" s="195"/>
      <c r="L810" s="195"/>
      <c r="M810" s="188"/>
      <c r="N810" s="188"/>
      <c r="O810" s="188"/>
      <c r="P810" s="188"/>
      <c r="Q810" s="188"/>
      <c r="R810" s="188"/>
    </row>
    <row r="811" spans="1:19" ht="15.75" x14ac:dyDescent="0.25">
      <c r="A811" s="50">
        <v>2401</v>
      </c>
      <c r="B811" s="51">
        <v>11</v>
      </c>
      <c r="C811" s="51"/>
      <c r="D811" s="51"/>
      <c r="E811" s="51"/>
      <c r="F811" s="51"/>
      <c r="G811" s="51"/>
      <c r="H811" s="51"/>
      <c r="I811" s="51"/>
      <c r="J811" s="51"/>
      <c r="K811" s="84"/>
      <c r="L811" s="136"/>
      <c r="M811" s="139"/>
      <c r="N811" s="140"/>
      <c r="O811" s="146"/>
      <c r="P811" s="53">
        <f>B811</f>
        <v>11</v>
      </c>
      <c r="Q811" s="147"/>
      <c r="R811" s="146"/>
    </row>
    <row r="812" spans="1:19" ht="15.75" x14ac:dyDescent="0.25">
      <c r="A812" s="50">
        <v>2402</v>
      </c>
      <c r="B812" s="51"/>
      <c r="C812" s="51">
        <v>9</v>
      </c>
      <c r="D812" s="51"/>
      <c r="E812" s="51"/>
      <c r="F812" s="51"/>
      <c r="G812" s="51"/>
      <c r="H812" s="51"/>
      <c r="I812" s="51"/>
      <c r="J812" s="51"/>
      <c r="K812" s="84"/>
      <c r="L812" s="137"/>
      <c r="M812" s="57"/>
      <c r="N812" s="141"/>
      <c r="O812" s="54">
        <f>IF(C812=0,"",C812/B811)</f>
        <v>0.81818181818181823</v>
      </c>
      <c r="P812" s="55">
        <v>9</v>
      </c>
      <c r="Q812" s="145">
        <f t="shared" ref="Q812:Q819" si="81">IF(P812=0,"",P812/P811)</f>
        <v>0.81818181818181823</v>
      </c>
      <c r="R812" s="145">
        <f t="shared" ref="R812:R819" si="82">IF(P812=0,"",100%-Q812)</f>
        <v>0.18181818181818177</v>
      </c>
    </row>
    <row r="813" spans="1:19" ht="15.75" x14ac:dyDescent="0.25">
      <c r="A813" s="50">
        <v>2501</v>
      </c>
      <c r="B813" s="51"/>
      <c r="C813" s="51"/>
      <c r="D813" s="51">
        <v>9</v>
      </c>
      <c r="E813" s="51"/>
      <c r="F813" s="51"/>
      <c r="G813" s="51"/>
      <c r="H813" s="51"/>
      <c r="I813" s="51"/>
      <c r="J813" s="51"/>
      <c r="K813" s="84"/>
      <c r="L813" s="137"/>
      <c r="M813" s="57"/>
      <c r="N813" s="141"/>
      <c r="O813" s="54">
        <f>IF(D813=0,"",D813/C812)</f>
        <v>1</v>
      </c>
      <c r="P813" s="55">
        <v>9</v>
      </c>
      <c r="Q813" s="145">
        <f t="shared" si="81"/>
        <v>1</v>
      </c>
      <c r="R813" s="145">
        <f t="shared" si="82"/>
        <v>0</v>
      </c>
      <c r="S813" s="99">
        <f>P813/P811</f>
        <v>0.81818181818181823</v>
      </c>
    </row>
    <row r="814" spans="1:19" ht="15.75" x14ac:dyDescent="0.25">
      <c r="A814" s="50">
        <v>2502</v>
      </c>
      <c r="B814" s="51"/>
      <c r="C814" s="51"/>
      <c r="D814" s="51"/>
      <c r="E814" s="51">
        <v>8</v>
      </c>
      <c r="F814" s="51"/>
      <c r="G814" s="51"/>
      <c r="H814" s="51"/>
      <c r="I814" s="51"/>
      <c r="J814" s="51"/>
      <c r="K814" s="84"/>
      <c r="L814" s="137"/>
      <c r="M814" s="57"/>
      <c r="N814" s="141"/>
      <c r="O814" s="54">
        <f>IF(E814=0,"",E814/D813)</f>
        <v>0.88888888888888884</v>
      </c>
      <c r="P814" s="55">
        <v>8</v>
      </c>
      <c r="Q814" s="145">
        <f t="shared" si="81"/>
        <v>0.88888888888888884</v>
      </c>
      <c r="R814" s="145">
        <f t="shared" si="82"/>
        <v>0.11111111111111116</v>
      </c>
    </row>
    <row r="815" spans="1:19" ht="15.75" x14ac:dyDescent="0.25">
      <c r="A815" s="50">
        <v>2601</v>
      </c>
      <c r="B815" s="51"/>
      <c r="C815" s="51"/>
      <c r="D815" s="51"/>
      <c r="E815" s="51"/>
      <c r="F815" s="51"/>
      <c r="G815" s="51"/>
      <c r="H815" s="51"/>
      <c r="I815" s="51"/>
      <c r="J815" s="51"/>
      <c r="K815" s="84"/>
      <c r="L815" s="137"/>
      <c r="M815" s="57"/>
      <c r="N815" s="141"/>
      <c r="O815" s="54" t="str">
        <f>IF(F815=0,"",F815/E814)</f>
        <v/>
      </c>
      <c r="P815" s="55"/>
      <c r="Q815" s="145" t="str">
        <f t="shared" si="81"/>
        <v/>
      </c>
      <c r="R815" s="145" t="str">
        <f t="shared" si="82"/>
        <v/>
      </c>
    </row>
    <row r="816" spans="1:19" ht="15.75" x14ac:dyDescent="0.25">
      <c r="A816" s="50">
        <v>2602</v>
      </c>
      <c r="B816" s="51"/>
      <c r="C816" s="51"/>
      <c r="D816" s="51"/>
      <c r="E816" s="51"/>
      <c r="F816" s="51"/>
      <c r="G816" s="51"/>
      <c r="H816" s="51"/>
      <c r="I816" s="51"/>
      <c r="J816" s="51"/>
      <c r="K816" s="84"/>
      <c r="L816" s="137"/>
      <c r="M816" s="57"/>
      <c r="N816" s="141"/>
      <c r="O816" s="54" t="str">
        <f>IF(G816=0,"",G816/F815)</f>
        <v/>
      </c>
      <c r="P816" s="55"/>
      <c r="Q816" s="145" t="str">
        <f t="shared" si="81"/>
        <v/>
      </c>
      <c r="R816" s="145" t="str">
        <f t="shared" si="82"/>
        <v/>
      </c>
    </row>
    <row r="817" spans="1:18" ht="15.75" x14ac:dyDescent="0.25">
      <c r="A817" s="50">
        <v>2701</v>
      </c>
      <c r="B817" s="51"/>
      <c r="C817" s="51"/>
      <c r="D817" s="51"/>
      <c r="E817" s="51"/>
      <c r="F817" s="51"/>
      <c r="G817" s="51"/>
      <c r="H817" s="51"/>
      <c r="I817" s="51"/>
      <c r="J817" s="51"/>
      <c r="K817" s="84"/>
      <c r="L817" s="137"/>
      <c r="M817" s="57"/>
      <c r="N817" s="141"/>
      <c r="O817" s="54" t="str">
        <f>IF(H817=0,"",H817/G816)</f>
        <v/>
      </c>
      <c r="P817" s="55"/>
      <c r="Q817" s="145" t="str">
        <f t="shared" si="81"/>
        <v/>
      </c>
      <c r="R817" s="145" t="str">
        <f t="shared" si="82"/>
        <v/>
      </c>
    </row>
    <row r="818" spans="1:18" ht="15.75" x14ac:dyDescent="0.25">
      <c r="A818" s="50">
        <v>2702</v>
      </c>
      <c r="B818" s="51"/>
      <c r="C818" s="51"/>
      <c r="D818" s="51"/>
      <c r="E818" s="51"/>
      <c r="F818" s="51"/>
      <c r="G818" s="51"/>
      <c r="H818" s="51"/>
      <c r="I818" s="51"/>
      <c r="J818" s="51"/>
      <c r="K818" s="84"/>
      <c r="L818" s="137"/>
      <c r="M818" s="57"/>
      <c r="N818" s="141"/>
      <c r="O818" s="54" t="str">
        <f>IF(I818=0,"",I818/H817)</f>
        <v/>
      </c>
      <c r="P818" s="55"/>
      <c r="Q818" s="145" t="str">
        <f t="shared" si="81"/>
        <v/>
      </c>
      <c r="R818" s="145" t="str">
        <f t="shared" si="82"/>
        <v/>
      </c>
    </row>
    <row r="819" spans="1:18" ht="15.75" x14ac:dyDescent="0.25">
      <c r="A819" s="50">
        <v>2801</v>
      </c>
      <c r="B819" s="51"/>
      <c r="C819" s="51"/>
      <c r="D819" s="51"/>
      <c r="E819" s="51"/>
      <c r="F819" s="51"/>
      <c r="G819" s="51"/>
      <c r="H819" s="51"/>
      <c r="I819" s="51"/>
      <c r="J819" s="51"/>
      <c r="K819" s="84"/>
      <c r="L819" s="137"/>
      <c r="M819" s="57"/>
      <c r="N819" s="141"/>
      <c r="O819" s="54" t="str">
        <f>IF(J819=0,"",J819/I818)</f>
        <v/>
      </c>
      <c r="P819" s="55"/>
      <c r="Q819" s="145" t="str">
        <f t="shared" si="81"/>
        <v/>
      </c>
      <c r="R819" s="145" t="str">
        <f t="shared" si="82"/>
        <v/>
      </c>
    </row>
    <row r="820" spans="1:18" ht="15.75" x14ac:dyDescent="0.25">
      <c r="A820" s="50">
        <v>2802</v>
      </c>
      <c r="B820" s="51"/>
      <c r="C820" s="51"/>
      <c r="D820" s="51"/>
      <c r="E820" s="51"/>
      <c r="F820" s="51"/>
      <c r="G820" s="51"/>
      <c r="H820" s="51"/>
      <c r="I820" s="51"/>
      <c r="J820" s="51"/>
      <c r="K820" s="84"/>
      <c r="L820" s="137"/>
      <c r="M820" s="57"/>
      <c r="N820" s="57"/>
      <c r="O820" s="148"/>
      <c r="P820" s="55"/>
      <c r="Q820" s="149"/>
      <c r="R820" s="148"/>
    </row>
    <row r="821" spans="1:18" ht="15.75" x14ac:dyDescent="0.25">
      <c r="A821" s="50">
        <v>2901</v>
      </c>
      <c r="B821" s="51"/>
      <c r="C821" s="51"/>
      <c r="D821" s="51"/>
      <c r="E821" s="51"/>
      <c r="F821" s="51"/>
      <c r="G821" s="51"/>
      <c r="H821" s="51"/>
      <c r="I821" s="51"/>
      <c r="J821" s="51"/>
      <c r="K821" s="84"/>
      <c r="L821" s="137"/>
      <c r="M821" s="57"/>
      <c r="N821" s="142"/>
      <c r="O821" s="148"/>
      <c r="P821" s="58"/>
      <c r="Q821" s="149"/>
      <c r="R821" s="148"/>
    </row>
    <row r="822" spans="1:18" ht="15.75" x14ac:dyDescent="0.25">
      <c r="A822" s="50">
        <v>2902</v>
      </c>
      <c r="B822" s="51"/>
      <c r="C822" s="51"/>
      <c r="D822" s="51"/>
      <c r="E822" s="51"/>
      <c r="F822" s="51"/>
      <c r="G822" s="51"/>
      <c r="H822" s="51"/>
      <c r="I822" s="51"/>
      <c r="J822" s="51"/>
      <c r="K822" s="84"/>
      <c r="L822" s="137"/>
      <c r="M822" s="57"/>
      <c r="N822" s="142"/>
      <c r="O822" s="148"/>
      <c r="P822" s="58"/>
      <c r="Q822" s="149"/>
      <c r="R822" s="148"/>
    </row>
    <row r="823" spans="1:18" ht="15.75" x14ac:dyDescent="0.25">
      <c r="A823" s="50">
        <v>3001</v>
      </c>
      <c r="B823" s="51"/>
      <c r="C823" s="51"/>
      <c r="D823" s="51"/>
      <c r="E823" s="51"/>
      <c r="F823" s="51"/>
      <c r="G823" s="51"/>
      <c r="H823" s="51"/>
      <c r="I823" s="51"/>
      <c r="J823" s="51"/>
      <c r="K823" s="84"/>
      <c r="L823" s="137"/>
      <c r="M823" s="57"/>
      <c r="N823" s="142"/>
      <c r="O823" s="57"/>
      <c r="P823" s="142"/>
      <c r="Q823" s="150"/>
      <c r="R823" s="148"/>
    </row>
    <row r="824" spans="1:18" ht="15.75" x14ac:dyDescent="0.25">
      <c r="A824" s="50">
        <v>3002</v>
      </c>
      <c r="B824" s="51"/>
      <c r="C824" s="51"/>
      <c r="D824" s="51"/>
      <c r="E824" s="51"/>
      <c r="F824" s="51"/>
      <c r="G824" s="51"/>
      <c r="H824" s="51"/>
      <c r="I824" s="51"/>
      <c r="J824" s="51"/>
      <c r="K824" s="84"/>
      <c r="L824" s="137"/>
      <c r="M824" s="57"/>
      <c r="N824" s="142"/>
      <c r="O824" s="60" t="s">
        <v>48</v>
      </c>
      <c r="P824" s="61"/>
      <c r="Q824" s="62" t="str">
        <f>IF(SUM(K813:K822)=0,"",SUM(K813:K822))</f>
        <v/>
      </c>
      <c r="R824" s="63" t="s">
        <v>17</v>
      </c>
    </row>
    <row r="825" spans="1:18" ht="15.75" x14ac:dyDescent="0.25">
      <c r="A825" s="50">
        <v>3101</v>
      </c>
      <c r="B825" s="51"/>
      <c r="C825" s="51"/>
      <c r="D825" s="51"/>
      <c r="E825" s="51"/>
      <c r="F825" s="51"/>
      <c r="G825" s="51"/>
      <c r="H825" s="51"/>
      <c r="I825" s="51"/>
      <c r="J825" s="51"/>
      <c r="K825" s="84"/>
      <c r="L825" s="137"/>
      <c r="M825" s="57"/>
      <c r="N825" s="142"/>
      <c r="O825" s="64" t="s">
        <v>49</v>
      </c>
      <c r="P825" s="65" t="str">
        <f>IF(P824/B811=0,"",P824/B811)</f>
        <v/>
      </c>
      <c r="Q825" s="66" t="e">
        <f>IF(P824/Q824=0,"",P824/Q824)</f>
        <v>#VALUE!</v>
      </c>
      <c r="R825" s="67" t="s">
        <v>50</v>
      </c>
    </row>
    <row r="826" spans="1:18" ht="15.75" x14ac:dyDescent="0.25">
      <c r="A826" s="50">
        <v>3102</v>
      </c>
      <c r="B826" s="51"/>
      <c r="C826" s="51"/>
      <c r="D826" s="51"/>
      <c r="E826" s="51"/>
      <c r="F826" s="51"/>
      <c r="G826" s="51"/>
      <c r="H826" s="51"/>
      <c r="I826" s="51"/>
      <c r="J826" s="51"/>
      <c r="K826" s="84"/>
      <c r="L826" s="138"/>
      <c r="M826" s="143"/>
      <c r="N826" s="144"/>
      <c r="O826" s="68"/>
      <c r="P826" s="69"/>
      <c r="Q826" s="69"/>
      <c r="R826" s="70"/>
    </row>
    <row r="827" spans="1:18" ht="18" customHeight="1" x14ac:dyDescent="0.25">
      <c r="A827" s="19"/>
      <c r="B827" s="182" t="s">
        <v>74</v>
      </c>
      <c r="C827" s="182"/>
      <c r="D827" s="182"/>
      <c r="E827" s="182"/>
      <c r="F827" s="182"/>
      <c r="G827" s="182"/>
      <c r="H827" s="182"/>
      <c r="I827" s="182"/>
      <c r="J827" s="182"/>
      <c r="K827" s="71">
        <f>SUM(K820:K823)</f>
        <v>0</v>
      </c>
      <c r="L827" s="133" t="str">
        <f>IF(K820=0,"",K820/B811)</f>
        <v/>
      </c>
      <c r="M827" s="72" t="str">
        <f>IF(K827=0,"",K827/B811)</f>
        <v/>
      </c>
      <c r="N827" s="72" t="str">
        <f>IF(K820=0,"",M827-L827)</f>
        <v/>
      </c>
      <c r="O827" s="1"/>
      <c r="P827" s="24"/>
      <c r="Q827" s="27"/>
      <c r="R827" s="1"/>
    </row>
    <row r="828" spans="1:18" ht="12.75" customHeight="1" x14ac:dyDescent="0.2">
      <c r="M828" s="1"/>
      <c r="N828" s="1"/>
      <c r="P828" s="1"/>
    </row>
    <row r="829" spans="1:18" ht="12.75" customHeight="1" x14ac:dyDescent="0.2">
      <c r="M829" s="1"/>
      <c r="N829" s="1"/>
      <c r="P829" s="1"/>
    </row>
    <row r="830" spans="1:18" ht="26.25" x14ac:dyDescent="0.4">
      <c r="A830" s="79"/>
      <c r="B830" s="183" t="s">
        <v>63</v>
      </c>
      <c r="C830" s="183"/>
      <c r="D830" s="183"/>
      <c r="E830" s="183"/>
      <c r="F830" s="183"/>
      <c r="G830" s="183"/>
      <c r="H830" s="183"/>
      <c r="I830" s="183"/>
      <c r="J830" s="183"/>
      <c r="K830" s="127" t="s">
        <v>98</v>
      </c>
      <c r="L830" s="92"/>
      <c r="M830" s="1"/>
      <c r="N830" s="24"/>
      <c r="O830" s="1"/>
      <c r="P830" s="24"/>
      <c r="Q830" s="24"/>
      <c r="R830" s="24"/>
    </row>
    <row r="831" spans="1:18" ht="20.25" x14ac:dyDescent="0.2">
      <c r="A831" s="190" t="s">
        <v>16</v>
      </c>
      <c r="B831" s="191" t="s">
        <v>64</v>
      </c>
      <c r="C831" s="192"/>
      <c r="D831" s="192"/>
      <c r="E831" s="192"/>
      <c r="F831" s="192"/>
      <c r="G831" s="192"/>
      <c r="H831" s="192"/>
      <c r="I831" s="192"/>
      <c r="J831" s="193"/>
      <c r="K831" s="194" t="s">
        <v>17</v>
      </c>
      <c r="L831" s="189" t="s">
        <v>8</v>
      </c>
      <c r="M831" s="189" t="s">
        <v>9</v>
      </c>
      <c r="N831" s="196" t="s">
        <v>10</v>
      </c>
      <c r="O831" s="189" t="s">
        <v>11</v>
      </c>
      <c r="P831" s="187" t="s">
        <v>12</v>
      </c>
      <c r="Q831" s="187" t="s">
        <v>13</v>
      </c>
      <c r="R831" s="189" t="s">
        <v>14</v>
      </c>
    </row>
    <row r="832" spans="1:18" ht="15.75" x14ac:dyDescent="0.25">
      <c r="A832" s="188"/>
      <c r="B832" s="50" t="s">
        <v>65</v>
      </c>
      <c r="C832" s="50" t="s">
        <v>66</v>
      </c>
      <c r="D832" s="50" t="s">
        <v>67</v>
      </c>
      <c r="E832" s="50" t="s">
        <v>68</v>
      </c>
      <c r="F832" s="50" t="s">
        <v>69</v>
      </c>
      <c r="G832" s="50" t="s">
        <v>70</v>
      </c>
      <c r="H832" s="50" t="s">
        <v>71</v>
      </c>
      <c r="I832" s="50" t="s">
        <v>72</v>
      </c>
      <c r="J832" s="50" t="s">
        <v>73</v>
      </c>
      <c r="K832" s="195"/>
      <c r="L832" s="195"/>
      <c r="M832" s="188"/>
      <c r="N832" s="188"/>
      <c r="O832" s="188"/>
      <c r="P832" s="188"/>
      <c r="Q832" s="188"/>
      <c r="R832" s="188"/>
    </row>
    <row r="833" spans="1:19" ht="15.75" x14ac:dyDescent="0.25">
      <c r="A833" s="50">
        <v>2402</v>
      </c>
      <c r="B833" s="51">
        <v>29</v>
      </c>
      <c r="C833" s="51"/>
      <c r="D833" s="51"/>
      <c r="E833" s="51"/>
      <c r="F833" s="51"/>
      <c r="G833" s="51"/>
      <c r="H833" s="51"/>
      <c r="I833" s="51"/>
      <c r="J833" s="51"/>
      <c r="K833" s="84"/>
      <c r="L833" s="136"/>
      <c r="M833" s="139"/>
      <c r="N833" s="140"/>
      <c r="O833" s="146"/>
      <c r="P833" s="53">
        <f>B833</f>
        <v>29</v>
      </c>
      <c r="Q833" s="147"/>
      <c r="R833" s="146"/>
    </row>
    <row r="834" spans="1:19" ht="15.75" x14ac:dyDescent="0.25">
      <c r="A834" s="50">
        <v>2501</v>
      </c>
      <c r="B834" s="51"/>
      <c r="C834" s="51">
        <v>23</v>
      </c>
      <c r="D834" s="51"/>
      <c r="E834" s="51"/>
      <c r="F834" s="51"/>
      <c r="G834" s="51"/>
      <c r="H834" s="51"/>
      <c r="I834" s="51"/>
      <c r="J834" s="51"/>
      <c r="K834" s="84"/>
      <c r="L834" s="137"/>
      <c r="M834" s="57"/>
      <c r="N834" s="141"/>
      <c r="O834" s="54">
        <f>IF(C834=0,"",C834/B833)</f>
        <v>0.7931034482758621</v>
      </c>
      <c r="P834" s="55">
        <v>23</v>
      </c>
      <c r="Q834" s="145">
        <f t="shared" ref="Q834:Q841" si="83">IF(P834=0,"",P834/P833)</f>
        <v>0.7931034482758621</v>
      </c>
      <c r="R834" s="145">
        <f t="shared" ref="R834:R841" si="84">IF(P834=0,"",100%-Q834)</f>
        <v>0.2068965517241379</v>
      </c>
    </row>
    <row r="835" spans="1:19" ht="15.75" x14ac:dyDescent="0.25">
      <c r="A835" s="50">
        <v>2502</v>
      </c>
      <c r="B835" s="51"/>
      <c r="C835" s="51"/>
      <c r="D835" s="51">
        <v>13</v>
      </c>
      <c r="E835" s="51"/>
      <c r="F835" s="51"/>
      <c r="G835" s="51"/>
      <c r="H835" s="51"/>
      <c r="I835" s="51"/>
      <c r="J835" s="51"/>
      <c r="K835" s="84"/>
      <c r="L835" s="137"/>
      <c r="M835" s="57"/>
      <c r="N835" s="141"/>
      <c r="O835" s="54">
        <f>IF(D835=0,"",D835/C834)</f>
        <v>0.56521739130434778</v>
      </c>
      <c r="P835" s="55">
        <v>19</v>
      </c>
      <c r="Q835" s="145">
        <f t="shared" si="83"/>
        <v>0.82608695652173914</v>
      </c>
      <c r="R835" s="145">
        <f t="shared" si="84"/>
        <v>0.17391304347826086</v>
      </c>
      <c r="S835" s="99">
        <f>P835/P833</f>
        <v>0.65517241379310343</v>
      </c>
    </row>
    <row r="836" spans="1:19" ht="15.75" x14ac:dyDescent="0.25">
      <c r="A836" s="50">
        <v>2601</v>
      </c>
      <c r="B836" s="51"/>
      <c r="C836" s="51"/>
      <c r="D836" s="51"/>
      <c r="E836" s="51"/>
      <c r="F836" s="51"/>
      <c r="G836" s="51"/>
      <c r="H836" s="51"/>
      <c r="I836" s="51"/>
      <c r="J836" s="51"/>
      <c r="K836" s="84"/>
      <c r="L836" s="137"/>
      <c r="M836" s="57"/>
      <c r="N836" s="141"/>
      <c r="O836" s="54" t="str">
        <f>IF(E836=0,"",E836/D835)</f>
        <v/>
      </c>
      <c r="P836" s="55"/>
      <c r="Q836" s="145" t="str">
        <f t="shared" si="83"/>
        <v/>
      </c>
      <c r="R836" s="145" t="str">
        <f t="shared" si="84"/>
        <v/>
      </c>
    </row>
    <row r="837" spans="1:19" ht="15.75" x14ac:dyDescent="0.25">
      <c r="A837" s="50">
        <v>2602</v>
      </c>
      <c r="B837" s="51"/>
      <c r="C837" s="51"/>
      <c r="D837" s="51"/>
      <c r="E837" s="51"/>
      <c r="F837" s="51"/>
      <c r="G837" s="51"/>
      <c r="H837" s="51"/>
      <c r="I837" s="51"/>
      <c r="J837" s="51"/>
      <c r="K837" s="84"/>
      <c r="L837" s="137"/>
      <c r="M837" s="57"/>
      <c r="N837" s="141"/>
      <c r="O837" s="54" t="str">
        <f>IF(F837=0,"",F837/E836)</f>
        <v/>
      </c>
      <c r="P837" s="55"/>
      <c r="Q837" s="145" t="str">
        <f t="shared" si="83"/>
        <v/>
      </c>
      <c r="R837" s="145" t="str">
        <f t="shared" si="84"/>
        <v/>
      </c>
    </row>
    <row r="838" spans="1:19" ht="15.75" x14ac:dyDescent="0.25">
      <c r="A838" s="50">
        <v>2701</v>
      </c>
      <c r="B838" s="51"/>
      <c r="C838" s="51"/>
      <c r="D838" s="51"/>
      <c r="E838" s="51"/>
      <c r="F838" s="51"/>
      <c r="G838" s="51"/>
      <c r="H838" s="51"/>
      <c r="I838" s="51"/>
      <c r="J838" s="51"/>
      <c r="K838" s="84"/>
      <c r="L838" s="137"/>
      <c r="M838" s="57"/>
      <c r="N838" s="141"/>
      <c r="O838" s="54" t="str">
        <f>IF(G838=0,"",G838/F837)</f>
        <v/>
      </c>
      <c r="P838" s="55"/>
      <c r="Q838" s="145" t="str">
        <f t="shared" si="83"/>
        <v/>
      </c>
      <c r="R838" s="145" t="str">
        <f t="shared" si="84"/>
        <v/>
      </c>
    </row>
    <row r="839" spans="1:19" ht="15.75" x14ac:dyDescent="0.25">
      <c r="A839" s="50">
        <v>2702</v>
      </c>
      <c r="B839" s="51"/>
      <c r="C839" s="51"/>
      <c r="D839" s="51"/>
      <c r="E839" s="51"/>
      <c r="F839" s="51"/>
      <c r="G839" s="51"/>
      <c r="H839" s="51"/>
      <c r="I839" s="51"/>
      <c r="J839" s="51"/>
      <c r="K839" s="84"/>
      <c r="L839" s="137"/>
      <c r="M839" s="57"/>
      <c r="N839" s="141"/>
      <c r="O839" s="54" t="str">
        <f>IF(H839=0,"",H839/G838)</f>
        <v/>
      </c>
      <c r="P839" s="55"/>
      <c r="Q839" s="145" t="str">
        <f t="shared" si="83"/>
        <v/>
      </c>
      <c r="R839" s="145" t="str">
        <f t="shared" si="84"/>
        <v/>
      </c>
    </row>
    <row r="840" spans="1:19" ht="15.75" x14ac:dyDescent="0.25">
      <c r="A840" s="50">
        <v>2801</v>
      </c>
      <c r="B840" s="51"/>
      <c r="C840" s="51"/>
      <c r="D840" s="51"/>
      <c r="E840" s="51"/>
      <c r="F840" s="51"/>
      <c r="G840" s="51"/>
      <c r="H840" s="51"/>
      <c r="I840" s="51"/>
      <c r="J840" s="51"/>
      <c r="K840" s="84"/>
      <c r="L840" s="137"/>
      <c r="M840" s="57"/>
      <c r="N840" s="141"/>
      <c r="O840" s="54" t="str">
        <f>IF(I840=0,"",I840/H839)</f>
        <v/>
      </c>
      <c r="P840" s="55"/>
      <c r="Q840" s="145" t="str">
        <f t="shared" si="83"/>
        <v/>
      </c>
      <c r="R840" s="145" t="str">
        <f t="shared" si="84"/>
        <v/>
      </c>
    </row>
    <row r="841" spans="1:19" ht="15.75" x14ac:dyDescent="0.25">
      <c r="A841" s="50">
        <v>2802</v>
      </c>
      <c r="B841" s="51"/>
      <c r="C841" s="51"/>
      <c r="D841" s="51"/>
      <c r="E841" s="51"/>
      <c r="F841" s="51"/>
      <c r="G841" s="51"/>
      <c r="H841" s="51"/>
      <c r="I841" s="51"/>
      <c r="J841" s="51"/>
      <c r="K841" s="84"/>
      <c r="L841" s="137"/>
      <c r="M841" s="57"/>
      <c r="N841" s="141"/>
      <c r="O841" s="54" t="str">
        <f>IF(J841=0,"",J841/I840)</f>
        <v/>
      </c>
      <c r="P841" s="55"/>
      <c r="Q841" s="145" t="str">
        <f t="shared" si="83"/>
        <v/>
      </c>
      <c r="R841" s="145" t="str">
        <f t="shared" si="84"/>
        <v/>
      </c>
    </row>
    <row r="842" spans="1:19" ht="15.75" x14ac:dyDescent="0.25">
      <c r="A842" s="50">
        <v>2901</v>
      </c>
      <c r="B842" s="51"/>
      <c r="C842" s="51"/>
      <c r="D842" s="51"/>
      <c r="E842" s="51"/>
      <c r="F842" s="51"/>
      <c r="G842" s="51"/>
      <c r="H842" s="51"/>
      <c r="I842" s="51"/>
      <c r="J842" s="51"/>
      <c r="K842" s="84"/>
      <c r="L842" s="137"/>
      <c r="M842" s="57"/>
      <c r="N842" s="57"/>
      <c r="O842" s="148"/>
      <c r="P842" s="55"/>
      <c r="Q842" s="149"/>
      <c r="R842" s="148"/>
    </row>
    <row r="843" spans="1:19" ht="15.75" x14ac:dyDescent="0.25">
      <c r="A843" s="50">
        <v>2902</v>
      </c>
      <c r="B843" s="51"/>
      <c r="C843" s="51"/>
      <c r="D843" s="51"/>
      <c r="E843" s="51"/>
      <c r="F843" s="51"/>
      <c r="G843" s="51"/>
      <c r="H843" s="51"/>
      <c r="I843" s="51"/>
      <c r="J843" s="51"/>
      <c r="K843" s="84"/>
      <c r="L843" s="137"/>
      <c r="M843" s="57"/>
      <c r="N843" s="142"/>
      <c r="O843" s="148"/>
      <c r="P843" s="58"/>
      <c r="Q843" s="149"/>
      <c r="R843" s="148"/>
    </row>
    <row r="844" spans="1:19" ht="15.75" x14ac:dyDescent="0.25">
      <c r="A844" s="50">
        <v>3001</v>
      </c>
      <c r="B844" s="51"/>
      <c r="C844" s="51"/>
      <c r="D844" s="51"/>
      <c r="E844" s="51"/>
      <c r="F844" s="51"/>
      <c r="G844" s="51"/>
      <c r="H844" s="51"/>
      <c r="I844" s="51"/>
      <c r="J844" s="51"/>
      <c r="K844" s="84"/>
      <c r="L844" s="137"/>
      <c r="M844" s="57"/>
      <c r="N844" s="142"/>
      <c r="O844" s="148"/>
      <c r="P844" s="58"/>
      <c r="Q844" s="149"/>
      <c r="R844" s="148"/>
    </row>
    <row r="845" spans="1:19" ht="15.75" x14ac:dyDescent="0.25">
      <c r="A845" s="50">
        <v>3002</v>
      </c>
      <c r="B845" s="51"/>
      <c r="C845" s="51"/>
      <c r="D845" s="51"/>
      <c r="E845" s="51"/>
      <c r="F845" s="51"/>
      <c r="G845" s="51"/>
      <c r="H845" s="51"/>
      <c r="I845" s="51"/>
      <c r="J845" s="51"/>
      <c r="K845" s="84"/>
      <c r="L845" s="137"/>
      <c r="M845" s="57"/>
      <c r="N845" s="142"/>
      <c r="O845" s="57"/>
      <c r="P845" s="142"/>
      <c r="Q845" s="150"/>
      <c r="R845" s="148"/>
    </row>
    <row r="846" spans="1:19" ht="15.75" x14ac:dyDescent="0.25">
      <c r="A846" s="50">
        <v>3101</v>
      </c>
      <c r="B846" s="51"/>
      <c r="C846" s="51"/>
      <c r="D846" s="51"/>
      <c r="E846" s="51"/>
      <c r="F846" s="51"/>
      <c r="G846" s="51"/>
      <c r="H846" s="51"/>
      <c r="I846" s="51"/>
      <c r="J846" s="51"/>
      <c r="K846" s="84"/>
      <c r="L846" s="137"/>
      <c r="M846" s="57"/>
      <c r="N846" s="142"/>
      <c r="O846" s="151" t="s">
        <v>48</v>
      </c>
      <c r="P846" s="152"/>
      <c r="Q846" s="153" t="str">
        <f>IF(SUM(K835:K844)=0,"",SUM(K835:K844))</f>
        <v/>
      </c>
      <c r="R846" s="154" t="s">
        <v>17</v>
      </c>
    </row>
    <row r="847" spans="1:19" ht="15.75" x14ac:dyDescent="0.25">
      <c r="A847" s="50">
        <v>3102</v>
      </c>
      <c r="B847" s="51"/>
      <c r="C847" s="51"/>
      <c r="D847" s="51"/>
      <c r="E847" s="51"/>
      <c r="F847" s="51"/>
      <c r="G847" s="51"/>
      <c r="H847" s="51"/>
      <c r="I847" s="51"/>
      <c r="J847" s="51"/>
      <c r="K847" s="84"/>
      <c r="L847" s="137"/>
      <c r="M847" s="57"/>
      <c r="N847" s="142"/>
      <c r="O847" s="155" t="s">
        <v>49</v>
      </c>
      <c r="P847" s="65" t="str">
        <f>IF(P846/B833=0,"",P846/B833)</f>
        <v/>
      </c>
      <c r="Q847" s="156" t="e">
        <f>IF(P846/Q846=0,"",P846/Q846)</f>
        <v>#VALUE!</v>
      </c>
      <c r="R847" s="157" t="s">
        <v>50</v>
      </c>
    </row>
    <row r="848" spans="1:19" ht="15.75" x14ac:dyDescent="0.25">
      <c r="A848" s="50">
        <v>3201</v>
      </c>
      <c r="B848" s="51"/>
      <c r="C848" s="51"/>
      <c r="D848" s="51"/>
      <c r="E848" s="51"/>
      <c r="F848" s="51"/>
      <c r="G848" s="51"/>
      <c r="H848" s="51"/>
      <c r="I848" s="51"/>
      <c r="J848" s="51"/>
      <c r="K848" s="84"/>
      <c r="L848" s="138"/>
      <c r="M848" s="143"/>
      <c r="N848" s="144"/>
      <c r="O848" s="93"/>
      <c r="P848" s="158"/>
      <c r="Q848" s="158"/>
      <c r="R848" s="159"/>
    </row>
    <row r="849" spans="1:19" ht="18" customHeight="1" x14ac:dyDescent="0.25">
      <c r="A849" s="19"/>
      <c r="B849" s="182" t="s">
        <v>74</v>
      </c>
      <c r="C849" s="182"/>
      <c r="D849" s="182"/>
      <c r="E849" s="182"/>
      <c r="F849" s="182"/>
      <c r="G849" s="182"/>
      <c r="H849" s="182"/>
      <c r="I849" s="182"/>
      <c r="J849" s="182"/>
      <c r="K849" s="71">
        <f>SUM(K842:K845)</f>
        <v>0</v>
      </c>
      <c r="L849" s="133" t="str">
        <f>IF(K842=0,"",K842/B833)</f>
        <v/>
      </c>
      <c r="M849" s="72" t="str">
        <f>IF(K849=0,"",K849/B833)</f>
        <v/>
      </c>
      <c r="N849" s="72" t="str">
        <f>IF(K842=0,"",M849-L849)</f>
        <v/>
      </c>
      <c r="O849" s="1"/>
      <c r="P849" s="24"/>
      <c r="Q849" s="27"/>
      <c r="R849" s="1"/>
    </row>
    <row r="850" spans="1:19" ht="12.75" x14ac:dyDescent="0.2">
      <c r="M850" s="1"/>
      <c r="N850" s="1"/>
      <c r="P850" s="1"/>
    </row>
    <row r="851" spans="1:19" ht="12.75" customHeight="1" x14ac:dyDescent="0.2">
      <c r="M851" s="1"/>
      <c r="N851" s="1"/>
      <c r="P851" s="1"/>
    </row>
    <row r="852" spans="1:19" ht="26.25" x14ac:dyDescent="0.4">
      <c r="A852" s="79"/>
      <c r="B852" s="183" t="s">
        <v>63</v>
      </c>
      <c r="C852" s="183"/>
      <c r="D852" s="183"/>
      <c r="E852" s="183"/>
      <c r="F852" s="183"/>
      <c r="G852" s="183"/>
      <c r="H852" s="183"/>
      <c r="I852" s="183"/>
      <c r="J852" s="183"/>
      <c r="K852" s="127" t="s">
        <v>99</v>
      </c>
      <c r="L852" s="92"/>
      <c r="M852" s="1"/>
      <c r="N852" s="24"/>
      <c r="O852" s="1"/>
      <c r="P852" s="24"/>
      <c r="Q852" s="24"/>
      <c r="R852" s="24"/>
    </row>
    <row r="853" spans="1:19" ht="20.25" x14ac:dyDescent="0.2">
      <c r="A853" s="190" t="s">
        <v>16</v>
      </c>
      <c r="B853" s="191" t="s">
        <v>64</v>
      </c>
      <c r="C853" s="192"/>
      <c r="D853" s="192"/>
      <c r="E853" s="192"/>
      <c r="F853" s="192"/>
      <c r="G853" s="192"/>
      <c r="H853" s="192"/>
      <c r="I853" s="192"/>
      <c r="J853" s="193"/>
      <c r="K853" s="194" t="s">
        <v>17</v>
      </c>
      <c r="L853" s="189" t="s">
        <v>8</v>
      </c>
      <c r="M853" s="189" t="s">
        <v>9</v>
      </c>
      <c r="N853" s="196" t="s">
        <v>10</v>
      </c>
      <c r="O853" s="189" t="s">
        <v>11</v>
      </c>
      <c r="P853" s="187" t="s">
        <v>12</v>
      </c>
      <c r="Q853" s="187" t="s">
        <v>13</v>
      </c>
      <c r="R853" s="189" t="s">
        <v>14</v>
      </c>
    </row>
    <row r="854" spans="1:19" ht="15.75" x14ac:dyDescent="0.25">
      <c r="A854" s="188"/>
      <c r="B854" s="50" t="s">
        <v>65</v>
      </c>
      <c r="C854" s="50" t="s">
        <v>66</v>
      </c>
      <c r="D854" s="50" t="s">
        <v>67</v>
      </c>
      <c r="E854" s="50" t="s">
        <v>68</v>
      </c>
      <c r="F854" s="50" t="s">
        <v>69</v>
      </c>
      <c r="G854" s="50" t="s">
        <v>70</v>
      </c>
      <c r="H854" s="50" t="s">
        <v>71</v>
      </c>
      <c r="I854" s="50" t="s">
        <v>72</v>
      </c>
      <c r="J854" s="50" t="s">
        <v>73</v>
      </c>
      <c r="K854" s="195"/>
      <c r="L854" s="195"/>
      <c r="M854" s="188"/>
      <c r="N854" s="188"/>
      <c r="O854" s="188"/>
      <c r="P854" s="188"/>
      <c r="Q854" s="188"/>
      <c r="R854" s="188"/>
    </row>
    <row r="855" spans="1:19" ht="15.75" x14ac:dyDescent="0.25">
      <c r="A855" s="50">
        <v>2501</v>
      </c>
      <c r="B855" s="51">
        <v>11</v>
      </c>
      <c r="C855" s="51"/>
      <c r="D855" s="51"/>
      <c r="E855" s="51"/>
      <c r="F855" s="51"/>
      <c r="G855" s="51"/>
      <c r="H855" s="51"/>
      <c r="I855" s="51"/>
      <c r="J855" s="51"/>
      <c r="K855" s="84"/>
      <c r="L855" s="136"/>
      <c r="M855" s="139"/>
      <c r="N855" s="140"/>
      <c r="O855" s="146"/>
      <c r="P855" s="53">
        <f>B855</f>
        <v>11</v>
      </c>
      <c r="Q855" s="147"/>
      <c r="R855" s="146"/>
    </row>
    <row r="856" spans="1:19" ht="15.75" x14ac:dyDescent="0.25">
      <c r="A856" s="50">
        <v>2502</v>
      </c>
      <c r="B856" s="51"/>
      <c r="C856" s="51">
        <v>7</v>
      </c>
      <c r="D856" s="51"/>
      <c r="E856" s="51"/>
      <c r="F856" s="51"/>
      <c r="G856" s="51"/>
      <c r="H856" s="51"/>
      <c r="I856" s="51"/>
      <c r="J856" s="51"/>
      <c r="K856" s="84"/>
      <c r="L856" s="137"/>
      <c r="M856" s="57"/>
      <c r="N856" s="141"/>
      <c r="O856" s="54">
        <f>IF(C856=0,"",C856/B855)</f>
        <v>0.63636363636363635</v>
      </c>
      <c r="P856" s="55">
        <v>7</v>
      </c>
      <c r="Q856" s="145">
        <f t="shared" ref="Q856:Q863" si="85">IF(P856=0,"",P856/P855)</f>
        <v>0.63636363636363635</v>
      </c>
      <c r="R856" s="145">
        <f t="shared" ref="R856:R863" si="86">IF(P856=0,"",100%-Q856)</f>
        <v>0.36363636363636365</v>
      </c>
    </row>
    <row r="857" spans="1:19" ht="15.75" x14ac:dyDescent="0.25">
      <c r="A857" s="50">
        <v>2601</v>
      </c>
      <c r="B857" s="51"/>
      <c r="C857" s="51"/>
      <c r="D857" s="51"/>
      <c r="E857" s="51"/>
      <c r="F857" s="51"/>
      <c r="G857" s="51"/>
      <c r="H857" s="51"/>
      <c r="I857" s="51"/>
      <c r="J857" s="51"/>
      <c r="K857" s="84"/>
      <c r="L857" s="137"/>
      <c r="M857" s="57"/>
      <c r="N857" s="141"/>
      <c r="O857" s="54" t="str">
        <f>IF(D857=0,"",D857/C856)</f>
        <v/>
      </c>
      <c r="P857" s="55"/>
      <c r="Q857" s="145" t="str">
        <f t="shared" si="85"/>
        <v/>
      </c>
      <c r="R857" s="145" t="str">
        <f t="shared" si="86"/>
        <v/>
      </c>
      <c r="S857" s="80">
        <f>P857/P855</f>
        <v>0</v>
      </c>
    </row>
    <row r="858" spans="1:19" ht="15.75" x14ac:dyDescent="0.25">
      <c r="A858" s="50">
        <v>2602</v>
      </c>
      <c r="B858" s="51"/>
      <c r="C858" s="51"/>
      <c r="D858" s="51"/>
      <c r="E858" s="51"/>
      <c r="F858" s="51"/>
      <c r="G858" s="51"/>
      <c r="H858" s="51"/>
      <c r="I858" s="51"/>
      <c r="J858" s="51"/>
      <c r="K858" s="84"/>
      <c r="L858" s="137"/>
      <c r="M858" s="57"/>
      <c r="N858" s="141"/>
      <c r="O858" s="54" t="str">
        <f>IF(E858=0,"",E858/D857)</f>
        <v/>
      </c>
      <c r="P858" s="55"/>
      <c r="Q858" s="145" t="str">
        <f t="shared" si="85"/>
        <v/>
      </c>
      <c r="R858" s="145" t="str">
        <f t="shared" si="86"/>
        <v/>
      </c>
    </row>
    <row r="859" spans="1:19" ht="15.75" x14ac:dyDescent="0.25">
      <c r="A859" s="50">
        <v>2701</v>
      </c>
      <c r="B859" s="51"/>
      <c r="C859" s="51"/>
      <c r="D859" s="51"/>
      <c r="E859" s="51"/>
      <c r="F859" s="51"/>
      <c r="G859" s="51"/>
      <c r="H859" s="51"/>
      <c r="I859" s="51"/>
      <c r="J859" s="51"/>
      <c r="K859" s="84"/>
      <c r="L859" s="137"/>
      <c r="M859" s="57"/>
      <c r="N859" s="141"/>
      <c r="O859" s="54" t="str">
        <f>IF(F859=0,"",F859/E858)</f>
        <v/>
      </c>
      <c r="P859" s="55"/>
      <c r="Q859" s="145" t="str">
        <f t="shared" si="85"/>
        <v/>
      </c>
      <c r="R859" s="145" t="str">
        <f t="shared" si="86"/>
        <v/>
      </c>
    </row>
    <row r="860" spans="1:19" ht="15.75" x14ac:dyDescent="0.25">
      <c r="A860" s="50">
        <v>2702</v>
      </c>
      <c r="B860" s="51"/>
      <c r="C860" s="51"/>
      <c r="D860" s="51"/>
      <c r="E860" s="51"/>
      <c r="F860" s="51"/>
      <c r="G860" s="51"/>
      <c r="H860" s="51"/>
      <c r="I860" s="51"/>
      <c r="J860" s="51"/>
      <c r="K860" s="84"/>
      <c r="L860" s="137"/>
      <c r="M860" s="57"/>
      <c r="N860" s="141"/>
      <c r="O860" s="54" t="str">
        <f>IF(G860=0,"",G860/F859)</f>
        <v/>
      </c>
      <c r="P860" s="55"/>
      <c r="Q860" s="145" t="str">
        <f t="shared" si="85"/>
        <v/>
      </c>
      <c r="R860" s="145" t="str">
        <f t="shared" si="86"/>
        <v/>
      </c>
    </row>
    <row r="861" spans="1:19" ht="15.75" x14ac:dyDescent="0.25">
      <c r="A861" s="50">
        <v>2801</v>
      </c>
      <c r="B861" s="51"/>
      <c r="C861" s="51"/>
      <c r="D861" s="51"/>
      <c r="E861" s="51"/>
      <c r="F861" s="51"/>
      <c r="G861" s="51"/>
      <c r="H861" s="51"/>
      <c r="I861" s="51"/>
      <c r="J861" s="51"/>
      <c r="K861" s="84"/>
      <c r="L861" s="137"/>
      <c r="M861" s="57"/>
      <c r="N861" s="141"/>
      <c r="O861" s="54" t="str">
        <f>IF(H861=0,"",H861/G860)</f>
        <v/>
      </c>
      <c r="P861" s="55"/>
      <c r="Q861" s="145" t="str">
        <f t="shared" si="85"/>
        <v/>
      </c>
      <c r="R861" s="145" t="str">
        <f t="shared" si="86"/>
        <v/>
      </c>
    </row>
    <row r="862" spans="1:19" ht="15.75" x14ac:dyDescent="0.25">
      <c r="A862" s="50">
        <v>2802</v>
      </c>
      <c r="B862" s="51"/>
      <c r="C862" s="51"/>
      <c r="D862" s="51"/>
      <c r="E862" s="51"/>
      <c r="F862" s="51"/>
      <c r="G862" s="51"/>
      <c r="H862" s="51"/>
      <c r="I862" s="51"/>
      <c r="J862" s="51"/>
      <c r="K862" s="84"/>
      <c r="L862" s="137"/>
      <c r="M862" s="57"/>
      <c r="N862" s="141"/>
      <c r="O862" s="54" t="str">
        <f>IF(I862=0,"",I862/H861)</f>
        <v/>
      </c>
      <c r="P862" s="55"/>
      <c r="Q862" s="145" t="str">
        <f t="shared" si="85"/>
        <v/>
      </c>
      <c r="R862" s="145" t="str">
        <f t="shared" si="86"/>
        <v/>
      </c>
    </row>
    <row r="863" spans="1:19" ht="15.75" x14ac:dyDescent="0.25">
      <c r="A863" s="50">
        <v>2901</v>
      </c>
      <c r="B863" s="51"/>
      <c r="C863" s="51"/>
      <c r="D863" s="51"/>
      <c r="E863" s="51"/>
      <c r="F863" s="51"/>
      <c r="G863" s="51"/>
      <c r="H863" s="51"/>
      <c r="I863" s="51"/>
      <c r="J863" s="51"/>
      <c r="K863" s="84"/>
      <c r="L863" s="137"/>
      <c r="M863" s="57"/>
      <c r="N863" s="141"/>
      <c r="O863" s="54" t="str">
        <f>IF(J863=0,"",J863/I862)</f>
        <v/>
      </c>
      <c r="P863" s="55"/>
      <c r="Q863" s="145" t="str">
        <f t="shared" si="85"/>
        <v/>
      </c>
      <c r="R863" s="145" t="str">
        <f t="shared" si="86"/>
        <v/>
      </c>
    </row>
    <row r="864" spans="1:19" ht="15.75" x14ac:dyDescent="0.25">
      <c r="A864" s="50">
        <v>2902</v>
      </c>
      <c r="B864" s="51"/>
      <c r="C864" s="51"/>
      <c r="D864" s="51"/>
      <c r="E864" s="51"/>
      <c r="F864" s="51"/>
      <c r="G864" s="51"/>
      <c r="H864" s="51"/>
      <c r="I864" s="51"/>
      <c r="J864" s="51"/>
      <c r="K864" s="84"/>
      <c r="L864" s="137"/>
      <c r="M864" s="57"/>
      <c r="N864" s="57"/>
      <c r="O864" s="148"/>
      <c r="P864" s="55"/>
      <c r="Q864" s="149"/>
      <c r="R864" s="148"/>
    </row>
    <row r="865" spans="1:28" ht="15.75" x14ac:dyDescent="0.25">
      <c r="A865" s="50">
        <v>3001</v>
      </c>
      <c r="B865" s="51"/>
      <c r="C865" s="51"/>
      <c r="D865" s="51"/>
      <c r="E865" s="51"/>
      <c r="F865" s="51"/>
      <c r="G865" s="51"/>
      <c r="H865" s="51"/>
      <c r="I865" s="51"/>
      <c r="J865" s="51"/>
      <c r="K865" s="84"/>
      <c r="L865" s="137"/>
      <c r="M865" s="57"/>
      <c r="N865" s="142"/>
      <c r="O865" s="148"/>
      <c r="P865" s="58"/>
      <c r="Q865" s="149"/>
      <c r="R865" s="148"/>
    </row>
    <row r="866" spans="1:28" ht="15.75" x14ac:dyDescent="0.25">
      <c r="A866" s="50">
        <v>3002</v>
      </c>
      <c r="B866" s="51"/>
      <c r="C866" s="51"/>
      <c r="D866" s="51"/>
      <c r="E866" s="51"/>
      <c r="F866" s="51"/>
      <c r="G866" s="51"/>
      <c r="H866" s="51"/>
      <c r="I866" s="51"/>
      <c r="J866" s="51"/>
      <c r="K866" s="84"/>
      <c r="L866" s="137"/>
      <c r="M866" s="57"/>
      <c r="N866" s="142"/>
      <c r="O866" s="148"/>
      <c r="P866" s="58"/>
      <c r="Q866" s="149"/>
      <c r="R866" s="148"/>
      <c r="S866" s="128"/>
      <c r="T866" s="128"/>
      <c r="U866" s="128"/>
      <c r="V866" s="128"/>
      <c r="W866" s="128"/>
      <c r="X866" s="128"/>
      <c r="Y866" s="128"/>
      <c r="Z866" s="128"/>
      <c r="AA866" s="128"/>
      <c r="AB866" s="128"/>
    </row>
    <row r="867" spans="1:28" ht="15.75" x14ac:dyDescent="0.25">
      <c r="A867" s="50">
        <v>3101</v>
      </c>
      <c r="B867" s="51"/>
      <c r="C867" s="51"/>
      <c r="D867" s="51"/>
      <c r="E867" s="51"/>
      <c r="F867" s="51"/>
      <c r="G867" s="51"/>
      <c r="H867" s="51"/>
      <c r="I867" s="51"/>
      <c r="J867" s="51"/>
      <c r="K867" s="84"/>
      <c r="L867" s="137"/>
      <c r="M867" s="57"/>
      <c r="N867" s="142"/>
      <c r="O867" s="57"/>
      <c r="P867" s="142"/>
      <c r="Q867" s="150"/>
      <c r="R867" s="148"/>
      <c r="S867" s="128"/>
      <c r="T867" s="128"/>
      <c r="U867" s="128"/>
      <c r="V867" s="128"/>
      <c r="W867" s="128"/>
      <c r="X867" s="128"/>
      <c r="Y867" s="128"/>
      <c r="Z867" s="128"/>
      <c r="AA867" s="128"/>
      <c r="AB867" s="128"/>
    </row>
    <row r="868" spans="1:28" ht="15.75" x14ac:dyDescent="0.25">
      <c r="A868" s="50">
        <v>3102</v>
      </c>
      <c r="B868" s="51"/>
      <c r="C868" s="51"/>
      <c r="D868" s="51"/>
      <c r="E868" s="51"/>
      <c r="F868" s="51"/>
      <c r="G868" s="51"/>
      <c r="H868" s="51"/>
      <c r="I868" s="51"/>
      <c r="J868" s="51"/>
      <c r="K868" s="84"/>
      <c r="L868" s="137"/>
      <c r="M868" s="57"/>
      <c r="N868" s="142"/>
      <c r="O868" s="60" t="s">
        <v>48</v>
      </c>
      <c r="P868" s="61"/>
      <c r="Q868" s="62" t="str">
        <f>IF(SUM(K857:K866)=0,"",SUM(K857:K866))</f>
        <v/>
      </c>
      <c r="R868" s="63" t="s">
        <v>17</v>
      </c>
      <c r="S868" s="128"/>
      <c r="T868" s="128"/>
      <c r="U868" s="128"/>
      <c r="V868" s="128"/>
      <c r="W868" s="128"/>
      <c r="X868" s="128"/>
      <c r="Y868" s="128"/>
      <c r="Z868" s="128"/>
      <c r="AA868" s="128"/>
      <c r="AB868" s="128"/>
    </row>
    <row r="869" spans="1:28" ht="15.75" x14ac:dyDescent="0.25">
      <c r="A869" s="50">
        <v>3201</v>
      </c>
      <c r="B869" s="51"/>
      <c r="C869" s="51"/>
      <c r="D869" s="51"/>
      <c r="E869" s="51"/>
      <c r="F869" s="51"/>
      <c r="G869" s="51"/>
      <c r="H869" s="51"/>
      <c r="I869" s="51"/>
      <c r="J869" s="51"/>
      <c r="K869" s="84"/>
      <c r="L869" s="137"/>
      <c r="M869" s="57"/>
      <c r="N869" s="142"/>
      <c r="O869" s="64" t="s">
        <v>49</v>
      </c>
      <c r="P869" s="65" t="str">
        <f>IF(P868/B855=0,"",P868/B855)</f>
        <v/>
      </c>
      <c r="Q869" s="66" t="e">
        <f>IF(P868/Q868=0,"",P868/Q868)</f>
        <v>#VALUE!</v>
      </c>
      <c r="R869" s="67" t="s">
        <v>50</v>
      </c>
      <c r="S869" s="128"/>
      <c r="T869" s="128"/>
      <c r="U869" s="128"/>
      <c r="V869" s="128"/>
      <c r="W869" s="128"/>
      <c r="X869" s="128"/>
      <c r="Y869" s="128"/>
      <c r="Z869" s="128"/>
      <c r="AA869" s="128"/>
      <c r="AB869" s="128"/>
    </row>
    <row r="870" spans="1:28" ht="15.75" x14ac:dyDescent="0.25">
      <c r="A870" s="50">
        <v>3202</v>
      </c>
      <c r="B870" s="51"/>
      <c r="C870" s="51"/>
      <c r="D870" s="51"/>
      <c r="E870" s="51"/>
      <c r="F870" s="51"/>
      <c r="G870" s="51"/>
      <c r="H870" s="51"/>
      <c r="I870" s="51"/>
      <c r="J870" s="51"/>
      <c r="K870" s="84"/>
      <c r="L870" s="138"/>
      <c r="M870" s="143"/>
      <c r="N870" s="144"/>
      <c r="O870" s="68"/>
      <c r="P870" s="69"/>
      <c r="Q870" s="69"/>
      <c r="R870" s="70"/>
      <c r="S870" s="128"/>
      <c r="T870" s="128"/>
      <c r="U870" s="128"/>
      <c r="V870" s="128"/>
      <c r="W870" s="128"/>
      <c r="X870" s="128"/>
      <c r="Y870" s="128"/>
      <c r="Z870" s="128"/>
      <c r="AA870" s="128"/>
      <c r="AB870" s="128"/>
    </row>
    <row r="871" spans="1:28" ht="18" customHeight="1" x14ac:dyDescent="0.25">
      <c r="A871" s="19"/>
      <c r="B871" s="182" t="s">
        <v>74</v>
      </c>
      <c r="C871" s="182"/>
      <c r="D871" s="182"/>
      <c r="E871" s="182"/>
      <c r="F871" s="182"/>
      <c r="G871" s="182"/>
      <c r="H871" s="182"/>
      <c r="I871" s="182"/>
      <c r="J871" s="182"/>
      <c r="K871" s="71">
        <f>SUM(K863:K867)</f>
        <v>0</v>
      </c>
      <c r="L871" s="133" t="str">
        <f>IF(K863=0,"",K863/B855)</f>
        <v/>
      </c>
      <c r="M871" s="72" t="str">
        <f>IF(K871=0,"",K871/B855)</f>
        <v/>
      </c>
      <c r="N871" s="72" t="str">
        <f>IF(K864=0,"",M871-L871)</f>
        <v/>
      </c>
      <c r="O871" s="1"/>
      <c r="P871" s="24"/>
      <c r="Q871" s="27"/>
      <c r="R871" s="1"/>
      <c r="S871" s="128"/>
      <c r="T871" s="128"/>
      <c r="U871" s="128"/>
      <c r="V871" s="128"/>
      <c r="W871" s="128"/>
      <c r="X871" s="128"/>
      <c r="Y871" s="128"/>
      <c r="Z871" s="128"/>
      <c r="AA871" s="128"/>
      <c r="AB871" s="128"/>
    </row>
    <row r="872" spans="1:28" ht="12.75" x14ac:dyDescent="0.2">
      <c r="M872" s="1"/>
      <c r="N872" s="1"/>
      <c r="P872" s="1"/>
      <c r="S872" s="128"/>
      <c r="T872" s="128"/>
      <c r="U872" s="128"/>
      <c r="V872" s="128"/>
      <c r="W872" s="128"/>
      <c r="X872" s="128"/>
      <c r="Y872" s="128"/>
      <c r="Z872" s="128"/>
      <c r="AA872" s="128"/>
      <c r="AB872" s="128"/>
    </row>
    <row r="873" spans="1:28" ht="12.75" customHeight="1" x14ac:dyDescent="0.2">
      <c r="M873" s="1"/>
      <c r="N873" s="1"/>
      <c r="P873" s="1"/>
    </row>
    <row r="874" spans="1:28" ht="26.25" x14ac:dyDescent="0.4">
      <c r="A874" s="79"/>
      <c r="B874" s="183" t="s">
        <v>63</v>
      </c>
      <c r="C874" s="183"/>
      <c r="D874" s="183"/>
      <c r="E874" s="183"/>
      <c r="F874" s="183"/>
      <c r="G874" s="183"/>
      <c r="H874" s="183"/>
      <c r="I874" s="183"/>
      <c r="J874" s="183"/>
      <c r="K874" s="127" t="s">
        <v>100</v>
      </c>
      <c r="L874" s="92"/>
      <c r="M874" s="1"/>
      <c r="N874" s="24"/>
      <c r="O874" s="1"/>
      <c r="P874" s="24"/>
      <c r="Q874" s="24"/>
      <c r="R874" s="24"/>
    </row>
    <row r="875" spans="1:28" ht="20.25" x14ac:dyDescent="0.2">
      <c r="A875" s="190" t="s">
        <v>16</v>
      </c>
      <c r="B875" s="191" t="s">
        <v>64</v>
      </c>
      <c r="C875" s="192"/>
      <c r="D875" s="192"/>
      <c r="E875" s="192"/>
      <c r="F875" s="192"/>
      <c r="G875" s="192"/>
      <c r="H875" s="192"/>
      <c r="I875" s="192"/>
      <c r="J875" s="193"/>
      <c r="K875" s="194" t="s">
        <v>17</v>
      </c>
      <c r="L875" s="189" t="s">
        <v>8</v>
      </c>
      <c r="M875" s="189" t="s">
        <v>9</v>
      </c>
      <c r="N875" s="196" t="s">
        <v>10</v>
      </c>
      <c r="O875" s="189" t="s">
        <v>11</v>
      </c>
      <c r="P875" s="187" t="s">
        <v>12</v>
      </c>
      <c r="Q875" s="187" t="s">
        <v>13</v>
      </c>
      <c r="R875" s="189" t="s">
        <v>14</v>
      </c>
    </row>
    <row r="876" spans="1:28" ht="15.75" x14ac:dyDescent="0.25">
      <c r="A876" s="188"/>
      <c r="B876" s="50" t="s">
        <v>65</v>
      </c>
      <c r="C876" s="50" t="s">
        <v>66</v>
      </c>
      <c r="D876" s="50" t="s">
        <v>67</v>
      </c>
      <c r="E876" s="50" t="s">
        <v>68</v>
      </c>
      <c r="F876" s="50" t="s">
        <v>69</v>
      </c>
      <c r="G876" s="50" t="s">
        <v>70</v>
      </c>
      <c r="H876" s="50" t="s">
        <v>71</v>
      </c>
      <c r="I876" s="50" t="s">
        <v>72</v>
      </c>
      <c r="J876" s="50" t="s">
        <v>73</v>
      </c>
      <c r="K876" s="195"/>
      <c r="L876" s="195"/>
      <c r="M876" s="188"/>
      <c r="N876" s="188"/>
      <c r="O876" s="188"/>
      <c r="P876" s="188"/>
      <c r="Q876" s="188"/>
      <c r="R876" s="188"/>
    </row>
    <row r="877" spans="1:28" ht="15.75" x14ac:dyDescent="0.25">
      <c r="A877" s="50">
        <v>2502</v>
      </c>
      <c r="B877" s="51">
        <v>27</v>
      </c>
      <c r="C877" s="51"/>
      <c r="D877" s="51"/>
      <c r="E877" s="51"/>
      <c r="F877" s="51"/>
      <c r="G877" s="51"/>
      <c r="H877" s="51"/>
      <c r="I877" s="51"/>
      <c r="J877" s="51"/>
      <c r="K877" s="84"/>
      <c r="L877" s="136"/>
      <c r="M877" s="139"/>
      <c r="N877" s="140"/>
      <c r="O877" s="146"/>
      <c r="P877" s="53">
        <f>B877</f>
        <v>27</v>
      </c>
      <c r="Q877" s="147"/>
      <c r="R877" s="146"/>
    </row>
    <row r="878" spans="1:28" ht="15.75" x14ac:dyDescent="0.25">
      <c r="A878" s="50">
        <v>2601</v>
      </c>
      <c r="B878" s="51"/>
      <c r="C878" s="51"/>
      <c r="D878" s="51"/>
      <c r="E878" s="51"/>
      <c r="F878" s="51"/>
      <c r="G878" s="51"/>
      <c r="H878" s="51"/>
      <c r="I878" s="51"/>
      <c r="J878" s="51"/>
      <c r="K878" s="84"/>
      <c r="L878" s="137"/>
      <c r="M878" s="57"/>
      <c r="N878" s="141"/>
      <c r="O878" s="54" t="str">
        <f>IF(C878=0,"",C878/B877)</f>
        <v/>
      </c>
      <c r="P878" s="55"/>
      <c r="Q878" s="145" t="str">
        <f t="shared" ref="Q878:Q885" si="87">IF(P878=0,"",P878/P877)</f>
        <v/>
      </c>
      <c r="R878" s="145" t="str">
        <f t="shared" ref="R878:R885" si="88">IF(P878=0,"",100%-Q878)</f>
        <v/>
      </c>
    </row>
    <row r="879" spans="1:28" ht="15.75" x14ac:dyDescent="0.25">
      <c r="A879" s="50">
        <v>2602</v>
      </c>
      <c r="B879" s="51"/>
      <c r="C879" s="51"/>
      <c r="D879" s="51"/>
      <c r="E879" s="51"/>
      <c r="F879" s="51"/>
      <c r="G879" s="51"/>
      <c r="H879" s="51"/>
      <c r="I879" s="51"/>
      <c r="J879" s="51"/>
      <c r="K879" s="84"/>
      <c r="L879" s="137"/>
      <c r="M879" s="57"/>
      <c r="N879" s="141"/>
      <c r="O879" s="54" t="str">
        <f>IF(D879=0,"",D879/C878)</f>
        <v/>
      </c>
      <c r="P879" s="55"/>
      <c r="Q879" s="145" t="str">
        <f t="shared" si="87"/>
        <v/>
      </c>
      <c r="R879" s="145" t="str">
        <f t="shared" si="88"/>
        <v/>
      </c>
      <c r="S879" s="80">
        <f>P879/P877</f>
        <v>0</v>
      </c>
    </row>
    <row r="880" spans="1:28" ht="15.75" x14ac:dyDescent="0.25">
      <c r="A880" s="50">
        <v>2701</v>
      </c>
      <c r="B880" s="51"/>
      <c r="C880" s="51"/>
      <c r="D880" s="51"/>
      <c r="E880" s="51"/>
      <c r="F880" s="51"/>
      <c r="G880" s="51"/>
      <c r="H880" s="51"/>
      <c r="I880" s="51"/>
      <c r="J880" s="51"/>
      <c r="K880" s="84"/>
      <c r="L880" s="137"/>
      <c r="M880" s="57"/>
      <c r="N880" s="141"/>
      <c r="O880" s="54" t="str">
        <f>IF(E880=0,"",E880/D879)</f>
        <v/>
      </c>
      <c r="P880" s="55"/>
      <c r="Q880" s="145" t="str">
        <f t="shared" si="87"/>
        <v/>
      </c>
      <c r="R880" s="145" t="str">
        <f t="shared" si="88"/>
        <v/>
      </c>
    </row>
    <row r="881" spans="1:28" ht="15.75" x14ac:dyDescent="0.25">
      <c r="A881" s="50">
        <v>2702</v>
      </c>
      <c r="B881" s="51"/>
      <c r="C881" s="51"/>
      <c r="D881" s="51"/>
      <c r="E881" s="51"/>
      <c r="F881" s="51"/>
      <c r="G881" s="51"/>
      <c r="H881" s="51"/>
      <c r="I881" s="51"/>
      <c r="J881" s="51"/>
      <c r="K881" s="84"/>
      <c r="L881" s="137"/>
      <c r="M881" s="57"/>
      <c r="N881" s="141"/>
      <c r="O881" s="54" t="str">
        <f>IF(F881=0,"",F881/E880)</f>
        <v/>
      </c>
      <c r="P881" s="55"/>
      <c r="Q881" s="145" t="str">
        <f t="shared" si="87"/>
        <v/>
      </c>
      <c r="R881" s="145" t="str">
        <f t="shared" si="88"/>
        <v/>
      </c>
    </row>
    <row r="882" spans="1:28" ht="15.75" x14ac:dyDescent="0.25">
      <c r="A882" s="50">
        <v>2801</v>
      </c>
      <c r="B882" s="51"/>
      <c r="C882" s="51"/>
      <c r="D882" s="51"/>
      <c r="E882" s="51"/>
      <c r="F882" s="51"/>
      <c r="G882" s="51"/>
      <c r="H882" s="51"/>
      <c r="I882" s="51"/>
      <c r="J882" s="51"/>
      <c r="K882" s="84"/>
      <c r="L882" s="137"/>
      <c r="M882" s="57"/>
      <c r="N882" s="141"/>
      <c r="O882" s="54" t="str">
        <f>IF(G882=0,"",G882/F881)</f>
        <v/>
      </c>
      <c r="P882" s="55"/>
      <c r="Q882" s="145" t="str">
        <f t="shared" si="87"/>
        <v/>
      </c>
      <c r="R882" s="145" t="str">
        <f t="shared" si="88"/>
        <v/>
      </c>
    </row>
    <row r="883" spans="1:28" ht="15.75" x14ac:dyDescent="0.25">
      <c r="A883" s="50">
        <v>2802</v>
      </c>
      <c r="B883" s="51"/>
      <c r="C883" s="51"/>
      <c r="D883" s="51"/>
      <c r="E883" s="51"/>
      <c r="F883" s="51"/>
      <c r="G883" s="51"/>
      <c r="H883" s="51"/>
      <c r="I883" s="51"/>
      <c r="J883" s="51"/>
      <c r="K883" s="84"/>
      <c r="L883" s="137"/>
      <c r="M883" s="57"/>
      <c r="N883" s="141"/>
      <c r="O883" s="54" t="str">
        <f>IF(H883=0,"",H883/G882)</f>
        <v/>
      </c>
      <c r="P883" s="55"/>
      <c r="Q883" s="145" t="str">
        <f t="shared" si="87"/>
        <v/>
      </c>
      <c r="R883" s="145" t="str">
        <f t="shared" si="88"/>
        <v/>
      </c>
    </row>
    <row r="884" spans="1:28" ht="15.75" x14ac:dyDescent="0.25">
      <c r="A884" s="50">
        <v>2901</v>
      </c>
      <c r="B884" s="51"/>
      <c r="C884" s="51"/>
      <c r="D884" s="51"/>
      <c r="E884" s="51"/>
      <c r="F884" s="51"/>
      <c r="G884" s="51"/>
      <c r="H884" s="51"/>
      <c r="I884" s="51"/>
      <c r="J884" s="51"/>
      <c r="K884" s="84"/>
      <c r="L884" s="137"/>
      <c r="M884" s="57"/>
      <c r="N884" s="141"/>
      <c r="O884" s="54" t="str">
        <f>IF(I884=0,"",I884/H883)</f>
        <v/>
      </c>
      <c r="P884" s="55"/>
      <c r="Q884" s="145" t="str">
        <f t="shared" si="87"/>
        <v/>
      </c>
      <c r="R884" s="145" t="str">
        <f t="shared" si="88"/>
        <v/>
      </c>
    </row>
    <row r="885" spans="1:28" ht="15.75" x14ac:dyDescent="0.25">
      <c r="A885" s="50">
        <v>2902</v>
      </c>
      <c r="B885" s="51"/>
      <c r="C885" s="51"/>
      <c r="D885" s="51"/>
      <c r="E885" s="51"/>
      <c r="F885" s="51"/>
      <c r="G885" s="51"/>
      <c r="H885" s="51"/>
      <c r="I885" s="51"/>
      <c r="J885" s="51"/>
      <c r="K885" s="84"/>
      <c r="L885" s="137"/>
      <c r="M885" s="57"/>
      <c r="N885" s="141"/>
      <c r="O885" s="54" t="str">
        <f>IF(J885=0,"",J885/I884)</f>
        <v/>
      </c>
      <c r="P885" s="55"/>
      <c r="Q885" s="145" t="str">
        <f t="shared" si="87"/>
        <v/>
      </c>
      <c r="R885" s="145" t="str">
        <f t="shared" si="88"/>
        <v/>
      </c>
    </row>
    <row r="886" spans="1:28" ht="15.75" x14ac:dyDescent="0.25">
      <c r="A886" s="50">
        <v>3001</v>
      </c>
      <c r="B886" s="51"/>
      <c r="C886" s="51"/>
      <c r="D886" s="51"/>
      <c r="E886" s="51"/>
      <c r="F886" s="51"/>
      <c r="G886" s="51"/>
      <c r="H886" s="51"/>
      <c r="I886" s="51"/>
      <c r="J886" s="51"/>
      <c r="K886" s="84"/>
      <c r="L886" s="137"/>
      <c r="M886" s="57"/>
      <c r="N886" s="57"/>
      <c r="O886" s="148"/>
      <c r="P886" s="55"/>
      <c r="Q886" s="149"/>
      <c r="R886" s="148"/>
    </row>
    <row r="887" spans="1:28" ht="15.75" x14ac:dyDescent="0.25">
      <c r="A887" s="50">
        <v>3002</v>
      </c>
      <c r="B887" s="51"/>
      <c r="C887" s="51"/>
      <c r="D887" s="51"/>
      <c r="E887" s="51"/>
      <c r="F887" s="51"/>
      <c r="G887" s="51"/>
      <c r="H887" s="51"/>
      <c r="I887" s="51"/>
      <c r="J887" s="51"/>
      <c r="K887" s="84"/>
      <c r="L887" s="137"/>
      <c r="M887" s="57"/>
      <c r="N887" s="142"/>
      <c r="O887" s="148"/>
      <c r="P887" s="58"/>
      <c r="Q887" s="149"/>
      <c r="R887" s="148"/>
    </row>
    <row r="888" spans="1:28" ht="15.75" x14ac:dyDescent="0.25">
      <c r="A888" s="50">
        <v>3101</v>
      </c>
      <c r="B888" s="51"/>
      <c r="C888" s="51"/>
      <c r="D888" s="51"/>
      <c r="E888" s="51"/>
      <c r="F888" s="51"/>
      <c r="G888" s="51"/>
      <c r="H888" s="51"/>
      <c r="I888" s="51"/>
      <c r="J888" s="51"/>
      <c r="K888" s="84"/>
      <c r="L888" s="137"/>
      <c r="M888" s="57"/>
      <c r="N888" s="142"/>
      <c r="O888" s="148"/>
      <c r="P888" s="58"/>
      <c r="Q888" s="149"/>
      <c r="R888" s="148"/>
      <c r="S888" s="128"/>
      <c r="T888" s="128"/>
      <c r="U888" s="128"/>
      <c r="V888" s="128"/>
      <c r="W888" s="128"/>
      <c r="X888" s="128"/>
      <c r="Y888" s="128"/>
      <c r="Z888" s="128"/>
      <c r="AA888" s="128"/>
      <c r="AB888" s="128"/>
    </row>
    <row r="889" spans="1:28" ht="15.75" x14ac:dyDescent="0.25">
      <c r="A889" s="50">
        <v>3102</v>
      </c>
      <c r="B889" s="51"/>
      <c r="C889" s="51"/>
      <c r="D889" s="51"/>
      <c r="E889" s="51"/>
      <c r="F889" s="51"/>
      <c r="G889" s="51"/>
      <c r="H889" s="51"/>
      <c r="I889" s="51"/>
      <c r="J889" s="51"/>
      <c r="K889" s="84"/>
      <c r="L889" s="137"/>
      <c r="M889" s="57"/>
      <c r="N889" s="142"/>
      <c r="O889" s="57"/>
      <c r="P889" s="142"/>
      <c r="Q889" s="150"/>
      <c r="R889" s="148"/>
      <c r="S889" s="128"/>
      <c r="T889" s="128"/>
      <c r="U889" s="128"/>
      <c r="V889" s="128"/>
      <c r="W889" s="128"/>
      <c r="X889" s="128"/>
      <c r="Y889" s="128"/>
      <c r="Z889" s="128"/>
      <c r="AA889" s="128"/>
      <c r="AB889" s="128"/>
    </row>
    <row r="890" spans="1:28" ht="15.75" x14ac:dyDescent="0.25">
      <c r="A890" s="50">
        <v>3201</v>
      </c>
      <c r="B890" s="51"/>
      <c r="C890" s="51"/>
      <c r="D890" s="51"/>
      <c r="E890" s="51"/>
      <c r="F890" s="51"/>
      <c r="G890" s="51"/>
      <c r="H890" s="51"/>
      <c r="I890" s="51"/>
      <c r="J890" s="51"/>
      <c r="K890" s="84"/>
      <c r="L890" s="137"/>
      <c r="M890" s="57"/>
      <c r="N890" s="142"/>
      <c r="O890" s="60" t="s">
        <v>48</v>
      </c>
      <c r="P890" s="61"/>
      <c r="Q890" s="62" t="str">
        <f>IF(SUM(K879:K888)=0,"",SUM(K879:K888))</f>
        <v/>
      </c>
      <c r="R890" s="63" t="s">
        <v>17</v>
      </c>
      <c r="S890" s="128"/>
      <c r="T890" s="128"/>
      <c r="U890" s="128"/>
      <c r="V890" s="128"/>
      <c r="W890" s="128"/>
      <c r="X890" s="128"/>
      <c r="Y890" s="128"/>
      <c r="Z890" s="128"/>
      <c r="AA890" s="128"/>
      <c r="AB890" s="128"/>
    </row>
    <row r="891" spans="1:28" ht="15.75" x14ac:dyDescent="0.25">
      <c r="A891" s="50">
        <v>3202</v>
      </c>
      <c r="B891" s="51"/>
      <c r="C891" s="51"/>
      <c r="D891" s="51"/>
      <c r="E891" s="51"/>
      <c r="F891" s="51"/>
      <c r="G891" s="51"/>
      <c r="H891" s="51"/>
      <c r="I891" s="51"/>
      <c r="J891" s="51"/>
      <c r="K891" s="84"/>
      <c r="L891" s="137"/>
      <c r="M891" s="57"/>
      <c r="N891" s="142"/>
      <c r="O891" s="64" t="s">
        <v>49</v>
      </c>
      <c r="P891" s="65" t="str">
        <f>IF(P890/B877=0,"",P890/B877)</f>
        <v/>
      </c>
      <c r="Q891" s="66" t="e">
        <f>IF(P890/Q890=0,"",P890/Q890)</f>
        <v>#VALUE!</v>
      </c>
      <c r="R891" s="67" t="s">
        <v>50</v>
      </c>
      <c r="S891" s="128"/>
      <c r="T891" s="128"/>
      <c r="U891" s="128"/>
      <c r="V891" s="128"/>
      <c r="W891" s="128"/>
      <c r="X891" s="128"/>
      <c r="Y891" s="128"/>
      <c r="Z891" s="128"/>
      <c r="AA891" s="128"/>
      <c r="AB891" s="128"/>
    </row>
    <row r="892" spans="1:28" ht="15.75" x14ac:dyDescent="0.25">
      <c r="A892" s="50">
        <v>3301</v>
      </c>
      <c r="B892" s="51"/>
      <c r="C892" s="51"/>
      <c r="D892" s="51"/>
      <c r="E892" s="51"/>
      <c r="F892" s="51"/>
      <c r="G892" s="51"/>
      <c r="H892" s="51"/>
      <c r="I892" s="51"/>
      <c r="J892" s="51"/>
      <c r="K892" s="84"/>
      <c r="L892" s="138"/>
      <c r="M892" s="143"/>
      <c r="N892" s="144"/>
      <c r="O892" s="68"/>
      <c r="P892" s="69"/>
      <c r="Q892" s="69"/>
      <c r="R892" s="70"/>
      <c r="S892" s="128"/>
      <c r="T892" s="128"/>
      <c r="U892" s="128"/>
      <c r="V892" s="128"/>
      <c r="W892" s="128"/>
      <c r="X892" s="128"/>
      <c r="Y892" s="128"/>
      <c r="Z892" s="128"/>
      <c r="AA892" s="128"/>
      <c r="AB892" s="128"/>
    </row>
    <row r="893" spans="1:28" ht="18" customHeight="1" x14ac:dyDescent="0.25">
      <c r="A893" s="19"/>
      <c r="B893" s="182" t="s">
        <v>74</v>
      </c>
      <c r="C893" s="182"/>
      <c r="D893" s="182"/>
      <c r="E893" s="182"/>
      <c r="F893" s="182"/>
      <c r="G893" s="182"/>
      <c r="H893" s="182"/>
      <c r="I893" s="182"/>
      <c r="J893" s="182"/>
      <c r="K893" s="71">
        <f>SUM(K885:K889)</f>
        <v>0</v>
      </c>
      <c r="L893" s="133" t="str">
        <f>IF(K885=0,"",K885/B877)</f>
        <v/>
      </c>
      <c r="M893" s="72" t="str">
        <f>IF(K893=0,"",K893/B877)</f>
        <v/>
      </c>
      <c r="N893" s="72" t="str">
        <f>IF(K886=0,"",M893-L893)</f>
        <v/>
      </c>
      <c r="O893" s="1"/>
      <c r="P893" s="24"/>
      <c r="Q893" s="27"/>
      <c r="R893" s="1"/>
      <c r="S893" s="128"/>
      <c r="T893" s="128"/>
      <c r="U893" s="128"/>
      <c r="V893" s="128"/>
      <c r="W893" s="128"/>
      <c r="X893" s="128"/>
      <c r="Y893" s="128"/>
      <c r="Z893" s="128"/>
      <c r="AA893" s="128"/>
      <c r="AB893" s="128"/>
    </row>
    <row r="894" spans="1:28" ht="12.75" customHeight="1" x14ac:dyDescent="0.2">
      <c r="M894" s="1"/>
      <c r="N894" s="1"/>
      <c r="P894" s="1"/>
    </row>
    <row r="895" spans="1:28" ht="12.75" customHeight="1" x14ac:dyDescent="0.2">
      <c r="M895" s="1"/>
      <c r="N895" s="1"/>
      <c r="P895" s="1"/>
    </row>
    <row r="896" spans="1:28" ht="12.75" customHeight="1" x14ac:dyDescent="0.2">
      <c r="M896" s="1"/>
      <c r="N896" s="1"/>
      <c r="P896" s="1"/>
    </row>
    <row r="897" spans="13:16" ht="12.75" customHeight="1" x14ac:dyDescent="0.2">
      <c r="M897" s="1"/>
      <c r="N897" s="1"/>
      <c r="P897" s="1"/>
    </row>
    <row r="898" spans="13:16" ht="12.75" customHeight="1" x14ac:dyDescent="0.2">
      <c r="M898" s="1"/>
      <c r="N898" s="1"/>
      <c r="P898" s="1"/>
    </row>
    <row r="899" spans="13:16" ht="12.75" customHeight="1" x14ac:dyDescent="0.2">
      <c r="M899" s="1"/>
      <c r="N899" s="1"/>
      <c r="P899" s="1"/>
    </row>
    <row r="900" spans="13:16" ht="12.75" customHeight="1" x14ac:dyDescent="0.2">
      <c r="M900" s="1"/>
      <c r="N900" s="1"/>
      <c r="P900" s="1"/>
    </row>
    <row r="901" spans="13:16" ht="12.75" customHeight="1" x14ac:dyDescent="0.2">
      <c r="M901" s="1"/>
      <c r="N901" s="1"/>
      <c r="P901" s="1"/>
    </row>
    <row r="902" spans="13:16" ht="12.75" customHeight="1" x14ac:dyDescent="0.2">
      <c r="M902" s="1"/>
      <c r="N902" s="1"/>
      <c r="P902" s="1"/>
    </row>
    <row r="903" spans="13:16" ht="12.75" customHeight="1" x14ac:dyDescent="0.2">
      <c r="M903" s="1"/>
      <c r="N903" s="1"/>
      <c r="P903" s="1"/>
    </row>
    <row r="904" spans="13:16" ht="12.75" customHeight="1" x14ac:dyDescent="0.2">
      <c r="M904" s="1"/>
      <c r="N904" s="1"/>
      <c r="P904" s="1"/>
    </row>
    <row r="905" spans="13:16" ht="12.75" customHeight="1" x14ac:dyDescent="0.2">
      <c r="M905" s="1"/>
      <c r="N905" s="1"/>
      <c r="P905" s="1"/>
    </row>
    <row r="906" spans="13:16" ht="12.75" customHeight="1" x14ac:dyDescent="0.2">
      <c r="M906" s="1"/>
      <c r="N906" s="1"/>
      <c r="P906" s="1"/>
    </row>
    <row r="907" spans="13:16" ht="12.75" customHeight="1" x14ac:dyDescent="0.2">
      <c r="M907" s="1"/>
      <c r="N907" s="1"/>
      <c r="P907" s="1"/>
    </row>
    <row r="908" spans="13:16" ht="12.75" customHeight="1" x14ac:dyDescent="0.2">
      <c r="M908" s="1"/>
      <c r="N908" s="1"/>
      <c r="P908" s="1"/>
    </row>
    <row r="909" spans="13:16" ht="12.75" customHeight="1" x14ac:dyDescent="0.2">
      <c r="M909" s="1"/>
      <c r="N909" s="1"/>
      <c r="P909" s="1"/>
    </row>
    <row r="910" spans="13:16" ht="12.75" customHeight="1" x14ac:dyDescent="0.2">
      <c r="M910" s="1"/>
      <c r="N910" s="1"/>
      <c r="P910" s="1"/>
    </row>
    <row r="911" spans="13:16" ht="12.75" customHeight="1" x14ac:dyDescent="0.2">
      <c r="M911" s="1"/>
      <c r="N911" s="1"/>
      <c r="P911" s="1"/>
    </row>
    <row r="912" spans="13:16" ht="12.75" customHeight="1" x14ac:dyDescent="0.2">
      <c r="M912" s="1"/>
      <c r="N912" s="1"/>
      <c r="P912" s="1"/>
    </row>
    <row r="913" spans="13:16" ht="12.75" customHeight="1" x14ac:dyDescent="0.2">
      <c r="M913" s="1"/>
      <c r="N913" s="1"/>
      <c r="P913" s="1"/>
    </row>
    <row r="914" spans="13:16" ht="12.75" customHeight="1" x14ac:dyDescent="0.2">
      <c r="M914" s="1"/>
      <c r="N914" s="1"/>
      <c r="P914" s="1"/>
    </row>
    <row r="915" spans="13:16" ht="12.75" customHeight="1" x14ac:dyDescent="0.2">
      <c r="M915" s="1"/>
      <c r="N915" s="1"/>
      <c r="P915" s="1"/>
    </row>
    <row r="916" spans="13:16" ht="12.75" customHeight="1" x14ac:dyDescent="0.2">
      <c r="M916" s="1"/>
      <c r="N916" s="1"/>
      <c r="P916" s="1"/>
    </row>
    <row r="917" spans="13:16" ht="12.75" customHeight="1" x14ac:dyDescent="0.2">
      <c r="M917" s="1"/>
      <c r="N917" s="1"/>
      <c r="P917" s="1"/>
    </row>
    <row r="918" spans="13:16" ht="12.75" customHeight="1" x14ac:dyDescent="0.2">
      <c r="M918" s="1"/>
      <c r="N918" s="1"/>
      <c r="P918" s="1"/>
    </row>
    <row r="919" spans="13:16" ht="12.75" customHeight="1" x14ac:dyDescent="0.2">
      <c r="M919" s="1"/>
      <c r="N919" s="1"/>
      <c r="P919" s="1"/>
    </row>
    <row r="920" spans="13:16" ht="12.75" customHeight="1" x14ac:dyDescent="0.2">
      <c r="M920" s="1"/>
      <c r="N920" s="1"/>
      <c r="P920" s="1"/>
    </row>
    <row r="921" spans="13:16" ht="12.75" customHeight="1" x14ac:dyDescent="0.2">
      <c r="M921" s="1"/>
      <c r="N921" s="1"/>
      <c r="P921" s="1"/>
    </row>
    <row r="922" spans="13:16" ht="12.75" customHeight="1" x14ac:dyDescent="0.2">
      <c r="M922" s="1"/>
      <c r="N922" s="1"/>
      <c r="P922" s="1"/>
    </row>
    <row r="923" spans="13:16" ht="12.75" customHeight="1" x14ac:dyDescent="0.2">
      <c r="M923" s="1"/>
      <c r="N923" s="1"/>
      <c r="P923" s="1"/>
    </row>
    <row r="924" spans="13:16" ht="12.75" customHeight="1" x14ac:dyDescent="0.2">
      <c r="M924" s="1"/>
      <c r="N924" s="1"/>
      <c r="P924" s="1"/>
    </row>
    <row r="925" spans="13:16" ht="12.75" customHeight="1" x14ac:dyDescent="0.2">
      <c r="M925" s="1"/>
      <c r="N925" s="1"/>
      <c r="P925" s="1"/>
    </row>
    <row r="926" spans="13:16" ht="12.75" customHeight="1" x14ac:dyDescent="0.2">
      <c r="M926" s="1"/>
      <c r="N926" s="1"/>
      <c r="P926" s="1"/>
    </row>
    <row r="927" spans="13:16" ht="12.75" customHeight="1" x14ac:dyDescent="0.2">
      <c r="M927" s="1"/>
      <c r="N927" s="1"/>
      <c r="P927" s="1"/>
    </row>
    <row r="928" spans="13:16" ht="12.75" customHeight="1" x14ac:dyDescent="0.2">
      <c r="M928" s="1"/>
      <c r="N928" s="1"/>
      <c r="P928" s="1"/>
    </row>
    <row r="929" spans="13:16" ht="12.75" customHeight="1" x14ac:dyDescent="0.2">
      <c r="M929" s="1"/>
      <c r="N929" s="1"/>
      <c r="P929" s="1"/>
    </row>
    <row r="930" spans="13:16" ht="12.75" customHeight="1" x14ac:dyDescent="0.2">
      <c r="M930" s="1"/>
      <c r="N930" s="1"/>
      <c r="P930" s="1"/>
    </row>
    <row r="931" spans="13:16" ht="12.75" customHeight="1" x14ac:dyDescent="0.2">
      <c r="M931" s="1"/>
      <c r="N931" s="1"/>
      <c r="P931" s="1"/>
    </row>
    <row r="932" spans="13:16" ht="12.75" customHeight="1" x14ac:dyDescent="0.2">
      <c r="M932" s="1"/>
      <c r="N932" s="1"/>
      <c r="P932" s="1"/>
    </row>
    <row r="933" spans="13:16" ht="12.75" customHeight="1" x14ac:dyDescent="0.2">
      <c r="M933" s="1"/>
      <c r="N933" s="1"/>
      <c r="P933" s="1"/>
    </row>
    <row r="934" spans="13:16" ht="12.75" customHeight="1" x14ac:dyDescent="0.2">
      <c r="M934" s="1"/>
      <c r="N934" s="1"/>
      <c r="P934" s="1"/>
    </row>
    <row r="935" spans="13:16" ht="12.75" customHeight="1" x14ac:dyDescent="0.2">
      <c r="M935" s="1"/>
      <c r="N935" s="1"/>
      <c r="P935" s="1"/>
    </row>
    <row r="936" spans="13:16" ht="12.75" customHeight="1" x14ac:dyDescent="0.2">
      <c r="M936" s="1"/>
      <c r="N936" s="1"/>
      <c r="P936" s="1"/>
    </row>
    <row r="937" spans="13:16" ht="12.75" customHeight="1" x14ac:dyDescent="0.2">
      <c r="M937" s="1"/>
      <c r="N937" s="1"/>
      <c r="P937" s="1"/>
    </row>
    <row r="938" spans="13:16" ht="12.75" customHeight="1" x14ac:dyDescent="0.2">
      <c r="M938" s="1"/>
      <c r="N938" s="1"/>
      <c r="P938" s="1"/>
    </row>
    <row r="939" spans="13:16" ht="12.75" customHeight="1" x14ac:dyDescent="0.2">
      <c r="M939" s="1"/>
      <c r="N939" s="1"/>
      <c r="P939" s="1"/>
    </row>
    <row r="940" spans="13:16" ht="12.75" customHeight="1" x14ac:dyDescent="0.2">
      <c r="M940" s="1"/>
      <c r="N940" s="1"/>
      <c r="P940" s="1"/>
    </row>
    <row r="941" spans="13:16" ht="12.75" customHeight="1" x14ac:dyDescent="0.2">
      <c r="M941" s="1"/>
      <c r="N941" s="1"/>
      <c r="P941" s="1"/>
    </row>
    <row r="942" spans="13:16" ht="12.75" customHeight="1" x14ac:dyDescent="0.2">
      <c r="M942" s="1"/>
      <c r="N942" s="1"/>
      <c r="P942" s="1"/>
    </row>
    <row r="943" spans="13:16" ht="12.75" customHeight="1" x14ac:dyDescent="0.2">
      <c r="M943" s="1"/>
      <c r="N943" s="1"/>
      <c r="P943" s="1"/>
    </row>
    <row r="944" spans="13:16" ht="12.75" customHeight="1" x14ac:dyDescent="0.2">
      <c r="M944" s="1"/>
      <c r="N944" s="1"/>
      <c r="P944" s="1"/>
    </row>
    <row r="945" spans="13:16" ht="12.75" customHeight="1" x14ac:dyDescent="0.2">
      <c r="M945" s="1"/>
      <c r="N945" s="1"/>
      <c r="P945" s="1"/>
    </row>
    <row r="946" spans="13:16" ht="12.75" customHeight="1" x14ac:dyDescent="0.2">
      <c r="M946" s="1"/>
      <c r="N946" s="1"/>
      <c r="P946" s="1"/>
    </row>
    <row r="947" spans="13:16" ht="12.75" customHeight="1" x14ac:dyDescent="0.2">
      <c r="M947" s="1"/>
      <c r="N947" s="1"/>
      <c r="P947" s="1"/>
    </row>
    <row r="948" spans="13:16" ht="12.75" customHeight="1" x14ac:dyDescent="0.2">
      <c r="M948" s="1"/>
      <c r="N948" s="1"/>
      <c r="P948" s="1"/>
    </row>
    <row r="949" spans="13:16" ht="12.75" customHeight="1" x14ac:dyDescent="0.2">
      <c r="M949" s="1"/>
      <c r="N949" s="1"/>
      <c r="P949" s="1"/>
    </row>
    <row r="950" spans="13:16" ht="12.75" customHeight="1" x14ac:dyDescent="0.2">
      <c r="M950" s="1"/>
      <c r="N950" s="1"/>
      <c r="P950" s="1"/>
    </row>
    <row r="951" spans="13:16" ht="12.75" customHeight="1" x14ac:dyDescent="0.2">
      <c r="M951" s="1"/>
      <c r="N951" s="1"/>
      <c r="P951" s="1"/>
    </row>
    <row r="952" spans="13:16" ht="12.75" customHeight="1" x14ac:dyDescent="0.2">
      <c r="M952" s="1"/>
      <c r="N952" s="1"/>
      <c r="P952" s="1"/>
    </row>
    <row r="953" spans="13:16" ht="12.75" customHeight="1" x14ac:dyDescent="0.2">
      <c r="M953" s="1"/>
      <c r="N953" s="1"/>
      <c r="P953" s="1"/>
    </row>
    <row r="954" spans="13:16" ht="12.75" customHeight="1" x14ac:dyDescent="0.2">
      <c r="M954" s="1"/>
      <c r="N954" s="1"/>
      <c r="P954" s="1"/>
    </row>
    <row r="955" spans="13:16" ht="12.75" customHeight="1" x14ac:dyDescent="0.2">
      <c r="M955" s="1"/>
      <c r="N955" s="1"/>
      <c r="P955" s="1"/>
    </row>
    <row r="956" spans="13:16" ht="12.75" customHeight="1" x14ac:dyDescent="0.2">
      <c r="M956" s="1"/>
      <c r="N956" s="1"/>
      <c r="P956" s="1"/>
    </row>
    <row r="957" spans="13:16" ht="12.75" customHeight="1" x14ac:dyDescent="0.2">
      <c r="M957" s="1"/>
      <c r="N957" s="1"/>
      <c r="P957" s="1"/>
    </row>
    <row r="958" spans="13:16" ht="12.75" customHeight="1" x14ac:dyDescent="0.2">
      <c r="M958" s="1"/>
      <c r="N958" s="1"/>
      <c r="P958" s="1"/>
    </row>
    <row r="959" spans="13:16" ht="12.75" customHeight="1" x14ac:dyDescent="0.2">
      <c r="M959" s="1"/>
      <c r="N959" s="1"/>
      <c r="P959" s="1"/>
    </row>
    <row r="960" spans="13:16" ht="12.75" customHeight="1" x14ac:dyDescent="0.2">
      <c r="M960" s="1"/>
      <c r="N960" s="1"/>
      <c r="P960" s="1"/>
    </row>
    <row r="961" spans="13:16" ht="12.75" customHeight="1" x14ac:dyDescent="0.2">
      <c r="M961" s="1"/>
      <c r="N961" s="1"/>
      <c r="P961" s="1"/>
    </row>
    <row r="962" spans="13:16" ht="12.75" customHeight="1" x14ac:dyDescent="0.2">
      <c r="M962" s="1"/>
      <c r="N962" s="1"/>
      <c r="P962" s="1"/>
    </row>
    <row r="963" spans="13:16" ht="12.75" customHeight="1" x14ac:dyDescent="0.2">
      <c r="M963" s="1"/>
      <c r="N963" s="1"/>
      <c r="P963" s="1"/>
    </row>
    <row r="964" spans="13:16" ht="12.75" customHeight="1" x14ac:dyDescent="0.2">
      <c r="M964" s="1"/>
      <c r="N964" s="1"/>
      <c r="P964" s="1"/>
    </row>
    <row r="965" spans="13:16" ht="12.75" customHeight="1" x14ac:dyDescent="0.2">
      <c r="M965" s="1"/>
      <c r="N965" s="1"/>
      <c r="P965" s="1"/>
    </row>
    <row r="966" spans="13:16" ht="12.75" customHeight="1" x14ac:dyDescent="0.2">
      <c r="M966" s="1"/>
      <c r="N966" s="1"/>
      <c r="P966" s="1"/>
    </row>
    <row r="967" spans="13:16" ht="12.75" customHeight="1" x14ac:dyDescent="0.2">
      <c r="M967" s="1"/>
      <c r="N967" s="1"/>
      <c r="P967" s="1"/>
    </row>
    <row r="968" spans="13:16" ht="12.75" customHeight="1" x14ac:dyDescent="0.2">
      <c r="M968" s="1"/>
      <c r="N968" s="1"/>
      <c r="P968" s="1"/>
    </row>
    <row r="969" spans="13:16" ht="12.75" customHeight="1" x14ac:dyDescent="0.2">
      <c r="M969" s="1"/>
      <c r="N969" s="1"/>
      <c r="P969" s="1"/>
    </row>
    <row r="970" spans="13:16" ht="12.75" customHeight="1" x14ac:dyDescent="0.2">
      <c r="M970" s="1"/>
      <c r="N970" s="1"/>
      <c r="P970" s="1"/>
    </row>
    <row r="971" spans="13:16" ht="12.75" customHeight="1" x14ac:dyDescent="0.2">
      <c r="M971" s="1"/>
      <c r="N971" s="1"/>
      <c r="P971" s="1"/>
    </row>
    <row r="972" spans="13:16" ht="12.75" customHeight="1" x14ac:dyDescent="0.2">
      <c r="M972" s="1"/>
      <c r="N972" s="1"/>
      <c r="P972" s="1"/>
    </row>
    <row r="973" spans="13:16" ht="12.75" customHeight="1" x14ac:dyDescent="0.2">
      <c r="M973" s="1"/>
      <c r="N973" s="1"/>
      <c r="P973" s="1"/>
    </row>
    <row r="974" spans="13:16" ht="12.75" customHeight="1" x14ac:dyDescent="0.2">
      <c r="M974" s="1"/>
      <c r="N974" s="1"/>
      <c r="P974" s="1"/>
    </row>
    <row r="975" spans="13:16" ht="12.75" customHeight="1" x14ac:dyDescent="0.2">
      <c r="M975" s="1"/>
      <c r="N975" s="1"/>
      <c r="P975" s="1"/>
    </row>
    <row r="976" spans="13:16" ht="12.75" customHeight="1" x14ac:dyDescent="0.2">
      <c r="M976" s="1"/>
      <c r="N976" s="1"/>
      <c r="P976" s="1"/>
    </row>
    <row r="977" spans="13:16" ht="12.75" customHeight="1" x14ac:dyDescent="0.2">
      <c r="M977" s="1"/>
      <c r="N977" s="1"/>
      <c r="P977" s="1"/>
    </row>
    <row r="978" spans="13:16" ht="12.75" customHeight="1" x14ac:dyDescent="0.2">
      <c r="M978" s="1"/>
      <c r="N978" s="1"/>
      <c r="P978" s="1"/>
    </row>
    <row r="979" spans="13:16" ht="12.75" customHeight="1" x14ac:dyDescent="0.2">
      <c r="M979" s="1"/>
      <c r="N979" s="1"/>
      <c r="P979" s="1"/>
    </row>
    <row r="980" spans="13:16" ht="12.75" customHeight="1" x14ac:dyDescent="0.2">
      <c r="M980" s="1"/>
      <c r="N980" s="1"/>
      <c r="P980" s="1"/>
    </row>
    <row r="981" spans="13:16" ht="12.75" customHeight="1" x14ac:dyDescent="0.2">
      <c r="M981" s="1"/>
      <c r="N981" s="1"/>
      <c r="P981" s="1"/>
    </row>
    <row r="982" spans="13:16" ht="12.75" customHeight="1" x14ac:dyDescent="0.2">
      <c r="M982" s="1"/>
      <c r="N982" s="1"/>
      <c r="P982" s="1"/>
    </row>
    <row r="983" spans="13:16" ht="12.75" customHeight="1" x14ac:dyDescent="0.2">
      <c r="M983" s="1"/>
      <c r="N983" s="1"/>
      <c r="P983" s="1"/>
    </row>
    <row r="984" spans="13:16" ht="12.75" customHeight="1" x14ac:dyDescent="0.2">
      <c r="M984" s="1"/>
      <c r="N984" s="1"/>
      <c r="P984" s="1"/>
    </row>
    <row r="985" spans="13:16" ht="12.75" customHeight="1" x14ac:dyDescent="0.2">
      <c r="M985" s="1"/>
      <c r="N985" s="1"/>
      <c r="P985" s="1"/>
    </row>
    <row r="986" spans="13:16" ht="12.75" customHeight="1" x14ac:dyDescent="0.2">
      <c r="M986" s="1"/>
      <c r="N986" s="1"/>
      <c r="P986" s="1"/>
    </row>
    <row r="987" spans="13:16" ht="12.75" customHeight="1" x14ac:dyDescent="0.2">
      <c r="M987" s="1"/>
      <c r="N987" s="1"/>
      <c r="P987" s="1"/>
    </row>
    <row r="988" spans="13:16" ht="12.75" customHeight="1" x14ac:dyDescent="0.2">
      <c r="M988" s="1"/>
      <c r="N988" s="1"/>
      <c r="P988" s="1"/>
    </row>
    <row r="989" spans="13:16" ht="12.75" customHeight="1" x14ac:dyDescent="0.2">
      <c r="M989" s="1"/>
      <c r="N989" s="1"/>
      <c r="P989" s="1"/>
    </row>
    <row r="990" spans="13:16" ht="12.75" customHeight="1" x14ac:dyDescent="0.2">
      <c r="M990" s="1"/>
      <c r="N990" s="1"/>
      <c r="P990" s="1"/>
    </row>
    <row r="991" spans="13:16" ht="12.75" customHeight="1" x14ac:dyDescent="0.2">
      <c r="M991" s="1"/>
      <c r="N991" s="1"/>
      <c r="P991" s="1"/>
    </row>
    <row r="992" spans="13:16" ht="12.75" customHeight="1" x14ac:dyDescent="0.2">
      <c r="M992" s="1"/>
      <c r="N992" s="1"/>
      <c r="P992" s="1"/>
    </row>
    <row r="993" spans="13:16" ht="12.75" customHeight="1" x14ac:dyDescent="0.2">
      <c r="M993" s="1"/>
      <c r="N993" s="1"/>
      <c r="P993" s="1"/>
    </row>
    <row r="994" spans="13:16" ht="12.75" customHeight="1" x14ac:dyDescent="0.2">
      <c r="M994" s="1"/>
      <c r="N994" s="1"/>
      <c r="P994" s="1"/>
    </row>
    <row r="995" spans="13:16" ht="12.75" customHeight="1" x14ac:dyDescent="0.2">
      <c r="M995" s="1"/>
      <c r="N995" s="1"/>
      <c r="P995" s="1"/>
    </row>
    <row r="996" spans="13:16" ht="12.75" customHeight="1" x14ac:dyDescent="0.2">
      <c r="M996" s="1"/>
      <c r="N996" s="1"/>
      <c r="P996" s="1"/>
    </row>
    <row r="997" spans="13:16" ht="12.75" customHeight="1" x14ac:dyDescent="0.2">
      <c r="M997" s="1"/>
      <c r="N997" s="1"/>
      <c r="P997" s="1"/>
    </row>
    <row r="998" spans="13:16" ht="12.75" customHeight="1" x14ac:dyDescent="0.2">
      <c r="M998" s="1"/>
      <c r="N998" s="1"/>
      <c r="P998" s="1"/>
    </row>
    <row r="999" spans="13:16" ht="12.75" customHeight="1" x14ac:dyDescent="0.2">
      <c r="M999" s="1"/>
      <c r="N999" s="1"/>
      <c r="P999" s="1"/>
    </row>
    <row r="1000" spans="13:16" ht="12.75" customHeight="1" x14ac:dyDescent="0.2">
      <c r="M1000" s="1"/>
      <c r="N1000" s="1"/>
      <c r="P1000" s="1"/>
    </row>
    <row r="1001" spans="13:16" ht="12.75" customHeight="1" x14ac:dyDescent="0.2">
      <c r="M1001" s="1"/>
      <c r="N1001" s="1"/>
      <c r="P1001" s="1"/>
    </row>
    <row r="1002" spans="13:16" ht="12.75" customHeight="1" x14ac:dyDescent="0.2">
      <c r="M1002" s="1"/>
      <c r="N1002" s="1"/>
      <c r="P1002" s="1"/>
    </row>
    <row r="1003" spans="13:16" ht="12.75" customHeight="1" x14ac:dyDescent="0.2">
      <c r="M1003" s="1"/>
      <c r="N1003" s="1"/>
      <c r="P1003" s="1"/>
    </row>
    <row r="1004" spans="13:16" ht="12.75" customHeight="1" x14ac:dyDescent="0.2">
      <c r="M1004" s="1"/>
      <c r="N1004" s="1"/>
      <c r="P1004" s="1"/>
    </row>
    <row r="1005" spans="13:16" ht="12.75" customHeight="1" x14ac:dyDescent="0.2">
      <c r="M1005" s="1"/>
      <c r="N1005" s="1"/>
      <c r="P1005" s="1"/>
    </row>
    <row r="1006" spans="13:16" ht="12.75" customHeight="1" x14ac:dyDescent="0.2">
      <c r="M1006" s="1"/>
      <c r="N1006" s="1"/>
      <c r="P1006" s="1"/>
    </row>
    <row r="1007" spans="13:16" ht="12.75" customHeight="1" x14ac:dyDescent="0.2">
      <c r="M1007" s="1"/>
      <c r="N1007" s="1"/>
      <c r="P1007" s="1"/>
    </row>
    <row r="1008" spans="13:16" ht="12.75" customHeight="1" x14ac:dyDescent="0.2">
      <c r="M1008" s="1"/>
      <c r="N1008" s="1"/>
      <c r="P1008" s="1"/>
    </row>
  </sheetData>
  <mergeCells count="395">
    <mergeCell ref="Q875:Q876"/>
    <mergeCell ref="R875:R876"/>
    <mergeCell ref="B893:J893"/>
    <mergeCell ref="B874:J874"/>
    <mergeCell ref="A875:A876"/>
    <mergeCell ref="B875:J875"/>
    <mergeCell ref="K875:K876"/>
    <mergeCell ref="L875:L876"/>
    <mergeCell ref="M875:M876"/>
    <mergeCell ref="N875:N876"/>
    <mergeCell ref="O875:O876"/>
    <mergeCell ref="P875:P876"/>
    <mergeCell ref="B871:J871"/>
    <mergeCell ref="R853:R854"/>
    <mergeCell ref="A853:A854"/>
    <mergeCell ref="B853:J853"/>
    <mergeCell ref="K853:K854"/>
    <mergeCell ref="L853:L854"/>
    <mergeCell ref="M853:M854"/>
    <mergeCell ref="N853:N854"/>
    <mergeCell ref="O853:O854"/>
    <mergeCell ref="P853:P854"/>
    <mergeCell ref="Q853:Q854"/>
    <mergeCell ref="R831:R832"/>
    <mergeCell ref="A831:A832"/>
    <mergeCell ref="B831:J831"/>
    <mergeCell ref="K831:K832"/>
    <mergeCell ref="L831:L832"/>
    <mergeCell ref="M831:M832"/>
    <mergeCell ref="N831:N832"/>
    <mergeCell ref="O831:O832"/>
    <mergeCell ref="P831:P832"/>
    <mergeCell ref="Q831:Q832"/>
    <mergeCell ref="R787:R788"/>
    <mergeCell ref="A787:A788"/>
    <mergeCell ref="B787:J787"/>
    <mergeCell ref="K787:K788"/>
    <mergeCell ref="L787:L788"/>
    <mergeCell ref="M787:M788"/>
    <mergeCell ref="N787:N788"/>
    <mergeCell ref="O787:O788"/>
    <mergeCell ref="P787:P788"/>
    <mergeCell ref="Q787:Q788"/>
    <mergeCell ref="R521:R522"/>
    <mergeCell ref="B521:J521"/>
    <mergeCell ref="K521:K522"/>
    <mergeCell ref="L521:L522"/>
    <mergeCell ref="M521:M522"/>
    <mergeCell ref="N521:N522"/>
    <mergeCell ref="O521:O522"/>
    <mergeCell ref="P521:P522"/>
    <mergeCell ref="P544:P545"/>
    <mergeCell ref="Q544:Q545"/>
    <mergeCell ref="R544:R545"/>
    <mergeCell ref="B544:J544"/>
    <mergeCell ref="O176:O177"/>
    <mergeCell ref="P176:P177"/>
    <mergeCell ref="Q176:Q177"/>
    <mergeCell ref="R176:R177"/>
    <mergeCell ref="S176:S177"/>
    <mergeCell ref="A176:A177"/>
    <mergeCell ref="A199:A200"/>
    <mergeCell ref="A222:A223"/>
    <mergeCell ref="R199:R200"/>
    <mergeCell ref="S199:S200"/>
    <mergeCell ref="B199:K199"/>
    <mergeCell ref="L199:L200"/>
    <mergeCell ref="M199:M200"/>
    <mergeCell ref="N199:N200"/>
    <mergeCell ref="O199:O200"/>
    <mergeCell ref="P199:P200"/>
    <mergeCell ref="Q199:Q200"/>
    <mergeCell ref="B176:K176"/>
    <mergeCell ref="L176:L177"/>
    <mergeCell ref="Q222:Q223"/>
    <mergeCell ref="R222:R223"/>
    <mergeCell ref="S222:S223"/>
    <mergeCell ref="L222:L223"/>
    <mergeCell ref="M222:M223"/>
    <mergeCell ref="B16:J16"/>
    <mergeCell ref="B31:J31"/>
    <mergeCell ref="B46:J46"/>
    <mergeCell ref="B60:J60"/>
    <mergeCell ref="B74:J74"/>
    <mergeCell ref="B89:J89"/>
    <mergeCell ref="B105:J105"/>
    <mergeCell ref="M176:M177"/>
    <mergeCell ref="N176:N177"/>
    <mergeCell ref="B112:J112"/>
    <mergeCell ref="B127:J127"/>
    <mergeCell ref="B144:J144"/>
    <mergeCell ref="B159:J159"/>
    <mergeCell ref="B175:K175"/>
    <mergeCell ref="A452:A453"/>
    <mergeCell ref="B452:J452"/>
    <mergeCell ref="K452:K453"/>
    <mergeCell ref="L452:L453"/>
    <mergeCell ref="M475:M476"/>
    <mergeCell ref="N475:N476"/>
    <mergeCell ref="O475:O476"/>
    <mergeCell ref="P475:P476"/>
    <mergeCell ref="Q475:Q476"/>
    <mergeCell ref="A475:A476"/>
    <mergeCell ref="B475:J475"/>
    <mergeCell ref="K475:K476"/>
    <mergeCell ref="L475:L476"/>
    <mergeCell ref="A429:A430"/>
    <mergeCell ref="B429:J429"/>
    <mergeCell ref="K429:K430"/>
    <mergeCell ref="L429:L430"/>
    <mergeCell ref="S383:S384"/>
    <mergeCell ref="A383:A384"/>
    <mergeCell ref="B383:K383"/>
    <mergeCell ref="L383:L384"/>
    <mergeCell ref="M383:M384"/>
    <mergeCell ref="N406:N407"/>
    <mergeCell ref="O406:O407"/>
    <mergeCell ref="P406:P407"/>
    <mergeCell ref="Q406:Q407"/>
    <mergeCell ref="R406:R407"/>
    <mergeCell ref="S406:S407"/>
    <mergeCell ref="A406:A407"/>
    <mergeCell ref="B406:K406"/>
    <mergeCell ref="L406:L407"/>
    <mergeCell ref="M406:M407"/>
    <mergeCell ref="B405:K405"/>
    <mergeCell ref="B402:K402"/>
    <mergeCell ref="B425:K425"/>
    <mergeCell ref="R655:R656"/>
    <mergeCell ref="B655:J655"/>
    <mergeCell ref="K655:K656"/>
    <mergeCell ref="L655:L656"/>
    <mergeCell ref="M655:M656"/>
    <mergeCell ref="N655:N656"/>
    <mergeCell ref="O655:O656"/>
    <mergeCell ref="N383:N384"/>
    <mergeCell ref="O383:O384"/>
    <mergeCell ref="P383:P384"/>
    <mergeCell ref="Q383:Q384"/>
    <mergeCell ref="R383:R384"/>
    <mergeCell ref="N429:N430"/>
    <mergeCell ref="O429:O430"/>
    <mergeCell ref="P429:P430"/>
    <mergeCell ref="Q429:Q430"/>
    <mergeCell ref="R429:R430"/>
    <mergeCell ref="R475:R476"/>
    <mergeCell ref="R498:R499"/>
    <mergeCell ref="P567:P568"/>
    <mergeCell ref="Q567:Q568"/>
    <mergeCell ref="R567:R568"/>
    <mergeCell ref="B567:J567"/>
    <mergeCell ref="K567:K568"/>
    <mergeCell ref="L498:L499"/>
    <mergeCell ref="A655:A656"/>
    <mergeCell ref="A677:A678"/>
    <mergeCell ref="A699:A700"/>
    <mergeCell ref="A721:A722"/>
    <mergeCell ref="A743:A744"/>
    <mergeCell ref="A498:A499"/>
    <mergeCell ref="A521:A522"/>
    <mergeCell ref="A544:A545"/>
    <mergeCell ref="A567:A568"/>
    <mergeCell ref="A589:A590"/>
    <mergeCell ref="A611:A612"/>
    <mergeCell ref="A633:A634"/>
    <mergeCell ref="B654:J654"/>
    <mergeCell ref="L567:L568"/>
    <mergeCell ref="B607:J607"/>
    <mergeCell ref="B651:J651"/>
    <mergeCell ref="B673:J673"/>
    <mergeCell ref="P655:P656"/>
    <mergeCell ref="Q655:Q656"/>
    <mergeCell ref="M498:M499"/>
    <mergeCell ref="N498:N499"/>
    <mergeCell ref="O498:O499"/>
    <mergeCell ref="P498:P499"/>
    <mergeCell ref="Q498:Q499"/>
    <mergeCell ref="P743:P744"/>
    <mergeCell ref="Q743:Q744"/>
    <mergeCell ref="P699:P700"/>
    <mergeCell ref="Q699:Q700"/>
    <mergeCell ref="Q589:Q590"/>
    <mergeCell ref="M544:M545"/>
    <mergeCell ref="N544:N545"/>
    <mergeCell ref="O544:O545"/>
    <mergeCell ref="P633:P634"/>
    <mergeCell ref="Q633:Q634"/>
    <mergeCell ref="P589:P590"/>
    <mergeCell ref="M567:M568"/>
    <mergeCell ref="N567:N568"/>
    <mergeCell ref="O567:O568"/>
    <mergeCell ref="R743:R744"/>
    <mergeCell ref="B743:J743"/>
    <mergeCell ref="K743:K744"/>
    <mergeCell ref="L743:L744"/>
    <mergeCell ref="M743:M744"/>
    <mergeCell ref="N743:N744"/>
    <mergeCell ref="O743:O744"/>
    <mergeCell ref="P721:P722"/>
    <mergeCell ref="Q721:Q722"/>
    <mergeCell ref="R721:R722"/>
    <mergeCell ref="B721:J721"/>
    <mergeCell ref="K721:K722"/>
    <mergeCell ref="L721:L722"/>
    <mergeCell ref="M721:M722"/>
    <mergeCell ref="N721:N722"/>
    <mergeCell ref="O721:O722"/>
    <mergeCell ref="R699:R700"/>
    <mergeCell ref="B699:J699"/>
    <mergeCell ref="K699:K700"/>
    <mergeCell ref="L699:L700"/>
    <mergeCell ref="M699:M700"/>
    <mergeCell ref="N699:N700"/>
    <mergeCell ref="O699:O700"/>
    <mergeCell ref="P677:P678"/>
    <mergeCell ref="Q677:Q678"/>
    <mergeCell ref="R677:R678"/>
    <mergeCell ref="B677:J677"/>
    <mergeCell ref="K677:K678"/>
    <mergeCell ref="L677:L678"/>
    <mergeCell ref="M677:M678"/>
    <mergeCell ref="N677:N678"/>
    <mergeCell ref="O677:O678"/>
    <mergeCell ref="R633:R634"/>
    <mergeCell ref="B633:J633"/>
    <mergeCell ref="K633:K634"/>
    <mergeCell ref="L633:L634"/>
    <mergeCell ref="M633:M634"/>
    <mergeCell ref="N633:N634"/>
    <mergeCell ref="O633:O634"/>
    <mergeCell ref="P611:P612"/>
    <mergeCell ref="Q611:Q612"/>
    <mergeCell ref="R611:R612"/>
    <mergeCell ref="B611:J611"/>
    <mergeCell ref="K611:K612"/>
    <mergeCell ref="L611:L612"/>
    <mergeCell ref="M611:M612"/>
    <mergeCell ref="N611:N612"/>
    <mergeCell ref="O611:O612"/>
    <mergeCell ref="B632:J632"/>
    <mergeCell ref="B629:J629"/>
    <mergeCell ref="R589:R590"/>
    <mergeCell ref="B589:J589"/>
    <mergeCell ref="K589:K590"/>
    <mergeCell ref="L589:L590"/>
    <mergeCell ref="M589:M590"/>
    <mergeCell ref="N589:N590"/>
    <mergeCell ref="O589:O590"/>
    <mergeCell ref="N360:N361"/>
    <mergeCell ref="O360:O361"/>
    <mergeCell ref="P360:P361"/>
    <mergeCell ref="Q360:Q361"/>
    <mergeCell ref="R360:R361"/>
    <mergeCell ref="Q521:Q522"/>
    <mergeCell ref="K544:K545"/>
    <mergeCell ref="L544:L545"/>
    <mergeCell ref="M429:M430"/>
    <mergeCell ref="M452:M453"/>
    <mergeCell ref="N452:N453"/>
    <mergeCell ref="O452:O453"/>
    <mergeCell ref="P452:P453"/>
    <mergeCell ref="Q452:Q453"/>
    <mergeCell ref="R452:R453"/>
    <mergeCell ref="B498:J498"/>
    <mergeCell ref="K498:K499"/>
    <mergeCell ref="S360:S361"/>
    <mergeCell ref="A360:A361"/>
    <mergeCell ref="B360:K360"/>
    <mergeCell ref="L360:L361"/>
    <mergeCell ref="M360:M361"/>
    <mergeCell ref="N337:N338"/>
    <mergeCell ref="O337:O338"/>
    <mergeCell ref="P337:P338"/>
    <mergeCell ref="Q337:Q338"/>
    <mergeCell ref="R337:R338"/>
    <mergeCell ref="S337:S338"/>
    <mergeCell ref="P314:P315"/>
    <mergeCell ref="Q314:Q315"/>
    <mergeCell ref="R314:R315"/>
    <mergeCell ref="S314:S315"/>
    <mergeCell ref="A314:A315"/>
    <mergeCell ref="B314:K314"/>
    <mergeCell ref="L314:L315"/>
    <mergeCell ref="M314:M315"/>
    <mergeCell ref="A337:A338"/>
    <mergeCell ref="B337:K337"/>
    <mergeCell ref="L337:L338"/>
    <mergeCell ref="M337:M338"/>
    <mergeCell ref="N314:N315"/>
    <mergeCell ref="O314:O315"/>
    <mergeCell ref="N291:N292"/>
    <mergeCell ref="O291:O292"/>
    <mergeCell ref="P291:P292"/>
    <mergeCell ref="Q291:Q292"/>
    <mergeCell ref="R291:R292"/>
    <mergeCell ref="S291:S292"/>
    <mergeCell ref="A291:A292"/>
    <mergeCell ref="B291:K291"/>
    <mergeCell ref="L291:L292"/>
    <mergeCell ref="M291:M292"/>
    <mergeCell ref="R245:R246"/>
    <mergeCell ref="S245:S246"/>
    <mergeCell ref="A245:A246"/>
    <mergeCell ref="B245:K245"/>
    <mergeCell ref="L245:L246"/>
    <mergeCell ref="M245:M246"/>
    <mergeCell ref="N268:N269"/>
    <mergeCell ref="O268:O269"/>
    <mergeCell ref="P268:P269"/>
    <mergeCell ref="Q268:Q269"/>
    <mergeCell ref="R268:R269"/>
    <mergeCell ref="S268:S269"/>
    <mergeCell ref="A268:A269"/>
    <mergeCell ref="B268:K268"/>
    <mergeCell ref="L268:L269"/>
    <mergeCell ref="M268:M269"/>
    <mergeCell ref="N222:N223"/>
    <mergeCell ref="O222:O223"/>
    <mergeCell ref="P222:P223"/>
    <mergeCell ref="N245:N246"/>
    <mergeCell ref="O245:O246"/>
    <mergeCell ref="P245:P246"/>
    <mergeCell ref="Q245:Q246"/>
    <mergeCell ref="R765:R766"/>
    <mergeCell ref="A765:A766"/>
    <mergeCell ref="B765:J765"/>
    <mergeCell ref="K765:K766"/>
    <mergeCell ref="L765:L766"/>
    <mergeCell ref="M765:M766"/>
    <mergeCell ref="N765:N766"/>
    <mergeCell ref="O765:O766"/>
    <mergeCell ref="P765:P766"/>
    <mergeCell ref="Q765:Q766"/>
    <mergeCell ref="B610:J610"/>
    <mergeCell ref="B588:J588"/>
    <mergeCell ref="B566:J566"/>
    <mergeCell ref="B543:J543"/>
    <mergeCell ref="B520:J520"/>
    <mergeCell ref="B497:J497"/>
    <mergeCell ref="B474:J474"/>
    <mergeCell ref="R809:R810"/>
    <mergeCell ref="A809:A810"/>
    <mergeCell ref="B809:J809"/>
    <mergeCell ref="K809:K810"/>
    <mergeCell ref="L809:L810"/>
    <mergeCell ref="M809:M810"/>
    <mergeCell ref="N809:N810"/>
    <mergeCell ref="O809:O810"/>
    <mergeCell ref="P809:P810"/>
    <mergeCell ref="Q809:Q810"/>
    <mergeCell ref="B852:J852"/>
    <mergeCell ref="B830:J830"/>
    <mergeCell ref="B808:J808"/>
    <mergeCell ref="B786:J786"/>
    <mergeCell ref="B764:J764"/>
    <mergeCell ref="B742:J742"/>
    <mergeCell ref="B720:J720"/>
    <mergeCell ref="B698:J698"/>
    <mergeCell ref="B676:J676"/>
    <mergeCell ref="B849:J849"/>
    <mergeCell ref="B695:J695"/>
    <mergeCell ref="B717:J717"/>
    <mergeCell ref="B739:J739"/>
    <mergeCell ref="B761:J761"/>
    <mergeCell ref="B783:J783"/>
    <mergeCell ref="B805:J805"/>
    <mergeCell ref="B827:J827"/>
    <mergeCell ref="B451:J451"/>
    <mergeCell ref="B428:J428"/>
    <mergeCell ref="B448:J448"/>
    <mergeCell ref="B471:J471"/>
    <mergeCell ref="B494:J494"/>
    <mergeCell ref="B517:J517"/>
    <mergeCell ref="B540:J540"/>
    <mergeCell ref="B563:J563"/>
    <mergeCell ref="B585:J585"/>
    <mergeCell ref="B382:K382"/>
    <mergeCell ref="B222:K222"/>
    <mergeCell ref="B195:K195"/>
    <mergeCell ref="B218:K218"/>
    <mergeCell ref="B241:K241"/>
    <mergeCell ref="B264:K264"/>
    <mergeCell ref="B287:K287"/>
    <mergeCell ref="B310:K310"/>
    <mergeCell ref="B333:K333"/>
    <mergeCell ref="B356:K356"/>
    <mergeCell ref="B379:K379"/>
    <mergeCell ref="B198:K198"/>
    <mergeCell ref="B221:K221"/>
    <mergeCell ref="B244:K244"/>
    <mergeCell ref="B267:K267"/>
    <mergeCell ref="B290:K290"/>
    <mergeCell ref="B313:K313"/>
    <mergeCell ref="B336:K336"/>
    <mergeCell ref="B359:K359"/>
  </mergeCells>
  <pageMargins left="0.7" right="0.7" top="0.75" bottom="0.75" header="0" footer="0"/>
  <pageSetup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CC00"/>
  </sheetPr>
  <dimension ref="A1:Z988"/>
  <sheetViews>
    <sheetView topLeftCell="A163" workbookViewId="0">
      <selection activeCell="P191" sqref="P191"/>
    </sheetView>
  </sheetViews>
  <sheetFormatPr baseColWidth="10" defaultColWidth="12.5703125" defaultRowHeight="15" customHeight="1" x14ac:dyDescent="0.2"/>
  <cols>
    <col min="1" max="1" width="8.5703125" customWidth="1"/>
    <col min="2" max="10" width="7.140625" customWidth="1"/>
    <col min="11" max="11" width="15.7109375" style="116" customWidth="1"/>
    <col min="12" max="18" width="12.85546875" customWidth="1"/>
    <col min="19" max="26" width="10" customWidth="1"/>
  </cols>
  <sheetData>
    <row r="1" spans="1:26" ht="15" customHeight="1" x14ac:dyDescent="0.2">
      <c r="K1"/>
      <c r="R1" s="116"/>
    </row>
    <row r="2" spans="1:26" ht="15" customHeight="1" x14ac:dyDescent="0.2">
      <c r="K2"/>
      <c r="R2" s="116"/>
    </row>
    <row r="3" spans="1:26" ht="15" customHeight="1" x14ac:dyDescent="0.2">
      <c r="K3"/>
      <c r="R3" s="116"/>
    </row>
    <row r="4" spans="1:26" ht="15" customHeight="1" x14ac:dyDescent="0.2">
      <c r="K4"/>
      <c r="R4" s="116"/>
    </row>
    <row r="5" spans="1:26" ht="15" customHeight="1" x14ac:dyDescent="0.2">
      <c r="K5"/>
      <c r="R5" s="116"/>
    </row>
    <row r="6" spans="1:26" ht="15" customHeight="1" x14ac:dyDescent="0.2">
      <c r="K6"/>
      <c r="R6" s="116"/>
    </row>
    <row r="7" spans="1:26" ht="15" customHeight="1" x14ac:dyDescent="0.2">
      <c r="K7"/>
      <c r="R7" s="116"/>
    </row>
    <row r="8" spans="1:26" ht="15" customHeight="1" x14ac:dyDescent="0.2">
      <c r="K8"/>
      <c r="R8" s="116"/>
    </row>
    <row r="9" spans="1:26" ht="15" customHeight="1" x14ac:dyDescent="0.2">
      <c r="K9"/>
      <c r="R9" s="116"/>
    </row>
    <row r="10" spans="1:26" ht="15" customHeight="1" x14ac:dyDescent="0.2">
      <c r="K10"/>
      <c r="R10" s="116"/>
    </row>
    <row r="11" spans="1:26" ht="15" customHeight="1" x14ac:dyDescent="0.2">
      <c r="K11"/>
      <c r="R11" s="116"/>
    </row>
    <row r="12" spans="1:26" ht="12.75" x14ac:dyDescent="0.2">
      <c r="K12"/>
      <c r="R12" s="116"/>
    </row>
    <row r="13" spans="1:26" ht="12.75" x14ac:dyDescent="0.2">
      <c r="K13"/>
      <c r="R13" s="116"/>
    </row>
    <row r="14" spans="1:26" ht="12.75" customHeight="1" x14ac:dyDescent="0.2">
      <c r="M14" s="1"/>
      <c r="N14" s="1"/>
      <c r="P14" s="1"/>
    </row>
    <row r="15" spans="1:26" ht="26.25" customHeight="1" x14ac:dyDescent="0.4">
      <c r="A15" s="29"/>
      <c r="B15" s="183" t="s">
        <v>63</v>
      </c>
      <c r="C15" s="184"/>
      <c r="D15" s="184"/>
      <c r="E15" s="184"/>
      <c r="F15" s="184"/>
      <c r="G15" s="184"/>
      <c r="H15" s="184"/>
      <c r="I15" s="184"/>
      <c r="J15" s="184"/>
      <c r="K15" s="127" t="s">
        <v>78</v>
      </c>
      <c r="M15" s="1"/>
      <c r="N15" s="1"/>
      <c r="O15" s="24"/>
      <c r="P15" s="1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20.25" customHeight="1" x14ac:dyDescent="0.2">
      <c r="A16" s="190" t="s">
        <v>16</v>
      </c>
      <c r="B16" s="191" t="s">
        <v>64</v>
      </c>
      <c r="C16" s="192"/>
      <c r="D16" s="192"/>
      <c r="E16" s="192"/>
      <c r="F16" s="192"/>
      <c r="G16" s="192"/>
      <c r="H16" s="192"/>
      <c r="I16" s="192"/>
      <c r="J16" s="192"/>
      <c r="K16" s="194" t="s">
        <v>17</v>
      </c>
      <c r="L16" s="189" t="s">
        <v>8</v>
      </c>
      <c r="M16" s="189" t="s">
        <v>9</v>
      </c>
      <c r="N16" s="196" t="s">
        <v>10</v>
      </c>
      <c r="O16" s="189" t="s">
        <v>11</v>
      </c>
      <c r="P16" s="187" t="s">
        <v>12</v>
      </c>
      <c r="Q16" s="187" t="s">
        <v>13</v>
      </c>
      <c r="R16" s="189" t="s">
        <v>14</v>
      </c>
      <c r="T16" s="24"/>
      <c r="U16" s="24"/>
      <c r="V16" s="24"/>
      <c r="W16" s="24"/>
      <c r="X16" s="24"/>
      <c r="Y16" s="24"/>
      <c r="Z16" s="24"/>
    </row>
    <row r="17" spans="1:26" ht="15.75" customHeight="1" x14ac:dyDescent="0.25">
      <c r="A17" s="188"/>
      <c r="B17" s="50" t="s">
        <v>65</v>
      </c>
      <c r="C17" s="50" t="s">
        <v>66</v>
      </c>
      <c r="D17" s="50" t="s">
        <v>67</v>
      </c>
      <c r="E17" s="50" t="s">
        <v>68</v>
      </c>
      <c r="F17" s="50" t="s">
        <v>69</v>
      </c>
      <c r="G17" s="50" t="s">
        <v>70</v>
      </c>
      <c r="H17" s="50" t="s">
        <v>71</v>
      </c>
      <c r="I17" s="50" t="s">
        <v>72</v>
      </c>
      <c r="J17" s="50" t="s">
        <v>73</v>
      </c>
      <c r="K17" s="195"/>
      <c r="L17" s="188"/>
      <c r="M17" s="188"/>
      <c r="N17" s="188"/>
      <c r="O17" s="188"/>
      <c r="P17" s="188"/>
      <c r="Q17" s="188"/>
      <c r="R17" s="188"/>
      <c r="T17" s="24"/>
      <c r="U17" s="24"/>
      <c r="V17" s="24"/>
      <c r="W17" s="24"/>
      <c r="X17" s="24"/>
      <c r="Y17" s="24"/>
      <c r="Z17" s="24"/>
    </row>
    <row r="18" spans="1:26" ht="15.75" customHeight="1" x14ac:dyDescent="0.25">
      <c r="A18" s="50">
        <v>1601</v>
      </c>
      <c r="B18" s="51">
        <v>7</v>
      </c>
      <c r="C18" s="51"/>
      <c r="D18" s="51"/>
      <c r="E18" s="51"/>
      <c r="F18" s="51"/>
      <c r="G18" s="51"/>
      <c r="H18" s="51"/>
      <c r="I18" s="51"/>
      <c r="J18" s="51"/>
      <c r="K18" s="84"/>
      <c r="L18" s="136"/>
      <c r="M18" s="139"/>
      <c r="N18" s="140"/>
      <c r="O18" s="146"/>
      <c r="P18" s="53">
        <f>B18</f>
        <v>7</v>
      </c>
      <c r="Q18" s="147"/>
      <c r="R18" s="146"/>
      <c r="S18" s="52"/>
      <c r="T18" s="24"/>
      <c r="U18" s="24"/>
      <c r="V18" s="24"/>
      <c r="W18" s="24"/>
      <c r="X18" s="24"/>
      <c r="Y18" s="24"/>
      <c r="Z18" s="24"/>
    </row>
    <row r="19" spans="1:26" ht="15.75" customHeight="1" x14ac:dyDescent="0.25">
      <c r="A19" s="50">
        <v>1602</v>
      </c>
      <c r="B19" s="51"/>
      <c r="C19" s="51">
        <v>5</v>
      </c>
      <c r="D19" s="51"/>
      <c r="E19" s="51"/>
      <c r="F19" s="51"/>
      <c r="G19" s="51"/>
      <c r="H19" s="51"/>
      <c r="I19" s="51"/>
      <c r="J19" s="51"/>
      <c r="K19" s="84"/>
      <c r="L19" s="137"/>
      <c r="M19" s="57"/>
      <c r="N19" s="141"/>
      <c r="O19" s="54">
        <f>IF(C19=0,"",C19/B18)</f>
        <v>0.7142857142857143</v>
      </c>
      <c r="P19" s="55">
        <v>5</v>
      </c>
      <c r="Q19" s="145">
        <f t="shared" ref="Q19:Q26" si="0">IF(P19=0,"",P19/P18)</f>
        <v>0.7142857142857143</v>
      </c>
      <c r="R19" s="145">
        <f t="shared" ref="R19:R26" si="1">IF(P19=0,"",100%-Q19)</f>
        <v>0.2857142857142857</v>
      </c>
      <c r="S19" s="52"/>
      <c r="T19" s="24"/>
      <c r="U19" s="81"/>
      <c r="V19" s="24"/>
      <c r="W19" s="24"/>
      <c r="X19" s="24"/>
      <c r="Y19" s="24"/>
      <c r="Z19" s="24"/>
    </row>
    <row r="20" spans="1:26" ht="15.75" customHeight="1" x14ac:dyDescent="0.25">
      <c r="A20" s="50">
        <v>1701</v>
      </c>
      <c r="B20" s="51"/>
      <c r="C20" s="51"/>
      <c r="D20" s="51">
        <v>5</v>
      </c>
      <c r="E20" s="51"/>
      <c r="F20" s="51"/>
      <c r="G20" s="51"/>
      <c r="H20" s="51"/>
      <c r="I20" s="51"/>
      <c r="J20" s="51"/>
      <c r="K20" s="84"/>
      <c r="L20" s="137"/>
      <c r="M20" s="57"/>
      <c r="N20" s="141"/>
      <c r="O20" s="54">
        <f>IF(D20=0,"",D20/C19)</f>
        <v>1</v>
      </c>
      <c r="P20" s="55">
        <v>5</v>
      </c>
      <c r="Q20" s="145">
        <f t="shared" si="0"/>
        <v>1</v>
      </c>
      <c r="R20" s="145">
        <f t="shared" si="1"/>
        <v>0</v>
      </c>
      <c r="S20" s="80">
        <f>P20/P18</f>
        <v>0.7142857142857143</v>
      </c>
      <c r="T20" s="24"/>
      <c r="U20" s="81"/>
      <c r="V20" s="24"/>
      <c r="W20" s="24"/>
      <c r="X20" s="24"/>
      <c r="Y20" s="24"/>
      <c r="Z20" s="24"/>
    </row>
    <row r="21" spans="1:26" ht="15.75" customHeight="1" x14ac:dyDescent="0.25">
      <c r="A21" s="50">
        <v>1702</v>
      </c>
      <c r="B21" s="51"/>
      <c r="C21" s="51"/>
      <c r="D21" s="51"/>
      <c r="E21" s="51">
        <v>3</v>
      </c>
      <c r="F21" s="51"/>
      <c r="G21" s="51"/>
      <c r="H21" s="51"/>
      <c r="I21" s="51"/>
      <c r="J21" s="51"/>
      <c r="K21" s="84"/>
      <c r="L21" s="137"/>
      <c r="M21" s="57"/>
      <c r="N21" s="141"/>
      <c r="O21" s="54">
        <f>IF(E21=0,"",E21/D20)</f>
        <v>0.6</v>
      </c>
      <c r="P21" s="55">
        <v>4</v>
      </c>
      <c r="Q21" s="145">
        <f t="shared" si="0"/>
        <v>0.8</v>
      </c>
      <c r="R21" s="145">
        <f t="shared" si="1"/>
        <v>0.19999999999999996</v>
      </c>
      <c r="S21" s="52"/>
      <c r="T21" s="24"/>
      <c r="U21" s="24"/>
      <c r="V21" s="24"/>
      <c r="W21" s="24"/>
      <c r="X21" s="24"/>
      <c r="Y21" s="24"/>
      <c r="Z21" s="24"/>
    </row>
    <row r="22" spans="1:26" ht="15.75" customHeight="1" x14ac:dyDescent="0.25">
      <c r="A22" s="50">
        <v>1801</v>
      </c>
      <c r="B22" s="51"/>
      <c r="C22" s="51"/>
      <c r="D22" s="51"/>
      <c r="E22" s="51"/>
      <c r="F22" s="51">
        <v>3</v>
      </c>
      <c r="G22" s="51"/>
      <c r="H22" s="51"/>
      <c r="I22" s="51"/>
      <c r="J22" s="51"/>
      <c r="K22" s="84"/>
      <c r="L22" s="137"/>
      <c r="M22" s="57"/>
      <c r="N22" s="141"/>
      <c r="O22" s="54">
        <f>IF(F22=0,"",F22/E21)</f>
        <v>1</v>
      </c>
      <c r="P22" s="55">
        <v>4</v>
      </c>
      <c r="Q22" s="145">
        <f t="shared" si="0"/>
        <v>1</v>
      </c>
      <c r="R22" s="145">
        <f t="shared" si="1"/>
        <v>0</v>
      </c>
      <c r="S22" s="52"/>
      <c r="T22" s="24"/>
      <c r="U22" s="24"/>
      <c r="V22" s="24"/>
      <c r="W22" s="24"/>
      <c r="X22" s="24"/>
      <c r="Y22" s="24"/>
      <c r="Z22" s="24"/>
    </row>
    <row r="23" spans="1:26" ht="15.75" customHeight="1" x14ac:dyDescent="0.25">
      <c r="A23" s="50">
        <v>1802</v>
      </c>
      <c r="B23" s="51"/>
      <c r="C23" s="51"/>
      <c r="D23" s="51"/>
      <c r="E23" s="51"/>
      <c r="F23" s="51"/>
      <c r="G23" s="51">
        <v>3</v>
      </c>
      <c r="H23" s="51"/>
      <c r="I23" s="51"/>
      <c r="J23" s="51"/>
      <c r="K23" s="84"/>
      <c r="L23" s="137"/>
      <c r="M23" s="57"/>
      <c r="N23" s="141"/>
      <c r="O23" s="54">
        <f>IF(G23=0,"",G23/F22)</f>
        <v>1</v>
      </c>
      <c r="P23" s="55">
        <v>4</v>
      </c>
      <c r="Q23" s="145">
        <f t="shared" si="0"/>
        <v>1</v>
      </c>
      <c r="R23" s="145">
        <f t="shared" si="1"/>
        <v>0</v>
      </c>
      <c r="S23" s="52"/>
      <c r="T23" s="24"/>
      <c r="U23" s="24"/>
      <c r="V23" s="24"/>
      <c r="W23" s="24"/>
      <c r="X23" s="24"/>
      <c r="Y23" s="24"/>
      <c r="Z23" s="24"/>
    </row>
    <row r="24" spans="1:26" ht="15.75" customHeight="1" x14ac:dyDescent="0.25">
      <c r="A24" s="50">
        <v>1901</v>
      </c>
      <c r="B24" s="51"/>
      <c r="C24" s="51"/>
      <c r="D24" s="51"/>
      <c r="E24" s="51"/>
      <c r="F24" s="51"/>
      <c r="G24" s="51"/>
      <c r="H24" s="51">
        <v>1</v>
      </c>
      <c r="I24" s="51"/>
      <c r="J24" s="51"/>
      <c r="K24" s="84"/>
      <c r="L24" s="137"/>
      <c r="M24" s="57"/>
      <c r="N24" s="141"/>
      <c r="O24" s="54">
        <f>IF(H24=0,"",H24/G23)</f>
        <v>0.33333333333333331</v>
      </c>
      <c r="P24" s="55">
        <v>3</v>
      </c>
      <c r="Q24" s="145">
        <f t="shared" si="0"/>
        <v>0.75</v>
      </c>
      <c r="R24" s="145">
        <f t="shared" si="1"/>
        <v>0.25</v>
      </c>
      <c r="S24" s="52"/>
      <c r="T24" s="24"/>
      <c r="U24" s="24"/>
      <c r="V24" s="24"/>
      <c r="W24" s="24"/>
      <c r="X24" s="24"/>
      <c r="Y24" s="24"/>
      <c r="Z24" s="24"/>
    </row>
    <row r="25" spans="1:26" ht="15.75" customHeight="1" x14ac:dyDescent="0.25">
      <c r="A25" s="50">
        <v>1902</v>
      </c>
      <c r="B25" s="51"/>
      <c r="C25" s="51"/>
      <c r="D25" s="51"/>
      <c r="E25" s="51"/>
      <c r="F25" s="51"/>
      <c r="G25" s="51"/>
      <c r="H25" s="51"/>
      <c r="I25" s="51">
        <v>1</v>
      </c>
      <c r="J25" s="51"/>
      <c r="K25" s="84"/>
      <c r="L25" s="137"/>
      <c r="M25" s="57"/>
      <c r="N25" s="141"/>
      <c r="O25" s="54">
        <f>IF(I25=0,"",I25/H24)</f>
        <v>1</v>
      </c>
      <c r="P25" s="55">
        <v>3</v>
      </c>
      <c r="Q25" s="145">
        <f t="shared" si="0"/>
        <v>1</v>
      </c>
      <c r="R25" s="145">
        <f t="shared" si="1"/>
        <v>0</v>
      </c>
      <c r="S25" s="52"/>
      <c r="T25" s="24"/>
      <c r="U25" s="24"/>
      <c r="V25" s="24"/>
      <c r="W25" s="24"/>
      <c r="X25" s="24"/>
      <c r="Y25" s="24"/>
      <c r="Z25" s="24"/>
    </row>
    <row r="26" spans="1:26" ht="15.75" customHeight="1" x14ac:dyDescent="0.25">
      <c r="A26" s="50">
        <v>2001</v>
      </c>
      <c r="B26" s="51"/>
      <c r="C26" s="51"/>
      <c r="D26" s="51"/>
      <c r="E26" s="51"/>
      <c r="F26" s="51"/>
      <c r="G26" s="51"/>
      <c r="H26" s="51"/>
      <c r="I26" s="51"/>
      <c r="J26" s="51">
        <v>1</v>
      </c>
      <c r="K26" s="84">
        <v>1</v>
      </c>
      <c r="L26" s="137"/>
      <c r="M26" s="57"/>
      <c r="N26" s="141"/>
      <c r="O26" s="54">
        <f>IF(J26=0,"",J26/I25)</f>
        <v>1</v>
      </c>
      <c r="P26" s="55">
        <v>2</v>
      </c>
      <c r="Q26" s="145">
        <f t="shared" si="0"/>
        <v>0.66666666666666663</v>
      </c>
      <c r="R26" s="145">
        <f t="shared" si="1"/>
        <v>0.33333333333333337</v>
      </c>
      <c r="S26" s="52"/>
      <c r="T26" s="24"/>
      <c r="U26" s="24"/>
      <c r="V26" s="24"/>
      <c r="W26" s="24"/>
      <c r="X26" s="24"/>
      <c r="Y26" s="24"/>
      <c r="Z26" s="24"/>
    </row>
    <row r="27" spans="1:26" ht="15.75" customHeight="1" x14ac:dyDescent="0.25">
      <c r="A27" s="50">
        <v>2002</v>
      </c>
      <c r="B27" s="51"/>
      <c r="C27" s="51"/>
      <c r="D27" s="51"/>
      <c r="E27" s="51"/>
      <c r="F27" s="51"/>
      <c r="G27" s="51"/>
      <c r="H27" s="51"/>
      <c r="I27" s="51"/>
      <c r="J27" s="51">
        <v>1</v>
      </c>
      <c r="K27" s="84"/>
      <c r="L27" s="137"/>
      <c r="M27" s="57"/>
      <c r="N27" s="57"/>
      <c r="O27" s="57"/>
      <c r="P27" s="55">
        <v>1</v>
      </c>
      <c r="Q27" s="149"/>
      <c r="R27" s="148"/>
      <c r="S27" s="52"/>
      <c r="T27" s="24"/>
      <c r="U27" s="24"/>
      <c r="V27" s="24"/>
      <c r="W27" s="24"/>
      <c r="X27" s="24"/>
      <c r="Y27" s="24"/>
      <c r="Z27" s="24"/>
    </row>
    <row r="28" spans="1:26" ht="15.75" customHeight="1" x14ac:dyDescent="0.25">
      <c r="A28" s="50">
        <v>2101</v>
      </c>
      <c r="B28" s="51"/>
      <c r="C28" s="51"/>
      <c r="D28" s="51"/>
      <c r="E28" s="51"/>
      <c r="F28" s="51"/>
      <c r="G28" s="51"/>
      <c r="H28" s="51"/>
      <c r="I28" s="51"/>
      <c r="J28" s="51">
        <v>1</v>
      </c>
      <c r="K28" s="84"/>
      <c r="L28" s="137"/>
      <c r="M28" s="57"/>
      <c r="N28" s="142"/>
      <c r="O28" s="148"/>
      <c r="P28" s="58">
        <v>1</v>
      </c>
      <c r="Q28" s="149"/>
      <c r="R28" s="148"/>
      <c r="S28" s="52"/>
      <c r="T28" s="24"/>
      <c r="U28" s="24"/>
      <c r="V28" s="24"/>
      <c r="W28" s="24"/>
      <c r="X28" s="24"/>
      <c r="Y28" s="24"/>
      <c r="Z28" s="24"/>
    </row>
    <row r="29" spans="1:26" ht="15.75" customHeight="1" x14ac:dyDescent="0.25">
      <c r="A29" s="50">
        <v>2102</v>
      </c>
      <c r="B29" s="51"/>
      <c r="C29" s="51"/>
      <c r="D29" s="51"/>
      <c r="E29" s="51"/>
      <c r="F29" s="51"/>
      <c r="G29" s="51"/>
      <c r="H29" s="51"/>
      <c r="I29" s="51"/>
      <c r="J29" s="51">
        <v>1</v>
      </c>
      <c r="K29" s="84"/>
      <c r="L29" s="137"/>
      <c r="M29" s="57"/>
      <c r="N29" s="142"/>
      <c r="O29" s="148"/>
      <c r="P29" s="58">
        <v>1</v>
      </c>
      <c r="Q29" s="149"/>
      <c r="R29" s="148"/>
      <c r="S29" s="52"/>
      <c r="T29" s="24"/>
      <c r="U29" s="24"/>
      <c r="V29" s="24"/>
      <c r="W29" s="24"/>
      <c r="X29" s="24"/>
      <c r="Y29" s="24"/>
      <c r="Z29" s="24"/>
    </row>
    <row r="30" spans="1:26" ht="15.75" customHeight="1" x14ac:dyDescent="0.25">
      <c r="A30" s="50">
        <v>2201</v>
      </c>
      <c r="B30" s="51"/>
      <c r="C30" s="51"/>
      <c r="D30" s="51"/>
      <c r="E30" s="51"/>
      <c r="F30" s="51"/>
      <c r="G30" s="51"/>
      <c r="H30" s="51"/>
      <c r="I30" s="51"/>
      <c r="J30" s="51">
        <v>1</v>
      </c>
      <c r="K30" s="84">
        <v>1</v>
      </c>
      <c r="L30" s="137"/>
      <c r="M30" s="57"/>
      <c r="N30" s="142"/>
      <c r="O30" s="148"/>
      <c r="P30" s="58">
        <v>1</v>
      </c>
      <c r="Q30" s="149"/>
      <c r="R30" s="148"/>
      <c r="S30" s="52"/>
      <c r="T30" s="24"/>
      <c r="U30" s="24"/>
      <c r="V30" s="24"/>
      <c r="W30" s="24"/>
      <c r="X30" s="24"/>
      <c r="Y30" s="24"/>
      <c r="Z30" s="24"/>
    </row>
    <row r="31" spans="1:26" ht="15.75" customHeight="1" x14ac:dyDescent="0.25">
      <c r="A31" s="50">
        <v>2202</v>
      </c>
      <c r="B31" s="51"/>
      <c r="C31" s="51"/>
      <c r="D31" s="51"/>
      <c r="E31" s="51"/>
      <c r="F31" s="51"/>
      <c r="G31" s="51"/>
      <c r="H31" s="51"/>
      <c r="I31" s="51"/>
      <c r="J31" s="51"/>
      <c r="K31" s="84"/>
      <c r="L31" s="137"/>
      <c r="M31" s="57"/>
      <c r="N31" s="142"/>
      <c r="O31" s="57"/>
      <c r="P31" s="142"/>
      <c r="Q31" s="150"/>
      <c r="R31" s="148"/>
      <c r="S31" s="52"/>
      <c r="T31" s="24"/>
      <c r="U31" s="24"/>
      <c r="V31" s="24"/>
      <c r="W31" s="24"/>
      <c r="X31" s="24"/>
      <c r="Y31" s="24"/>
      <c r="Z31" s="24"/>
    </row>
    <row r="32" spans="1:26" ht="15.75" customHeight="1" x14ac:dyDescent="0.25">
      <c r="A32" s="50">
        <v>2301</v>
      </c>
      <c r="B32" s="51"/>
      <c r="C32" s="51"/>
      <c r="D32" s="51"/>
      <c r="E32" s="51"/>
      <c r="F32" s="51"/>
      <c r="G32" s="51"/>
      <c r="H32" s="51"/>
      <c r="I32" s="51"/>
      <c r="J32" s="51"/>
      <c r="K32" s="84"/>
      <c r="L32" s="137"/>
      <c r="M32" s="57"/>
      <c r="N32" s="142"/>
      <c r="O32" s="60" t="s">
        <v>48</v>
      </c>
      <c r="P32" s="61">
        <v>2</v>
      </c>
      <c r="Q32" s="62">
        <f>K35</f>
        <v>2</v>
      </c>
      <c r="R32" s="63" t="s">
        <v>17</v>
      </c>
      <c r="S32" s="52"/>
      <c r="T32" s="24"/>
      <c r="U32" s="24"/>
      <c r="V32" s="24"/>
      <c r="W32" s="24"/>
      <c r="X32" s="24"/>
      <c r="Y32" s="24"/>
      <c r="Z32" s="24"/>
    </row>
    <row r="33" spans="1:26" ht="15.75" customHeight="1" x14ac:dyDescent="0.25">
      <c r="A33" s="50">
        <v>2302</v>
      </c>
      <c r="B33" s="51"/>
      <c r="C33" s="51"/>
      <c r="D33" s="51"/>
      <c r="E33" s="51"/>
      <c r="F33" s="51"/>
      <c r="G33" s="51"/>
      <c r="H33" s="51"/>
      <c r="I33" s="51"/>
      <c r="J33" s="51"/>
      <c r="K33" s="84"/>
      <c r="L33" s="137"/>
      <c r="M33" s="57"/>
      <c r="N33" s="142"/>
      <c r="O33" s="64" t="s">
        <v>49</v>
      </c>
      <c r="P33" s="65">
        <f>IF(P32/B18=0,"",P32/B18)</f>
        <v>0.2857142857142857</v>
      </c>
      <c r="Q33" s="66">
        <f>IF(P32/Q32=0,"",P32/Q32)</f>
        <v>1</v>
      </c>
      <c r="R33" s="67" t="s">
        <v>50</v>
      </c>
      <c r="S33" s="52"/>
      <c r="T33" s="24"/>
      <c r="U33" s="24"/>
      <c r="V33" s="24"/>
      <c r="W33" s="24"/>
      <c r="X33" s="24"/>
      <c r="Y33" s="24"/>
      <c r="Z33" s="24"/>
    </row>
    <row r="34" spans="1:26" ht="15.75" customHeight="1" x14ac:dyDescent="0.25">
      <c r="A34" s="50">
        <v>2401</v>
      </c>
      <c r="B34" s="51"/>
      <c r="C34" s="51"/>
      <c r="D34" s="51"/>
      <c r="E34" s="51"/>
      <c r="F34" s="51"/>
      <c r="G34" s="51"/>
      <c r="H34" s="51"/>
      <c r="I34" s="51"/>
      <c r="J34" s="51"/>
      <c r="K34" s="84"/>
      <c r="L34" s="138"/>
      <c r="M34" s="143"/>
      <c r="N34" s="144"/>
      <c r="O34" s="68"/>
      <c r="P34" s="69"/>
      <c r="Q34" s="69"/>
      <c r="R34" s="70"/>
      <c r="S34" s="52"/>
      <c r="T34" s="24"/>
      <c r="U34" s="24"/>
      <c r="V34" s="24"/>
      <c r="W34" s="24"/>
      <c r="X34" s="24"/>
      <c r="Y34" s="24"/>
      <c r="Z34" s="24"/>
    </row>
    <row r="35" spans="1:26" ht="18" customHeight="1" x14ac:dyDescent="0.25">
      <c r="A35" s="19"/>
      <c r="B35" s="182" t="s">
        <v>74</v>
      </c>
      <c r="C35" s="182"/>
      <c r="D35" s="182"/>
      <c r="E35" s="182"/>
      <c r="F35" s="182"/>
      <c r="G35" s="182"/>
      <c r="H35" s="182"/>
      <c r="I35" s="182"/>
      <c r="J35" s="182"/>
      <c r="K35" s="71">
        <f>SUM(K26:K31)</f>
        <v>2</v>
      </c>
      <c r="L35" s="72">
        <f>IF(K26=0,"",K26/B18)</f>
        <v>0.14285714285714285</v>
      </c>
      <c r="M35" s="72">
        <f>IF(K35=0,"",K35/B18)</f>
        <v>0.2857142857142857</v>
      </c>
      <c r="N35" s="72">
        <f>M35-L35</f>
        <v>0.14285714285714285</v>
      </c>
      <c r="O35" s="1"/>
      <c r="P35" s="24"/>
      <c r="Q35" s="27"/>
      <c r="R35" s="1"/>
      <c r="T35" s="24"/>
      <c r="U35" s="24"/>
      <c r="V35" s="24"/>
      <c r="W35" s="24"/>
      <c r="X35" s="24"/>
      <c r="Y35" s="24"/>
      <c r="Z35" s="24"/>
    </row>
    <row r="36" spans="1:26" ht="12.75" customHeight="1" x14ac:dyDescent="0.2">
      <c r="M36" s="1"/>
      <c r="N36" s="1"/>
      <c r="P36" s="1"/>
    </row>
    <row r="37" spans="1:26" ht="12.75" customHeight="1" x14ac:dyDescent="0.2">
      <c r="M37" s="1"/>
      <c r="N37" s="1"/>
      <c r="P37" s="1"/>
    </row>
    <row r="38" spans="1:26" ht="26.25" customHeight="1" x14ac:dyDescent="0.4">
      <c r="A38" s="29"/>
      <c r="B38" s="183" t="s">
        <v>63</v>
      </c>
      <c r="C38" s="184"/>
      <c r="D38" s="184"/>
      <c r="E38" s="184"/>
      <c r="F38" s="184"/>
      <c r="G38" s="184"/>
      <c r="H38" s="184"/>
      <c r="I38" s="184"/>
      <c r="J38" s="184"/>
      <c r="K38" s="127" t="s">
        <v>79</v>
      </c>
      <c r="M38" s="1"/>
      <c r="N38" s="1"/>
      <c r="O38" s="24"/>
      <c r="P38" s="1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ht="20.25" customHeight="1" x14ac:dyDescent="0.2">
      <c r="A39" s="190" t="s">
        <v>16</v>
      </c>
      <c r="B39" s="191" t="s">
        <v>64</v>
      </c>
      <c r="C39" s="192"/>
      <c r="D39" s="192"/>
      <c r="E39" s="192"/>
      <c r="F39" s="192"/>
      <c r="G39" s="192"/>
      <c r="H39" s="192"/>
      <c r="I39" s="192"/>
      <c r="J39" s="192"/>
      <c r="K39" s="194" t="s">
        <v>17</v>
      </c>
      <c r="L39" s="189" t="s">
        <v>8</v>
      </c>
      <c r="M39" s="189" t="s">
        <v>9</v>
      </c>
      <c r="N39" s="196" t="s">
        <v>10</v>
      </c>
      <c r="O39" s="189" t="s">
        <v>11</v>
      </c>
      <c r="P39" s="187" t="s">
        <v>12</v>
      </c>
      <c r="Q39" s="187" t="s">
        <v>13</v>
      </c>
      <c r="R39" s="189" t="s">
        <v>14</v>
      </c>
      <c r="T39" s="24"/>
      <c r="U39" s="24"/>
      <c r="V39" s="24"/>
      <c r="W39" s="24"/>
      <c r="X39" s="24"/>
      <c r="Y39" s="24"/>
      <c r="Z39" s="24"/>
    </row>
    <row r="40" spans="1:26" ht="15.75" customHeight="1" x14ac:dyDescent="0.25">
      <c r="A40" s="188"/>
      <c r="B40" s="50" t="s">
        <v>65</v>
      </c>
      <c r="C40" s="50" t="s">
        <v>66</v>
      </c>
      <c r="D40" s="50" t="s">
        <v>67</v>
      </c>
      <c r="E40" s="50" t="s">
        <v>68</v>
      </c>
      <c r="F40" s="50" t="s">
        <v>69</v>
      </c>
      <c r="G40" s="50" t="s">
        <v>70</v>
      </c>
      <c r="H40" s="50" t="s">
        <v>71</v>
      </c>
      <c r="I40" s="50" t="s">
        <v>72</v>
      </c>
      <c r="J40" s="50" t="s">
        <v>73</v>
      </c>
      <c r="K40" s="195"/>
      <c r="L40" s="188"/>
      <c r="M40" s="188"/>
      <c r="N40" s="188"/>
      <c r="O40" s="188"/>
      <c r="P40" s="188"/>
      <c r="Q40" s="188"/>
      <c r="R40" s="188"/>
      <c r="T40" s="24"/>
      <c r="U40" s="24"/>
      <c r="V40" s="24"/>
      <c r="W40" s="24"/>
      <c r="X40" s="24"/>
      <c r="Y40" s="24"/>
      <c r="Z40" s="24"/>
    </row>
    <row r="41" spans="1:26" ht="15.75" customHeight="1" x14ac:dyDescent="0.25">
      <c r="A41" s="50">
        <v>1602</v>
      </c>
      <c r="B41" s="51">
        <v>25</v>
      </c>
      <c r="C41" s="51"/>
      <c r="D41" s="51"/>
      <c r="E41" s="51"/>
      <c r="F41" s="51"/>
      <c r="G41" s="51"/>
      <c r="H41" s="51"/>
      <c r="I41" s="51"/>
      <c r="J41" s="51"/>
      <c r="K41" s="84"/>
      <c r="L41" s="136"/>
      <c r="M41" s="139"/>
      <c r="N41" s="140"/>
      <c r="O41" s="146"/>
      <c r="P41" s="53">
        <f>B41</f>
        <v>25</v>
      </c>
      <c r="Q41" s="147"/>
      <c r="R41" s="146"/>
      <c r="S41" s="52"/>
      <c r="T41" s="24"/>
      <c r="U41" s="24"/>
      <c r="V41" s="24"/>
      <c r="W41" s="24"/>
      <c r="X41" s="24"/>
      <c r="Y41" s="24"/>
      <c r="Z41" s="24"/>
    </row>
    <row r="42" spans="1:26" ht="15.75" customHeight="1" x14ac:dyDescent="0.25">
      <c r="A42" s="50">
        <v>1701</v>
      </c>
      <c r="B42" s="51"/>
      <c r="C42" s="51">
        <v>21</v>
      </c>
      <c r="D42" s="51"/>
      <c r="E42" s="51"/>
      <c r="F42" s="51"/>
      <c r="G42" s="51"/>
      <c r="H42" s="51"/>
      <c r="I42" s="51"/>
      <c r="J42" s="51"/>
      <c r="K42" s="84"/>
      <c r="L42" s="137"/>
      <c r="M42" s="57"/>
      <c r="N42" s="141"/>
      <c r="O42" s="54">
        <f>IF(C42=0,"",C42/B41)</f>
        <v>0.84</v>
      </c>
      <c r="P42" s="55">
        <v>21</v>
      </c>
      <c r="Q42" s="145">
        <f t="shared" ref="Q42:Q49" si="2">IF(P42=0,"",P42/P41)</f>
        <v>0.84</v>
      </c>
      <c r="R42" s="145">
        <f t="shared" ref="R42:R49" si="3">IF(P42=0,"",100%-Q42)</f>
        <v>0.16000000000000003</v>
      </c>
      <c r="S42" s="52"/>
      <c r="T42" s="24"/>
      <c r="U42" s="24"/>
      <c r="V42" s="24"/>
      <c r="W42" s="24"/>
      <c r="X42" s="24"/>
      <c r="Y42" s="24"/>
      <c r="Z42" s="24"/>
    </row>
    <row r="43" spans="1:26" ht="15.75" customHeight="1" x14ac:dyDescent="0.25">
      <c r="A43" s="50">
        <v>1702</v>
      </c>
      <c r="B43" s="51"/>
      <c r="C43" s="51"/>
      <c r="D43" s="51">
        <v>19</v>
      </c>
      <c r="E43" s="51"/>
      <c r="F43" s="51"/>
      <c r="G43" s="51"/>
      <c r="H43" s="51"/>
      <c r="I43" s="51"/>
      <c r="J43" s="51"/>
      <c r="K43" s="84"/>
      <c r="L43" s="137"/>
      <c r="M43" s="57"/>
      <c r="N43" s="141"/>
      <c r="O43" s="54">
        <f>IF(D43=0,"",D43/C42)</f>
        <v>0.90476190476190477</v>
      </c>
      <c r="P43" s="55">
        <v>21</v>
      </c>
      <c r="Q43" s="145">
        <f t="shared" si="2"/>
        <v>1</v>
      </c>
      <c r="R43" s="145">
        <f t="shared" si="3"/>
        <v>0</v>
      </c>
      <c r="S43" s="80">
        <f>P43/P41</f>
        <v>0.84</v>
      </c>
      <c r="T43" s="24"/>
      <c r="U43" s="81"/>
      <c r="V43" s="24"/>
      <c r="W43" s="24"/>
      <c r="X43" s="24"/>
      <c r="Y43" s="24"/>
      <c r="Z43" s="24"/>
    </row>
    <row r="44" spans="1:26" ht="15.75" customHeight="1" x14ac:dyDescent="0.25">
      <c r="A44" s="50">
        <v>1801</v>
      </c>
      <c r="B44" s="51"/>
      <c r="C44" s="51"/>
      <c r="D44" s="51"/>
      <c r="E44" s="51">
        <v>17</v>
      </c>
      <c r="F44" s="51"/>
      <c r="G44" s="51"/>
      <c r="H44" s="51"/>
      <c r="I44" s="51"/>
      <c r="J44" s="51"/>
      <c r="K44" s="84"/>
      <c r="L44" s="137"/>
      <c r="M44" s="57"/>
      <c r="N44" s="141"/>
      <c r="O44" s="54">
        <f>IF(E44=0,"",E44/D43)</f>
        <v>0.89473684210526316</v>
      </c>
      <c r="P44" s="55">
        <v>21</v>
      </c>
      <c r="Q44" s="145">
        <f t="shared" si="2"/>
        <v>1</v>
      </c>
      <c r="R44" s="145">
        <f t="shared" si="3"/>
        <v>0</v>
      </c>
      <c r="S44" s="52"/>
      <c r="T44" s="24"/>
      <c r="U44" s="24"/>
      <c r="V44" s="24"/>
      <c r="W44" s="24"/>
      <c r="X44" s="24"/>
      <c r="Y44" s="24"/>
      <c r="Z44" s="24"/>
    </row>
    <row r="45" spans="1:26" ht="15.75" customHeight="1" x14ac:dyDescent="0.25">
      <c r="A45" s="50">
        <v>1802</v>
      </c>
      <c r="B45" s="51"/>
      <c r="C45" s="51"/>
      <c r="D45" s="51"/>
      <c r="E45" s="51"/>
      <c r="F45" s="51">
        <v>17</v>
      </c>
      <c r="G45" s="51"/>
      <c r="H45" s="51"/>
      <c r="I45" s="51"/>
      <c r="J45" s="51"/>
      <c r="K45" s="84"/>
      <c r="L45" s="137"/>
      <c r="M45" s="57"/>
      <c r="N45" s="141"/>
      <c r="O45" s="54">
        <f>IF(F45=0,"",F45/E44)</f>
        <v>1</v>
      </c>
      <c r="P45" s="55">
        <v>17</v>
      </c>
      <c r="Q45" s="145">
        <f t="shared" si="2"/>
        <v>0.80952380952380953</v>
      </c>
      <c r="R45" s="145">
        <f t="shared" si="3"/>
        <v>0.19047619047619047</v>
      </c>
      <c r="S45" s="52"/>
      <c r="T45" s="24"/>
      <c r="U45" s="24"/>
      <c r="V45" s="24"/>
      <c r="W45" s="24"/>
      <c r="X45" s="24"/>
      <c r="Y45" s="24"/>
      <c r="Z45" s="24"/>
    </row>
    <row r="46" spans="1:26" ht="15.75" customHeight="1" x14ac:dyDescent="0.25">
      <c r="A46" s="50">
        <v>1901</v>
      </c>
      <c r="B46" s="51"/>
      <c r="C46" s="51"/>
      <c r="D46" s="51"/>
      <c r="E46" s="51"/>
      <c r="F46" s="51"/>
      <c r="G46" s="51">
        <v>16</v>
      </c>
      <c r="H46" s="51"/>
      <c r="I46" s="51"/>
      <c r="J46" s="51"/>
      <c r="K46" s="84"/>
      <c r="L46" s="137"/>
      <c r="M46" s="57"/>
      <c r="N46" s="141"/>
      <c r="O46" s="54">
        <f>IF(G46=0,"",G46/F45)</f>
        <v>0.94117647058823528</v>
      </c>
      <c r="P46" s="55">
        <v>17</v>
      </c>
      <c r="Q46" s="145">
        <f t="shared" si="2"/>
        <v>1</v>
      </c>
      <c r="R46" s="145">
        <f t="shared" si="3"/>
        <v>0</v>
      </c>
      <c r="S46" s="52"/>
      <c r="T46" s="24"/>
      <c r="U46" s="24"/>
      <c r="V46" s="24"/>
      <c r="W46" s="24"/>
      <c r="X46" s="24"/>
      <c r="Y46" s="24"/>
      <c r="Z46" s="24"/>
    </row>
    <row r="47" spans="1:26" ht="15.75" customHeight="1" x14ac:dyDescent="0.25">
      <c r="A47" s="50">
        <v>1902</v>
      </c>
      <c r="B47" s="51"/>
      <c r="C47" s="51"/>
      <c r="D47" s="51"/>
      <c r="E47" s="51"/>
      <c r="F47" s="51"/>
      <c r="G47" s="51"/>
      <c r="H47" s="51">
        <v>16</v>
      </c>
      <c r="I47" s="51"/>
      <c r="J47" s="51"/>
      <c r="K47" s="84"/>
      <c r="L47" s="137"/>
      <c r="M47" s="57"/>
      <c r="N47" s="141"/>
      <c r="O47" s="54">
        <f>IF(H47=0,"",H47/G46)</f>
        <v>1</v>
      </c>
      <c r="P47" s="55">
        <v>17</v>
      </c>
      <c r="Q47" s="145">
        <f t="shared" si="2"/>
        <v>1</v>
      </c>
      <c r="R47" s="145">
        <f t="shared" si="3"/>
        <v>0</v>
      </c>
      <c r="S47" s="52"/>
      <c r="T47" s="24"/>
      <c r="U47" s="24"/>
      <c r="V47" s="24"/>
      <c r="W47" s="24"/>
      <c r="X47" s="24"/>
      <c r="Y47" s="24"/>
      <c r="Z47" s="24"/>
    </row>
    <row r="48" spans="1:26" ht="15.75" customHeight="1" x14ac:dyDescent="0.25">
      <c r="A48" s="50">
        <v>2001</v>
      </c>
      <c r="B48" s="51"/>
      <c r="C48" s="51"/>
      <c r="D48" s="51"/>
      <c r="E48" s="51"/>
      <c r="F48" s="51"/>
      <c r="G48" s="51"/>
      <c r="H48" s="51"/>
      <c r="I48" s="51">
        <v>14</v>
      </c>
      <c r="J48" s="51"/>
      <c r="K48" s="84"/>
      <c r="L48" s="137"/>
      <c r="M48" s="57"/>
      <c r="N48" s="141"/>
      <c r="O48" s="54">
        <f>IF(I48=0,"",I48/H47)</f>
        <v>0.875</v>
      </c>
      <c r="P48" s="55">
        <v>17</v>
      </c>
      <c r="Q48" s="145">
        <f t="shared" si="2"/>
        <v>1</v>
      </c>
      <c r="R48" s="145">
        <f t="shared" si="3"/>
        <v>0</v>
      </c>
      <c r="S48" s="52"/>
      <c r="T48" s="24"/>
      <c r="U48" s="24"/>
      <c r="V48" s="24"/>
      <c r="W48" s="24"/>
      <c r="X48" s="24"/>
      <c r="Y48" s="24"/>
      <c r="Z48" s="24"/>
    </row>
    <row r="49" spans="1:26" ht="15.75" customHeight="1" x14ac:dyDescent="0.25">
      <c r="A49" s="50">
        <v>2002</v>
      </c>
      <c r="B49" s="51"/>
      <c r="C49" s="51"/>
      <c r="D49" s="51"/>
      <c r="E49" s="51"/>
      <c r="F49" s="51"/>
      <c r="G49" s="51"/>
      <c r="H49" s="51"/>
      <c r="I49" s="51"/>
      <c r="J49" s="51">
        <v>11</v>
      </c>
      <c r="K49" s="84">
        <v>5</v>
      </c>
      <c r="L49" s="137"/>
      <c r="M49" s="57"/>
      <c r="N49" s="141"/>
      <c r="O49" s="54">
        <f>IF(J49=0,"",J49/I48)</f>
        <v>0.7857142857142857</v>
      </c>
      <c r="P49" s="55">
        <v>16</v>
      </c>
      <c r="Q49" s="145">
        <f t="shared" si="2"/>
        <v>0.94117647058823528</v>
      </c>
      <c r="R49" s="145">
        <f t="shared" si="3"/>
        <v>5.8823529411764719E-2</v>
      </c>
      <c r="S49" s="52"/>
      <c r="T49" s="24"/>
      <c r="U49" s="24"/>
      <c r="V49" s="24"/>
      <c r="W49" s="24"/>
      <c r="X49" s="24"/>
      <c r="Y49" s="24"/>
      <c r="Z49" s="24"/>
    </row>
    <row r="50" spans="1:26" ht="15.75" customHeight="1" x14ac:dyDescent="0.25">
      <c r="A50" s="50">
        <v>2101</v>
      </c>
      <c r="B50" s="51"/>
      <c r="C50" s="51"/>
      <c r="D50" s="51"/>
      <c r="E50" s="51"/>
      <c r="F50" s="51"/>
      <c r="G50" s="51"/>
      <c r="H50" s="51"/>
      <c r="I50" s="51"/>
      <c r="J50" s="51">
        <v>6</v>
      </c>
      <c r="K50" s="84">
        <v>6</v>
      </c>
      <c r="L50" s="137"/>
      <c r="M50" s="57"/>
      <c r="N50" s="57"/>
      <c r="O50" s="57"/>
      <c r="P50" s="55">
        <v>9</v>
      </c>
      <c r="Q50" s="149"/>
      <c r="R50" s="148"/>
      <c r="S50" s="52"/>
      <c r="T50" s="24"/>
      <c r="U50" s="24"/>
      <c r="V50" s="24"/>
      <c r="W50" s="24"/>
      <c r="X50" s="24"/>
      <c r="Y50" s="24"/>
      <c r="Z50" s="24"/>
    </row>
    <row r="51" spans="1:26" ht="15.75" customHeight="1" x14ac:dyDescent="0.25">
      <c r="A51" s="50">
        <v>2102</v>
      </c>
      <c r="B51" s="51"/>
      <c r="C51" s="51"/>
      <c r="D51" s="51"/>
      <c r="E51" s="51"/>
      <c r="F51" s="51"/>
      <c r="G51" s="51"/>
      <c r="H51" s="51"/>
      <c r="I51" s="51"/>
      <c r="J51" s="51">
        <v>3</v>
      </c>
      <c r="K51" s="84">
        <v>1</v>
      </c>
      <c r="L51" s="137"/>
      <c r="M51" s="57"/>
      <c r="N51" s="142"/>
      <c r="O51" s="148"/>
      <c r="P51" s="58">
        <v>4</v>
      </c>
      <c r="Q51" s="149"/>
      <c r="R51" s="148"/>
      <c r="S51" s="52"/>
      <c r="T51" s="24"/>
      <c r="U51" s="24"/>
      <c r="V51" s="24"/>
      <c r="W51" s="24"/>
      <c r="X51" s="24"/>
      <c r="Y51" s="24"/>
      <c r="Z51" s="24"/>
    </row>
    <row r="52" spans="1:26" ht="15.75" customHeight="1" x14ac:dyDescent="0.25">
      <c r="A52" s="50">
        <v>2201</v>
      </c>
      <c r="B52" s="51"/>
      <c r="C52" s="51"/>
      <c r="D52" s="51"/>
      <c r="E52" s="51"/>
      <c r="F52" s="51"/>
      <c r="G52" s="51"/>
      <c r="H52" s="51"/>
      <c r="I52" s="51"/>
      <c r="J52" s="51">
        <v>2</v>
      </c>
      <c r="K52" s="84">
        <v>2</v>
      </c>
      <c r="L52" s="137"/>
      <c r="M52" s="57"/>
      <c r="N52" s="142"/>
      <c r="O52" s="148"/>
      <c r="P52" s="58">
        <v>2</v>
      </c>
      <c r="Q52" s="149"/>
      <c r="R52" s="148"/>
      <c r="S52" s="52"/>
      <c r="T52" s="24"/>
      <c r="U52" s="24"/>
      <c r="V52" s="24"/>
      <c r="W52" s="24"/>
      <c r="X52" s="24"/>
      <c r="Y52" s="24"/>
      <c r="Z52" s="24"/>
    </row>
    <row r="53" spans="1:26" ht="15.75" customHeight="1" x14ac:dyDescent="0.25">
      <c r="A53" s="50">
        <v>2202</v>
      </c>
      <c r="B53" s="51"/>
      <c r="C53" s="51"/>
      <c r="D53" s="51"/>
      <c r="E53" s="51"/>
      <c r="F53" s="51"/>
      <c r="G53" s="51"/>
      <c r="H53" s="51"/>
      <c r="I53" s="51"/>
      <c r="J53" s="51"/>
      <c r="K53" s="84"/>
      <c r="L53" s="137"/>
      <c r="M53" s="57"/>
      <c r="N53" s="142"/>
      <c r="O53" s="148"/>
      <c r="P53" s="58"/>
      <c r="Q53" s="149"/>
      <c r="R53" s="148"/>
      <c r="S53" s="52"/>
      <c r="T53" s="24"/>
      <c r="U53" s="24"/>
      <c r="V53" s="24"/>
      <c r="W53" s="24"/>
      <c r="X53" s="24"/>
      <c r="Y53" s="24"/>
      <c r="Z53" s="24"/>
    </row>
    <row r="54" spans="1:26" ht="15.75" customHeight="1" x14ac:dyDescent="0.25">
      <c r="A54" s="50">
        <v>2301</v>
      </c>
      <c r="B54" s="51"/>
      <c r="C54" s="51"/>
      <c r="D54" s="51"/>
      <c r="E54" s="51"/>
      <c r="F54" s="51"/>
      <c r="G54" s="51"/>
      <c r="H54" s="51"/>
      <c r="I54" s="51"/>
      <c r="J54" s="51"/>
      <c r="K54" s="84"/>
      <c r="L54" s="137"/>
      <c r="M54" s="57"/>
      <c r="N54" s="142"/>
      <c r="O54" s="57"/>
      <c r="P54" s="142"/>
      <c r="Q54" s="150"/>
      <c r="R54" s="148"/>
      <c r="S54" s="52"/>
      <c r="T54" s="24"/>
      <c r="U54" s="24"/>
      <c r="V54" s="24"/>
      <c r="W54" s="24"/>
      <c r="X54" s="24"/>
      <c r="Y54" s="24"/>
      <c r="Z54" s="24"/>
    </row>
    <row r="55" spans="1:26" ht="15.75" customHeight="1" x14ac:dyDescent="0.25">
      <c r="A55" s="50">
        <v>2302</v>
      </c>
      <c r="B55" s="51"/>
      <c r="C55" s="51"/>
      <c r="D55" s="51"/>
      <c r="E55" s="51"/>
      <c r="F55" s="51"/>
      <c r="G55" s="51"/>
      <c r="H55" s="51"/>
      <c r="I55" s="51"/>
      <c r="J55" s="51"/>
      <c r="K55" s="84"/>
      <c r="L55" s="137"/>
      <c r="M55" s="57"/>
      <c r="N55" s="142"/>
      <c r="O55" s="60" t="s">
        <v>48</v>
      </c>
      <c r="P55" s="61">
        <v>10</v>
      </c>
      <c r="Q55" s="62">
        <f>K58</f>
        <v>14</v>
      </c>
      <c r="R55" s="63" t="s">
        <v>17</v>
      </c>
      <c r="S55" s="52"/>
      <c r="T55" s="24"/>
      <c r="U55" s="24"/>
      <c r="V55" s="24"/>
      <c r="W55" s="24"/>
      <c r="X55" s="24"/>
      <c r="Y55" s="24"/>
      <c r="Z55" s="24"/>
    </row>
    <row r="56" spans="1:26" ht="15.75" customHeight="1" x14ac:dyDescent="0.25">
      <c r="A56" s="50">
        <v>2401</v>
      </c>
      <c r="B56" s="51"/>
      <c r="C56" s="51"/>
      <c r="D56" s="51"/>
      <c r="E56" s="51"/>
      <c r="F56" s="51"/>
      <c r="G56" s="51"/>
      <c r="H56" s="51"/>
      <c r="I56" s="51"/>
      <c r="J56" s="51"/>
      <c r="K56" s="84"/>
      <c r="L56" s="137"/>
      <c r="M56" s="57"/>
      <c r="N56" s="142"/>
      <c r="O56" s="64" t="s">
        <v>49</v>
      </c>
      <c r="P56" s="65">
        <f>IF(P55/B41=0,"",P55/B41)</f>
        <v>0.4</v>
      </c>
      <c r="Q56" s="66">
        <f>IF(P55/Q55=0,"",P55/Q55)</f>
        <v>0.7142857142857143</v>
      </c>
      <c r="R56" s="67" t="s">
        <v>50</v>
      </c>
      <c r="S56" s="52"/>
      <c r="T56" s="24"/>
      <c r="U56" s="24"/>
      <c r="V56" s="24"/>
      <c r="W56" s="24"/>
      <c r="X56" s="24"/>
      <c r="Y56" s="24"/>
      <c r="Z56" s="24"/>
    </row>
    <row r="57" spans="1:26" ht="15.75" customHeight="1" x14ac:dyDescent="0.25">
      <c r="A57" s="50">
        <v>2402</v>
      </c>
      <c r="B57" s="51"/>
      <c r="C57" s="51"/>
      <c r="D57" s="51"/>
      <c r="E57" s="51"/>
      <c r="F57" s="51"/>
      <c r="G57" s="51"/>
      <c r="H57" s="51"/>
      <c r="I57" s="51"/>
      <c r="J57" s="51"/>
      <c r="K57" s="84"/>
      <c r="L57" s="138"/>
      <c r="M57" s="143"/>
      <c r="N57" s="144"/>
      <c r="O57" s="68"/>
      <c r="P57" s="69"/>
      <c r="Q57" s="69"/>
      <c r="R57" s="70"/>
      <c r="S57" s="52"/>
      <c r="T57" s="24"/>
      <c r="U57" s="24"/>
      <c r="V57" s="24"/>
      <c r="W57" s="24"/>
      <c r="X57" s="24"/>
      <c r="Y57" s="24"/>
      <c r="Z57" s="24"/>
    </row>
    <row r="58" spans="1:26" ht="18" customHeight="1" x14ac:dyDescent="0.25">
      <c r="A58" s="19"/>
      <c r="B58" s="182" t="s">
        <v>74</v>
      </c>
      <c r="C58" s="182"/>
      <c r="D58" s="182"/>
      <c r="E58" s="182"/>
      <c r="F58" s="182"/>
      <c r="G58" s="182"/>
      <c r="H58" s="182"/>
      <c r="I58" s="182"/>
      <c r="J58" s="182"/>
      <c r="K58" s="71">
        <f>SUM(K49:K54)</f>
        <v>14</v>
      </c>
      <c r="L58" s="72">
        <f>IF(K49=0,"",K49/B41)</f>
        <v>0.2</v>
      </c>
      <c r="M58" s="72">
        <f>IF(K58=0,"",K58/B41)</f>
        <v>0.56000000000000005</v>
      </c>
      <c r="N58" s="72">
        <f>IF(K50=0,"",M58-L58)</f>
        <v>0.36000000000000004</v>
      </c>
      <c r="O58" s="1"/>
      <c r="P58" s="24"/>
      <c r="Q58" s="27"/>
      <c r="R58" s="1"/>
      <c r="T58" s="24"/>
      <c r="U58" s="24"/>
      <c r="V58" s="24"/>
      <c r="W58" s="24"/>
      <c r="X58" s="24"/>
      <c r="Y58" s="24"/>
      <c r="Z58" s="24"/>
    </row>
    <row r="59" spans="1:26" ht="12.75" customHeight="1" x14ac:dyDescent="0.2">
      <c r="M59" s="1"/>
      <c r="N59" s="1"/>
      <c r="P59" s="1"/>
    </row>
    <row r="60" spans="1:26" ht="12.75" customHeight="1" x14ac:dyDescent="0.2">
      <c r="M60" s="1"/>
      <c r="N60" s="1"/>
      <c r="P60" s="1"/>
    </row>
    <row r="61" spans="1:26" ht="26.25" customHeight="1" x14ac:dyDescent="0.4">
      <c r="A61" s="29"/>
      <c r="B61" s="183" t="s">
        <v>63</v>
      </c>
      <c r="C61" s="184"/>
      <c r="D61" s="184"/>
      <c r="E61" s="184"/>
      <c r="F61" s="184"/>
      <c r="G61" s="184"/>
      <c r="H61" s="184"/>
      <c r="I61" s="184"/>
      <c r="J61" s="184"/>
      <c r="K61" s="127" t="s">
        <v>80</v>
      </c>
      <c r="M61" s="1"/>
      <c r="N61" s="1"/>
      <c r="O61" s="24"/>
      <c r="P61" s="1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20.25" customHeight="1" x14ac:dyDescent="0.2">
      <c r="A62" s="190" t="s">
        <v>16</v>
      </c>
      <c r="B62" s="191" t="s">
        <v>64</v>
      </c>
      <c r="C62" s="192"/>
      <c r="D62" s="192"/>
      <c r="E62" s="192"/>
      <c r="F62" s="192"/>
      <c r="G62" s="192"/>
      <c r="H62" s="192"/>
      <c r="I62" s="192"/>
      <c r="J62" s="192"/>
      <c r="K62" s="194" t="s">
        <v>17</v>
      </c>
      <c r="L62" s="189" t="s">
        <v>8</v>
      </c>
      <c r="M62" s="189" t="s">
        <v>9</v>
      </c>
      <c r="N62" s="196" t="s">
        <v>10</v>
      </c>
      <c r="O62" s="189" t="s">
        <v>11</v>
      </c>
      <c r="P62" s="187" t="s">
        <v>12</v>
      </c>
      <c r="Q62" s="187" t="s">
        <v>13</v>
      </c>
      <c r="R62" s="189" t="s">
        <v>14</v>
      </c>
      <c r="T62" s="24"/>
      <c r="U62" s="24"/>
      <c r="V62" s="24"/>
      <c r="W62" s="24"/>
      <c r="X62" s="24"/>
      <c r="Y62" s="24"/>
      <c r="Z62" s="24"/>
    </row>
    <row r="63" spans="1:26" ht="15.75" customHeight="1" x14ac:dyDescent="0.25">
      <c r="A63" s="188"/>
      <c r="B63" s="50" t="s">
        <v>65</v>
      </c>
      <c r="C63" s="50" t="s">
        <v>66</v>
      </c>
      <c r="D63" s="50" t="s">
        <v>67</v>
      </c>
      <c r="E63" s="50" t="s">
        <v>68</v>
      </c>
      <c r="F63" s="50" t="s">
        <v>69</v>
      </c>
      <c r="G63" s="50" t="s">
        <v>70</v>
      </c>
      <c r="H63" s="50" t="s">
        <v>71</v>
      </c>
      <c r="I63" s="50" t="s">
        <v>72</v>
      </c>
      <c r="J63" s="50" t="s">
        <v>73</v>
      </c>
      <c r="K63" s="195"/>
      <c r="L63" s="188"/>
      <c r="M63" s="188"/>
      <c r="N63" s="188"/>
      <c r="O63" s="188"/>
      <c r="P63" s="188"/>
      <c r="Q63" s="188"/>
      <c r="R63" s="188"/>
      <c r="T63" s="24"/>
      <c r="U63" s="24"/>
      <c r="V63" s="24"/>
      <c r="W63" s="24"/>
      <c r="X63" s="24"/>
      <c r="Y63" s="24"/>
      <c r="Z63" s="24"/>
    </row>
    <row r="64" spans="1:26" ht="15.75" customHeight="1" x14ac:dyDescent="0.25">
      <c r="A64" s="50">
        <v>1701</v>
      </c>
      <c r="B64" s="51">
        <v>15</v>
      </c>
      <c r="C64" s="51"/>
      <c r="D64" s="51"/>
      <c r="E64" s="51"/>
      <c r="F64" s="51"/>
      <c r="G64" s="51"/>
      <c r="H64" s="51"/>
      <c r="I64" s="51"/>
      <c r="J64" s="51"/>
      <c r="K64" s="84"/>
      <c r="L64" s="136"/>
      <c r="M64" s="139"/>
      <c r="N64" s="140"/>
      <c r="O64" s="146"/>
      <c r="P64" s="53">
        <f>B64</f>
        <v>15</v>
      </c>
      <c r="Q64" s="147"/>
      <c r="R64" s="146"/>
      <c r="S64" s="52"/>
      <c r="T64" s="24"/>
      <c r="U64" s="24"/>
      <c r="V64" s="24"/>
      <c r="W64" s="24"/>
      <c r="X64" s="24"/>
      <c r="Y64" s="24"/>
      <c r="Z64" s="24"/>
    </row>
    <row r="65" spans="1:26" ht="15.75" customHeight="1" x14ac:dyDescent="0.25">
      <c r="A65" s="50">
        <v>1702</v>
      </c>
      <c r="B65" s="51"/>
      <c r="C65" s="51">
        <v>11</v>
      </c>
      <c r="D65" s="51"/>
      <c r="E65" s="51"/>
      <c r="F65" s="51"/>
      <c r="G65" s="51"/>
      <c r="H65" s="51"/>
      <c r="I65" s="51"/>
      <c r="J65" s="51"/>
      <c r="K65" s="84"/>
      <c r="L65" s="137"/>
      <c r="M65" s="57"/>
      <c r="N65" s="141"/>
      <c r="O65" s="54">
        <f>IF(C65=0,"",C65/B64)</f>
        <v>0.73333333333333328</v>
      </c>
      <c r="P65" s="55">
        <v>11</v>
      </c>
      <c r="Q65" s="145">
        <f t="shared" ref="Q65:Q72" si="4">IF(P65=0,"",P65/P64)</f>
        <v>0.73333333333333328</v>
      </c>
      <c r="R65" s="145">
        <f t="shared" ref="R65:R72" si="5">IF(P65=0,"",100%-Q65)</f>
        <v>0.26666666666666672</v>
      </c>
      <c r="S65" s="52"/>
      <c r="T65" s="24"/>
      <c r="U65" s="24"/>
      <c r="V65" s="24"/>
      <c r="W65" s="24"/>
      <c r="X65" s="24"/>
      <c r="Y65" s="24"/>
      <c r="Z65" s="24"/>
    </row>
    <row r="66" spans="1:26" ht="15.75" customHeight="1" x14ac:dyDescent="0.25">
      <c r="A66" s="50">
        <v>1801</v>
      </c>
      <c r="B66" s="51"/>
      <c r="C66" s="51"/>
      <c r="D66" s="51">
        <v>11</v>
      </c>
      <c r="E66" s="51"/>
      <c r="F66" s="51"/>
      <c r="G66" s="51"/>
      <c r="H66" s="51"/>
      <c r="I66" s="51"/>
      <c r="J66" s="51"/>
      <c r="K66" s="84"/>
      <c r="L66" s="137"/>
      <c r="M66" s="57"/>
      <c r="N66" s="141"/>
      <c r="O66" s="54">
        <f>IF(D66=0,"",D66/C65)</f>
        <v>1</v>
      </c>
      <c r="P66" s="55">
        <v>11</v>
      </c>
      <c r="Q66" s="145">
        <f t="shared" si="4"/>
        <v>1</v>
      </c>
      <c r="R66" s="145">
        <f t="shared" si="5"/>
        <v>0</v>
      </c>
      <c r="S66" s="80">
        <f>P66/P64</f>
        <v>0.73333333333333328</v>
      </c>
      <c r="T66" s="80"/>
      <c r="U66" s="24"/>
      <c r="V66" s="24"/>
      <c r="W66" s="24"/>
      <c r="X66" s="24"/>
      <c r="Y66" s="24"/>
      <c r="Z66" s="24"/>
    </row>
    <row r="67" spans="1:26" ht="15.75" customHeight="1" x14ac:dyDescent="0.25">
      <c r="A67" s="50">
        <v>1802</v>
      </c>
      <c r="B67" s="51"/>
      <c r="C67" s="51"/>
      <c r="D67" s="51"/>
      <c r="E67" s="51">
        <v>11</v>
      </c>
      <c r="F67" s="51"/>
      <c r="G67" s="51"/>
      <c r="H67" s="51"/>
      <c r="I67" s="51"/>
      <c r="J67" s="51"/>
      <c r="K67" s="84"/>
      <c r="L67" s="137"/>
      <c r="M67" s="57"/>
      <c r="N67" s="141"/>
      <c r="O67" s="54">
        <f>IF(E67=0,"",E67/D66)</f>
        <v>1</v>
      </c>
      <c r="P67" s="55">
        <v>11</v>
      </c>
      <c r="Q67" s="145">
        <f t="shared" si="4"/>
        <v>1</v>
      </c>
      <c r="R67" s="145">
        <f t="shared" si="5"/>
        <v>0</v>
      </c>
      <c r="S67" s="52"/>
      <c r="T67" s="24"/>
      <c r="U67" s="24"/>
      <c r="V67" s="24"/>
      <c r="W67" s="24"/>
      <c r="X67" s="24"/>
      <c r="Y67" s="24"/>
      <c r="Z67" s="24"/>
    </row>
    <row r="68" spans="1:26" ht="15.75" customHeight="1" x14ac:dyDescent="0.25">
      <c r="A68" s="50">
        <v>1901</v>
      </c>
      <c r="B68" s="51"/>
      <c r="C68" s="51"/>
      <c r="D68" s="51"/>
      <c r="E68" s="51"/>
      <c r="F68" s="51">
        <v>11</v>
      </c>
      <c r="G68" s="51"/>
      <c r="H68" s="51"/>
      <c r="I68" s="51"/>
      <c r="J68" s="51"/>
      <c r="K68" s="84"/>
      <c r="L68" s="137"/>
      <c r="M68" s="57"/>
      <c r="N68" s="141"/>
      <c r="O68" s="54">
        <f>IF(F68=0,"",F68/E67)</f>
        <v>1</v>
      </c>
      <c r="P68" s="55">
        <v>11</v>
      </c>
      <c r="Q68" s="145">
        <f t="shared" si="4"/>
        <v>1</v>
      </c>
      <c r="R68" s="145">
        <f t="shared" si="5"/>
        <v>0</v>
      </c>
      <c r="S68" s="52"/>
      <c r="T68" s="24"/>
      <c r="U68" s="24"/>
      <c r="V68" s="24"/>
      <c r="W68" s="24"/>
      <c r="X68" s="24"/>
      <c r="Y68" s="24"/>
      <c r="Z68" s="24"/>
    </row>
    <row r="69" spans="1:26" ht="15.75" customHeight="1" x14ac:dyDescent="0.25">
      <c r="A69" s="50">
        <v>1902</v>
      </c>
      <c r="B69" s="51"/>
      <c r="C69" s="51"/>
      <c r="D69" s="51"/>
      <c r="E69" s="51"/>
      <c r="F69" s="51"/>
      <c r="G69" s="51">
        <v>11</v>
      </c>
      <c r="H69" s="51"/>
      <c r="I69" s="51"/>
      <c r="J69" s="51"/>
      <c r="K69" s="84"/>
      <c r="L69" s="137"/>
      <c r="M69" s="57"/>
      <c r="N69" s="141"/>
      <c r="O69" s="54">
        <f>IF(G69=0,"",G69/F68)</f>
        <v>1</v>
      </c>
      <c r="P69" s="55">
        <v>11</v>
      </c>
      <c r="Q69" s="145">
        <f t="shared" si="4"/>
        <v>1</v>
      </c>
      <c r="R69" s="145">
        <f t="shared" si="5"/>
        <v>0</v>
      </c>
      <c r="S69" s="52"/>
      <c r="T69" s="24"/>
      <c r="U69" s="24"/>
      <c r="V69" s="24"/>
      <c r="W69" s="24"/>
      <c r="X69" s="24"/>
      <c r="Y69" s="24"/>
      <c r="Z69" s="24"/>
    </row>
    <row r="70" spans="1:26" ht="15.75" customHeight="1" x14ac:dyDescent="0.25">
      <c r="A70" s="50">
        <v>2001</v>
      </c>
      <c r="B70" s="51"/>
      <c r="C70" s="51"/>
      <c r="D70" s="51"/>
      <c r="E70" s="51"/>
      <c r="F70" s="51"/>
      <c r="G70" s="51"/>
      <c r="H70" s="51">
        <v>11</v>
      </c>
      <c r="I70" s="51"/>
      <c r="J70" s="51"/>
      <c r="K70" s="84"/>
      <c r="L70" s="137"/>
      <c r="M70" s="57"/>
      <c r="N70" s="141"/>
      <c r="O70" s="54">
        <f>IF(H70=0,"",H70/G69)</f>
        <v>1</v>
      </c>
      <c r="P70" s="55">
        <v>11</v>
      </c>
      <c r="Q70" s="145">
        <f t="shared" si="4"/>
        <v>1</v>
      </c>
      <c r="R70" s="145">
        <f t="shared" si="5"/>
        <v>0</v>
      </c>
      <c r="S70" s="52"/>
      <c r="T70" s="24"/>
      <c r="U70" s="24"/>
      <c r="V70" s="24"/>
      <c r="W70" s="24"/>
      <c r="X70" s="24"/>
      <c r="Y70" s="24"/>
      <c r="Z70" s="24"/>
    </row>
    <row r="71" spans="1:26" ht="15.75" customHeight="1" x14ac:dyDescent="0.25">
      <c r="A71" s="50">
        <v>2002</v>
      </c>
      <c r="B71" s="51"/>
      <c r="C71" s="51"/>
      <c r="D71" s="51"/>
      <c r="E71" s="51"/>
      <c r="F71" s="51"/>
      <c r="G71" s="51"/>
      <c r="H71" s="51"/>
      <c r="I71" s="51">
        <v>11</v>
      </c>
      <c r="J71" s="51"/>
      <c r="K71" s="84">
        <v>1</v>
      </c>
      <c r="L71" s="137"/>
      <c r="M71" s="57"/>
      <c r="N71" s="141"/>
      <c r="O71" s="54">
        <f>IF(I71=0,"",I71/H70)</f>
        <v>1</v>
      </c>
      <c r="P71" s="55">
        <v>11</v>
      </c>
      <c r="Q71" s="145">
        <f t="shared" si="4"/>
        <v>1</v>
      </c>
      <c r="R71" s="145">
        <f t="shared" si="5"/>
        <v>0</v>
      </c>
      <c r="S71" s="52"/>
      <c r="T71" s="24"/>
      <c r="U71" s="24"/>
      <c r="V71" s="24"/>
      <c r="W71" s="24"/>
      <c r="X71" s="24"/>
      <c r="Y71" s="24"/>
      <c r="Z71" s="24"/>
    </row>
    <row r="72" spans="1:26" ht="15.75" customHeight="1" x14ac:dyDescent="0.25">
      <c r="A72" s="50">
        <v>2101</v>
      </c>
      <c r="B72" s="51"/>
      <c r="C72" s="51"/>
      <c r="D72" s="51"/>
      <c r="E72" s="51"/>
      <c r="F72" s="51"/>
      <c r="G72" s="51"/>
      <c r="H72" s="51"/>
      <c r="I72" s="51"/>
      <c r="J72" s="51">
        <v>10</v>
      </c>
      <c r="K72" s="84">
        <v>8</v>
      </c>
      <c r="L72" s="137"/>
      <c r="M72" s="57"/>
      <c r="N72" s="141"/>
      <c r="O72" s="54">
        <f>IF(J72=0,"",J72/I71)</f>
        <v>0.90909090909090906</v>
      </c>
      <c r="P72" s="55">
        <v>10</v>
      </c>
      <c r="Q72" s="145">
        <f t="shared" si="4"/>
        <v>0.90909090909090906</v>
      </c>
      <c r="R72" s="145">
        <f t="shared" si="5"/>
        <v>9.0909090909090939E-2</v>
      </c>
      <c r="S72" s="52"/>
      <c r="T72" s="24"/>
      <c r="U72" s="24"/>
      <c r="V72" s="24"/>
      <c r="W72" s="24"/>
      <c r="X72" s="24"/>
      <c r="Y72" s="24"/>
      <c r="Z72" s="24"/>
    </row>
    <row r="73" spans="1:26" ht="15.75" customHeight="1" x14ac:dyDescent="0.25">
      <c r="A73" s="50">
        <v>2102</v>
      </c>
      <c r="B73" s="51"/>
      <c r="C73" s="51"/>
      <c r="D73" s="51"/>
      <c r="E73" s="51"/>
      <c r="F73" s="51"/>
      <c r="G73" s="51"/>
      <c r="H73" s="51"/>
      <c r="I73" s="51"/>
      <c r="J73" s="51">
        <v>1</v>
      </c>
      <c r="K73" s="84">
        <v>1</v>
      </c>
      <c r="L73" s="137"/>
      <c r="M73" s="57"/>
      <c r="N73" s="57"/>
      <c r="O73" s="57"/>
      <c r="P73" s="55">
        <v>2</v>
      </c>
      <c r="Q73" s="149"/>
      <c r="R73" s="148"/>
      <c r="S73" s="52"/>
      <c r="T73" s="24"/>
      <c r="U73" s="24"/>
      <c r="V73" s="24"/>
      <c r="W73" s="24"/>
      <c r="X73" s="24"/>
      <c r="Y73" s="24"/>
      <c r="Z73" s="24"/>
    </row>
    <row r="74" spans="1:26" ht="15.75" customHeight="1" x14ac:dyDescent="0.25">
      <c r="A74" s="50">
        <v>2201</v>
      </c>
      <c r="B74" s="51"/>
      <c r="C74" s="51"/>
      <c r="D74" s="51"/>
      <c r="E74" s="51"/>
      <c r="F74" s="51"/>
      <c r="G74" s="51"/>
      <c r="H74" s="51"/>
      <c r="I74" s="51"/>
      <c r="J74" s="51">
        <v>1</v>
      </c>
      <c r="K74" s="84">
        <v>1</v>
      </c>
      <c r="L74" s="137"/>
      <c r="M74" s="57"/>
      <c r="N74" s="142"/>
      <c r="O74" s="148"/>
      <c r="P74" s="58">
        <v>1</v>
      </c>
      <c r="Q74" s="149"/>
      <c r="R74" s="148"/>
      <c r="S74" s="52"/>
      <c r="T74" s="24"/>
      <c r="U74" s="24"/>
      <c r="V74" s="24"/>
      <c r="W74" s="24"/>
      <c r="X74" s="24"/>
      <c r="Y74" s="24"/>
      <c r="Z74" s="24"/>
    </row>
    <row r="75" spans="1:26" ht="15.75" customHeight="1" x14ac:dyDescent="0.25">
      <c r="A75" s="50">
        <v>2202</v>
      </c>
      <c r="B75" s="51"/>
      <c r="C75" s="51"/>
      <c r="D75" s="51"/>
      <c r="E75" s="51"/>
      <c r="F75" s="51"/>
      <c r="G75" s="51"/>
      <c r="H75" s="51"/>
      <c r="I75" s="51"/>
      <c r="J75" s="51"/>
      <c r="K75" s="84"/>
      <c r="L75" s="137"/>
      <c r="M75" s="57"/>
      <c r="N75" s="142"/>
      <c r="O75" s="148"/>
      <c r="P75" s="58"/>
      <c r="Q75" s="149"/>
      <c r="R75" s="148"/>
      <c r="S75" s="52"/>
      <c r="T75" s="24"/>
      <c r="U75" s="24"/>
      <c r="V75" s="24"/>
      <c r="W75" s="24"/>
      <c r="X75" s="24"/>
      <c r="Y75" s="24"/>
      <c r="Z75" s="24"/>
    </row>
    <row r="76" spans="1:26" ht="15.75" customHeight="1" x14ac:dyDescent="0.25">
      <c r="A76" s="50">
        <v>2301</v>
      </c>
      <c r="B76" s="51"/>
      <c r="C76" s="51"/>
      <c r="D76" s="51"/>
      <c r="E76" s="51"/>
      <c r="F76" s="51"/>
      <c r="G76" s="51"/>
      <c r="H76" s="51"/>
      <c r="I76" s="51"/>
      <c r="J76" s="51"/>
      <c r="K76" s="84"/>
      <c r="L76" s="137"/>
      <c r="M76" s="57"/>
      <c r="N76" s="142"/>
      <c r="O76" s="148"/>
      <c r="P76" s="58"/>
      <c r="Q76" s="149"/>
      <c r="R76" s="148"/>
      <c r="S76" s="52"/>
      <c r="T76" s="24"/>
      <c r="U76" s="24"/>
      <c r="V76" s="24"/>
      <c r="W76" s="24"/>
      <c r="X76" s="24"/>
      <c r="Y76" s="24"/>
      <c r="Z76" s="24"/>
    </row>
    <row r="77" spans="1:26" ht="15.75" customHeight="1" x14ac:dyDescent="0.25">
      <c r="A77" s="50">
        <v>2302</v>
      </c>
      <c r="B77" s="51"/>
      <c r="C77" s="51"/>
      <c r="D77" s="51"/>
      <c r="E77" s="51"/>
      <c r="F77" s="51"/>
      <c r="G77" s="51"/>
      <c r="H77" s="51"/>
      <c r="I77" s="51"/>
      <c r="J77" s="51"/>
      <c r="K77" s="84"/>
      <c r="L77" s="137"/>
      <c r="M77" s="57"/>
      <c r="N77" s="142"/>
      <c r="O77" s="57"/>
      <c r="P77" s="142"/>
      <c r="Q77" s="150"/>
      <c r="R77" s="148"/>
      <c r="S77" s="52"/>
      <c r="T77" s="24"/>
      <c r="U77" s="24"/>
      <c r="V77" s="24"/>
      <c r="W77" s="24"/>
      <c r="X77" s="24"/>
      <c r="Y77" s="24"/>
      <c r="Z77" s="24"/>
    </row>
    <row r="78" spans="1:26" ht="15.75" customHeight="1" x14ac:dyDescent="0.25">
      <c r="A78" s="50">
        <v>2401</v>
      </c>
      <c r="B78" s="51"/>
      <c r="C78" s="51"/>
      <c r="D78" s="51"/>
      <c r="E78" s="51"/>
      <c r="F78" s="51"/>
      <c r="G78" s="51"/>
      <c r="H78" s="51"/>
      <c r="I78" s="51"/>
      <c r="J78" s="51"/>
      <c r="K78" s="84"/>
      <c r="L78" s="137"/>
      <c r="M78" s="57"/>
      <c r="N78" s="142"/>
      <c r="O78" s="60" t="s">
        <v>48</v>
      </c>
      <c r="P78" s="61">
        <v>10</v>
      </c>
      <c r="Q78" s="62">
        <f>IF(SUM(K66:K74)=0,"",SUM(K66:K74))</f>
        <v>11</v>
      </c>
      <c r="R78" s="63" t="s">
        <v>17</v>
      </c>
      <c r="S78" s="52"/>
      <c r="T78" s="24"/>
      <c r="U78" s="24"/>
      <c r="V78" s="24"/>
      <c r="W78" s="24"/>
      <c r="X78" s="24"/>
      <c r="Y78" s="24"/>
      <c r="Z78" s="24"/>
    </row>
    <row r="79" spans="1:26" ht="15.75" customHeight="1" x14ac:dyDescent="0.25">
      <c r="A79" s="50">
        <v>2402</v>
      </c>
      <c r="B79" s="51"/>
      <c r="C79" s="51"/>
      <c r="D79" s="51"/>
      <c r="E79" s="51"/>
      <c r="F79" s="51"/>
      <c r="G79" s="51"/>
      <c r="H79" s="51"/>
      <c r="I79" s="51"/>
      <c r="J79" s="51"/>
      <c r="K79" s="84"/>
      <c r="L79" s="137"/>
      <c r="M79" s="57"/>
      <c r="N79" s="142"/>
      <c r="O79" s="64" t="s">
        <v>49</v>
      </c>
      <c r="P79" s="65">
        <f>IF(P78/B64=0,"",P78/B64)</f>
        <v>0.66666666666666663</v>
      </c>
      <c r="Q79" s="66">
        <f>IF(P78/Q78=0,"",P78/Q78)</f>
        <v>0.90909090909090906</v>
      </c>
      <c r="R79" s="67" t="s">
        <v>50</v>
      </c>
      <c r="S79" s="52"/>
      <c r="T79" s="24"/>
      <c r="U79" s="24"/>
      <c r="V79" s="24"/>
      <c r="W79" s="24"/>
      <c r="X79" s="24"/>
      <c r="Y79" s="24"/>
      <c r="Z79" s="24"/>
    </row>
    <row r="80" spans="1:26" ht="15.75" customHeight="1" x14ac:dyDescent="0.25">
      <c r="A80" s="50">
        <v>2501</v>
      </c>
      <c r="B80" s="51"/>
      <c r="C80" s="51"/>
      <c r="D80" s="51"/>
      <c r="E80" s="51"/>
      <c r="F80" s="51"/>
      <c r="G80" s="51"/>
      <c r="H80" s="51"/>
      <c r="I80" s="51"/>
      <c r="J80" s="51"/>
      <c r="K80" s="84"/>
      <c r="L80" s="138"/>
      <c r="M80" s="143"/>
      <c r="N80" s="144"/>
      <c r="O80" s="68"/>
      <c r="P80" s="69"/>
      <c r="Q80" s="69"/>
      <c r="R80" s="70"/>
      <c r="S80" s="52"/>
      <c r="T80" s="24"/>
      <c r="U80" s="24"/>
      <c r="V80" s="24"/>
      <c r="W80" s="24"/>
      <c r="X80" s="24"/>
      <c r="Y80" s="24"/>
      <c r="Z80" s="24"/>
    </row>
    <row r="81" spans="1:26" ht="18" customHeight="1" x14ac:dyDescent="0.25">
      <c r="A81" s="19"/>
      <c r="B81" s="182" t="s">
        <v>74</v>
      </c>
      <c r="C81" s="182"/>
      <c r="D81" s="182"/>
      <c r="E81" s="182"/>
      <c r="F81" s="182"/>
      <c r="G81" s="182"/>
      <c r="H81" s="182"/>
      <c r="I81" s="182"/>
      <c r="J81" s="182"/>
      <c r="K81" s="71">
        <f>SUM(K71:K79)</f>
        <v>11</v>
      </c>
      <c r="L81" s="72">
        <f>(SUM(K71:K72)/B64)</f>
        <v>0.6</v>
      </c>
      <c r="M81" s="72">
        <f>IF(K81=0,"",K81/B64)</f>
        <v>0.73333333333333328</v>
      </c>
      <c r="N81" s="72">
        <f>IF(K73=0,"",M81-L81)</f>
        <v>0.1333333333333333</v>
      </c>
      <c r="O81" s="1"/>
      <c r="P81" s="24"/>
      <c r="Q81" s="27"/>
      <c r="R81" s="1"/>
      <c r="T81" s="24"/>
      <c r="U81" s="24"/>
      <c r="V81" s="24"/>
      <c r="W81" s="24"/>
      <c r="X81" s="24"/>
      <c r="Y81" s="24"/>
      <c r="Z81" s="24"/>
    </row>
    <row r="82" spans="1:26" ht="12.75" customHeight="1" x14ac:dyDescent="0.2">
      <c r="M82" s="1"/>
      <c r="N82" s="1"/>
      <c r="P82" s="1"/>
    </row>
    <row r="83" spans="1:26" ht="12.75" customHeight="1" x14ac:dyDescent="0.2">
      <c r="M83" s="1"/>
      <c r="N83" s="1"/>
      <c r="P83" s="1"/>
    </row>
    <row r="84" spans="1:26" ht="26.25" customHeight="1" x14ac:dyDescent="0.4">
      <c r="A84" s="29"/>
      <c r="B84" s="183" t="s">
        <v>63</v>
      </c>
      <c r="C84" s="184"/>
      <c r="D84" s="184"/>
      <c r="E84" s="184"/>
      <c r="F84" s="184"/>
      <c r="G84" s="184"/>
      <c r="H84" s="184"/>
      <c r="I84" s="184"/>
      <c r="J84" s="184"/>
      <c r="K84" s="127" t="s">
        <v>82</v>
      </c>
      <c r="M84" s="1"/>
      <c r="N84" s="1"/>
      <c r="O84" s="24"/>
      <c r="P84" s="1"/>
      <c r="Q84" s="24"/>
      <c r="R84" s="24"/>
      <c r="S84" s="24"/>
      <c r="V84" s="97">
        <f>AVERAGE(L81,L104)</f>
        <v>0.46666666666666667</v>
      </c>
    </row>
    <row r="85" spans="1:26" ht="20.25" customHeight="1" x14ac:dyDescent="0.2">
      <c r="A85" s="190" t="s">
        <v>16</v>
      </c>
      <c r="B85" s="191" t="s">
        <v>64</v>
      </c>
      <c r="C85" s="192"/>
      <c r="D85" s="192"/>
      <c r="E85" s="192"/>
      <c r="F85" s="192"/>
      <c r="G85" s="192"/>
      <c r="H85" s="192"/>
      <c r="I85" s="192"/>
      <c r="J85" s="192"/>
      <c r="K85" s="194" t="s">
        <v>17</v>
      </c>
      <c r="L85" s="189" t="s">
        <v>8</v>
      </c>
      <c r="M85" s="189" t="s">
        <v>9</v>
      </c>
      <c r="N85" s="196" t="s">
        <v>10</v>
      </c>
      <c r="O85" s="189" t="s">
        <v>11</v>
      </c>
      <c r="P85" s="187" t="s">
        <v>12</v>
      </c>
      <c r="Q85" s="187" t="s">
        <v>13</v>
      </c>
      <c r="R85" s="189" t="s">
        <v>14</v>
      </c>
    </row>
    <row r="86" spans="1:26" ht="15.75" customHeight="1" x14ac:dyDescent="0.25">
      <c r="A86" s="188"/>
      <c r="B86" s="50" t="s">
        <v>65</v>
      </c>
      <c r="C86" s="50" t="s">
        <v>66</v>
      </c>
      <c r="D86" s="50" t="s">
        <v>67</v>
      </c>
      <c r="E86" s="50" t="s">
        <v>68</v>
      </c>
      <c r="F86" s="50" t="s">
        <v>69</v>
      </c>
      <c r="G86" s="50" t="s">
        <v>70</v>
      </c>
      <c r="H86" s="50" t="s">
        <v>71</v>
      </c>
      <c r="I86" s="50" t="s">
        <v>72</v>
      </c>
      <c r="J86" s="50" t="s">
        <v>73</v>
      </c>
      <c r="K86" s="195"/>
      <c r="L86" s="188"/>
      <c r="M86" s="188"/>
      <c r="N86" s="188"/>
      <c r="O86" s="188"/>
      <c r="P86" s="188"/>
      <c r="Q86" s="188"/>
      <c r="R86" s="188"/>
    </row>
    <row r="87" spans="1:26" ht="15.75" customHeight="1" x14ac:dyDescent="0.25">
      <c r="A87" s="50">
        <v>1702</v>
      </c>
      <c r="B87" s="51">
        <v>30</v>
      </c>
      <c r="C87" s="51"/>
      <c r="D87" s="51"/>
      <c r="E87" s="51"/>
      <c r="F87" s="51"/>
      <c r="G87" s="51"/>
      <c r="H87" s="51"/>
      <c r="I87" s="51"/>
      <c r="J87" s="51"/>
      <c r="K87" s="84"/>
      <c r="L87" s="136"/>
      <c r="M87" s="139"/>
      <c r="N87" s="140"/>
      <c r="O87" s="146"/>
      <c r="P87" s="53">
        <f>B87</f>
        <v>30</v>
      </c>
      <c r="Q87" s="147"/>
      <c r="R87" s="146"/>
      <c r="S87" s="52"/>
    </row>
    <row r="88" spans="1:26" ht="15.75" customHeight="1" x14ac:dyDescent="0.25">
      <c r="A88" s="50">
        <v>1801</v>
      </c>
      <c r="B88" s="51"/>
      <c r="C88" s="51">
        <v>20</v>
      </c>
      <c r="D88" s="51"/>
      <c r="E88" s="51"/>
      <c r="F88" s="51"/>
      <c r="G88" s="51"/>
      <c r="H88" s="51"/>
      <c r="I88" s="51"/>
      <c r="J88" s="51"/>
      <c r="K88" s="84"/>
      <c r="L88" s="137"/>
      <c r="M88" s="57"/>
      <c r="N88" s="141"/>
      <c r="O88" s="54">
        <f>IF(C88=0,"",C88/B87)</f>
        <v>0.66666666666666663</v>
      </c>
      <c r="P88" s="55">
        <v>20</v>
      </c>
      <c r="Q88" s="145">
        <f t="shared" ref="Q88:Q95" si="6">IF(P88=0,"",P88/P87)</f>
        <v>0.66666666666666663</v>
      </c>
      <c r="R88" s="145">
        <f t="shared" ref="R88:R95" si="7">IF(P88=0,"",100%-Q88)</f>
        <v>0.33333333333333337</v>
      </c>
      <c r="S88" s="52"/>
    </row>
    <row r="89" spans="1:26" ht="15.75" customHeight="1" x14ac:dyDescent="0.25">
      <c r="A89" s="50">
        <v>1802</v>
      </c>
      <c r="B89" s="51"/>
      <c r="C89" s="51"/>
      <c r="D89" s="51">
        <v>18</v>
      </c>
      <c r="E89" s="51"/>
      <c r="F89" s="51"/>
      <c r="G89" s="51"/>
      <c r="H89" s="51"/>
      <c r="I89" s="51"/>
      <c r="J89" s="51"/>
      <c r="K89" s="84"/>
      <c r="L89" s="137"/>
      <c r="M89" s="57"/>
      <c r="N89" s="141"/>
      <c r="O89" s="54">
        <f>IF(D89=0,"",D89/C88)</f>
        <v>0.9</v>
      </c>
      <c r="P89" s="55">
        <v>18</v>
      </c>
      <c r="Q89" s="145">
        <f t="shared" si="6"/>
        <v>0.9</v>
      </c>
      <c r="R89" s="145">
        <f t="shared" si="7"/>
        <v>9.9999999999999978E-2</v>
      </c>
      <c r="S89" s="80">
        <f>P89/P87</f>
        <v>0.6</v>
      </c>
    </row>
    <row r="90" spans="1:26" ht="15.75" customHeight="1" x14ac:dyDescent="0.25">
      <c r="A90" s="50">
        <v>1901</v>
      </c>
      <c r="B90" s="51"/>
      <c r="C90" s="51"/>
      <c r="D90" s="51"/>
      <c r="E90" s="51">
        <v>16</v>
      </c>
      <c r="F90" s="51"/>
      <c r="G90" s="51"/>
      <c r="H90" s="51"/>
      <c r="I90" s="51"/>
      <c r="J90" s="51"/>
      <c r="K90" s="84"/>
      <c r="L90" s="137"/>
      <c r="M90" s="57"/>
      <c r="N90" s="141"/>
      <c r="O90" s="54">
        <f>IF(E90=0,"",E90/D89)</f>
        <v>0.88888888888888884</v>
      </c>
      <c r="P90" s="55">
        <v>16</v>
      </c>
      <c r="Q90" s="145">
        <f t="shared" si="6"/>
        <v>0.88888888888888884</v>
      </c>
      <c r="R90" s="145">
        <f t="shared" si="7"/>
        <v>0.11111111111111116</v>
      </c>
      <c r="S90" s="52"/>
    </row>
    <row r="91" spans="1:26" ht="15.75" customHeight="1" x14ac:dyDescent="0.25">
      <c r="A91" s="50">
        <v>1902</v>
      </c>
      <c r="B91" s="51"/>
      <c r="C91" s="51"/>
      <c r="D91" s="51"/>
      <c r="E91" s="51"/>
      <c r="F91" s="51">
        <v>16</v>
      </c>
      <c r="G91" s="51"/>
      <c r="H91" s="51"/>
      <c r="I91" s="51"/>
      <c r="J91" s="51"/>
      <c r="K91" s="84"/>
      <c r="L91" s="137"/>
      <c r="M91" s="57"/>
      <c r="N91" s="141"/>
      <c r="O91" s="54">
        <f>IF(F91=0,"",F91/E90)</f>
        <v>1</v>
      </c>
      <c r="P91" s="55">
        <v>16</v>
      </c>
      <c r="Q91" s="145">
        <f t="shared" si="6"/>
        <v>1</v>
      </c>
      <c r="R91" s="145">
        <f t="shared" si="7"/>
        <v>0</v>
      </c>
      <c r="S91" s="52"/>
    </row>
    <row r="92" spans="1:26" ht="15.75" customHeight="1" x14ac:dyDescent="0.25">
      <c r="A92" s="50">
        <v>2001</v>
      </c>
      <c r="B92" s="51"/>
      <c r="C92" s="51"/>
      <c r="D92" s="51"/>
      <c r="E92" s="51"/>
      <c r="F92" s="51"/>
      <c r="G92" s="51">
        <v>16</v>
      </c>
      <c r="H92" s="51"/>
      <c r="I92" s="51"/>
      <c r="J92" s="51"/>
      <c r="K92" s="84"/>
      <c r="L92" s="137"/>
      <c r="M92" s="57"/>
      <c r="N92" s="141"/>
      <c r="O92" s="54">
        <f>IF(G92=0,"",G92/F91)</f>
        <v>1</v>
      </c>
      <c r="P92" s="55">
        <v>16</v>
      </c>
      <c r="Q92" s="145">
        <f t="shared" si="6"/>
        <v>1</v>
      </c>
      <c r="R92" s="145">
        <f t="shared" si="7"/>
        <v>0</v>
      </c>
      <c r="S92" s="52"/>
    </row>
    <row r="93" spans="1:26" ht="15.75" customHeight="1" x14ac:dyDescent="0.25">
      <c r="A93" s="50">
        <v>2002</v>
      </c>
      <c r="B93" s="51"/>
      <c r="C93" s="51"/>
      <c r="D93" s="51"/>
      <c r="E93" s="51"/>
      <c r="F93" s="51"/>
      <c r="G93" s="51"/>
      <c r="H93" s="51">
        <v>16</v>
      </c>
      <c r="I93" s="51"/>
      <c r="J93" s="51"/>
      <c r="K93" s="84"/>
      <c r="L93" s="137"/>
      <c r="M93" s="57"/>
      <c r="N93" s="141"/>
      <c r="O93" s="54">
        <f>IF(H93=0,"",H93/G92)</f>
        <v>1</v>
      </c>
      <c r="P93" s="55">
        <v>16</v>
      </c>
      <c r="Q93" s="145">
        <f t="shared" si="6"/>
        <v>1</v>
      </c>
      <c r="R93" s="145">
        <f t="shared" si="7"/>
        <v>0</v>
      </c>
      <c r="S93" s="52"/>
    </row>
    <row r="94" spans="1:26" ht="15.75" customHeight="1" x14ac:dyDescent="0.25">
      <c r="A94" s="50">
        <v>2101</v>
      </c>
      <c r="B94" s="51"/>
      <c r="C94" s="51"/>
      <c r="D94" s="51"/>
      <c r="E94" s="51"/>
      <c r="F94" s="51"/>
      <c r="G94" s="51"/>
      <c r="H94" s="51"/>
      <c r="I94" s="51">
        <v>13</v>
      </c>
      <c r="J94" s="51"/>
      <c r="K94" s="84"/>
      <c r="L94" s="137"/>
      <c r="M94" s="57"/>
      <c r="N94" s="141"/>
      <c r="O94" s="54">
        <f>IF(I94=0,"",I94/H93)</f>
        <v>0.8125</v>
      </c>
      <c r="P94" s="55">
        <v>16</v>
      </c>
      <c r="Q94" s="145">
        <f t="shared" si="6"/>
        <v>1</v>
      </c>
      <c r="R94" s="145">
        <f t="shared" si="7"/>
        <v>0</v>
      </c>
      <c r="S94" s="52"/>
    </row>
    <row r="95" spans="1:26" ht="15.75" customHeight="1" x14ac:dyDescent="0.25">
      <c r="A95" s="50">
        <v>2102</v>
      </c>
      <c r="B95" s="51"/>
      <c r="C95" s="51"/>
      <c r="D95" s="51"/>
      <c r="E95" s="51"/>
      <c r="F95" s="51"/>
      <c r="G95" s="51"/>
      <c r="H95" s="51"/>
      <c r="I95" s="51"/>
      <c r="J95" s="51">
        <v>10</v>
      </c>
      <c r="K95" s="84">
        <v>10</v>
      </c>
      <c r="L95" s="137"/>
      <c r="M95" s="57"/>
      <c r="N95" s="141"/>
      <c r="O95" s="54">
        <f>IF(J95=0,"",J95/I94)</f>
        <v>0.76923076923076927</v>
      </c>
      <c r="P95" s="55">
        <v>15</v>
      </c>
      <c r="Q95" s="145">
        <f t="shared" si="6"/>
        <v>0.9375</v>
      </c>
      <c r="R95" s="145">
        <f t="shared" si="7"/>
        <v>6.25E-2</v>
      </c>
      <c r="S95" s="52"/>
    </row>
    <row r="96" spans="1:26" ht="15.75" customHeight="1" x14ac:dyDescent="0.25">
      <c r="A96" s="50">
        <v>2201</v>
      </c>
      <c r="B96" s="51"/>
      <c r="C96" s="51"/>
      <c r="D96" s="51"/>
      <c r="E96" s="51"/>
      <c r="F96" s="51"/>
      <c r="G96" s="51"/>
      <c r="H96" s="51"/>
      <c r="I96" s="51"/>
      <c r="J96" s="51">
        <v>5</v>
      </c>
      <c r="K96" s="84">
        <v>3</v>
      </c>
      <c r="L96" s="137"/>
      <c r="M96" s="57"/>
      <c r="N96" s="57"/>
      <c r="O96" s="57"/>
      <c r="P96" s="55">
        <v>5</v>
      </c>
      <c r="Q96" s="149"/>
      <c r="R96" s="148"/>
      <c r="S96" s="52"/>
    </row>
    <row r="97" spans="1:19" ht="15.75" customHeight="1" x14ac:dyDescent="0.25">
      <c r="A97" s="50">
        <v>2202</v>
      </c>
      <c r="B97" s="51"/>
      <c r="C97" s="51"/>
      <c r="D97" s="51"/>
      <c r="E97" s="51"/>
      <c r="F97" s="51"/>
      <c r="G97" s="51"/>
      <c r="H97" s="51"/>
      <c r="I97" s="51"/>
      <c r="J97" s="51">
        <v>1</v>
      </c>
      <c r="K97" s="84">
        <v>1</v>
      </c>
      <c r="L97" s="137"/>
      <c r="M97" s="57"/>
      <c r="N97" s="142"/>
      <c r="O97" s="148"/>
      <c r="P97" s="58">
        <v>1</v>
      </c>
      <c r="Q97" s="149"/>
      <c r="R97" s="148"/>
      <c r="S97" s="52"/>
    </row>
    <row r="98" spans="1:19" ht="15.75" customHeight="1" x14ac:dyDescent="0.25">
      <c r="A98" s="50">
        <v>2301</v>
      </c>
      <c r="B98" s="51"/>
      <c r="C98" s="51"/>
      <c r="D98" s="51"/>
      <c r="E98" s="51"/>
      <c r="F98" s="51"/>
      <c r="G98" s="51"/>
      <c r="H98" s="51"/>
      <c r="I98" s="51"/>
      <c r="J98" s="51">
        <v>1</v>
      </c>
      <c r="K98" s="84"/>
      <c r="L98" s="137"/>
      <c r="M98" s="57"/>
      <c r="N98" s="142"/>
      <c r="O98" s="148"/>
      <c r="P98" s="166">
        <v>1</v>
      </c>
      <c r="Q98" s="149"/>
      <c r="R98" s="148"/>
      <c r="S98" s="52"/>
    </row>
    <row r="99" spans="1:19" ht="15.75" customHeight="1" x14ac:dyDescent="0.25">
      <c r="A99" s="50">
        <v>2302</v>
      </c>
      <c r="B99" s="51"/>
      <c r="C99" s="51"/>
      <c r="D99" s="51"/>
      <c r="E99" s="51"/>
      <c r="F99" s="51"/>
      <c r="G99" s="51"/>
      <c r="H99" s="51"/>
      <c r="I99" s="51"/>
      <c r="J99" s="51">
        <v>1</v>
      </c>
      <c r="K99" s="84"/>
      <c r="L99" s="137"/>
      <c r="M99" s="57"/>
      <c r="N99" s="142"/>
      <c r="O99" s="164"/>
      <c r="P99" s="168">
        <v>1</v>
      </c>
      <c r="Q99" s="165"/>
      <c r="R99" s="148"/>
      <c r="S99" s="52"/>
    </row>
    <row r="100" spans="1:19" ht="15.75" customHeight="1" x14ac:dyDescent="0.25">
      <c r="A100" s="50">
        <v>2401</v>
      </c>
      <c r="B100" s="51"/>
      <c r="C100" s="51"/>
      <c r="D100" s="51"/>
      <c r="E100" s="51"/>
      <c r="F100" s="51"/>
      <c r="G100" s="51"/>
      <c r="H100" s="51"/>
      <c r="I100" s="51"/>
      <c r="J100" s="51">
        <v>1</v>
      </c>
      <c r="K100" s="84"/>
      <c r="L100" s="137"/>
      <c r="M100" s="57"/>
      <c r="N100" s="142"/>
      <c r="O100" s="164"/>
      <c r="P100" s="168">
        <v>1</v>
      </c>
      <c r="Q100" s="165"/>
      <c r="R100" s="148"/>
      <c r="S100" s="52"/>
    </row>
    <row r="101" spans="1:19" ht="15.75" customHeight="1" x14ac:dyDescent="0.25">
      <c r="A101" s="50">
        <v>2402</v>
      </c>
      <c r="B101" s="51"/>
      <c r="C101" s="51"/>
      <c r="D101" s="51"/>
      <c r="E101" s="51"/>
      <c r="F101" s="51"/>
      <c r="G101" s="51"/>
      <c r="H101" s="51"/>
      <c r="I101" s="51"/>
      <c r="J101" s="51"/>
      <c r="K101" s="84"/>
      <c r="L101" s="137"/>
      <c r="M101" s="57"/>
      <c r="N101" s="142"/>
      <c r="O101" s="60" t="s">
        <v>48</v>
      </c>
      <c r="P101" s="167">
        <v>9</v>
      </c>
      <c r="Q101" s="62">
        <f>IF(SUM(K89:K97)=0,"",SUM(K89:K97))</f>
        <v>14</v>
      </c>
      <c r="R101" s="63" t="s">
        <v>17</v>
      </c>
      <c r="S101" s="52"/>
    </row>
    <row r="102" spans="1:19" ht="15.75" customHeight="1" x14ac:dyDescent="0.25">
      <c r="A102" s="50">
        <v>2501</v>
      </c>
      <c r="B102" s="51"/>
      <c r="C102" s="51"/>
      <c r="D102" s="51"/>
      <c r="E102" s="51"/>
      <c r="F102" s="51"/>
      <c r="G102" s="51"/>
      <c r="H102" s="51"/>
      <c r="I102" s="51"/>
      <c r="J102" s="51"/>
      <c r="K102" s="84"/>
      <c r="L102" s="137"/>
      <c r="M102" s="57"/>
      <c r="N102" s="142"/>
      <c r="O102" s="64" t="s">
        <v>49</v>
      </c>
      <c r="P102" s="65">
        <f>IF(P101/B87=0,"",P101/B87)</f>
        <v>0.3</v>
      </c>
      <c r="Q102" s="66">
        <f>IF(P101/Q101=0,"",P101/Q101)</f>
        <v>0.6428571428571429</v>
      </c>
      <c r="R102" s="67" t="s">
        <v>50</v>
      </c>
      <c r="S102" s="52"/>
    </row>
    <row r="103" spans="1:19" ht="15.75" customHeight="1" x14ac:dyDescent="0.25">
      <c r="A103" s="50">
        <v>2502</v>
      </c>
      <c r="B103" s="51"/>
      <c r="C103" s="51"/>
      <c r="D103" s="51"/>
      <c r="E103" s="51"/>
      <c r="F103" s="51"/>
      <c r="G103" s="51"/>
      <c r="H103" s="51"/>
      <c r="I103" s="51"/>
      <c r="J103" s="51"/>
      <c r="K103" s="84"/>
      <c r="L103" s="138"/>
      <c r="M103" s="143"/>
      <c r="N103" s="144"/>
      <c r="O103" s="68"/>
      <c r="P103" s="69"/>
      <c r="Q103" s="69"/>
      <c r="R103" s="70"/>
      <c r="S103" s="52"/>
    </row>
    <row r="104" spans="1:19" ht="18" customHeight="1" x14ac:dyDescent="0.25">
      <c r="A104" s="19"/>
      <c r="B104" s="182" t="s">
        <v>74</v>
      </c>
      <c r="C104" s="182"/>
      <c r="D104" s="182"/>
      <c r="E104" s="182"/>
      <c r="F104" s="182"/>
      <c r="G104" s="182"/>
      <c r="H104" s="182"/>
      <c r="I104" s="182"/>
      <c r="J104" s="182"/>
      <c r="K104" s="71">
        <f>SUM(K95:K100)</f>
        <v>14</v>
      </c>
      <c r="L104" s="72">
        <f>IF(K95=0,"",K95/B87)</f>
        <v>0.33333333333333331</v>
      </c>
      <c r="M104" s="72">
        <f>IF(K104=0,"",K104/B87)</f>
        <v>0.46666666666666667</v>
      </c>
      <c r="N104" s="72">
        <f>IF(K96=0,"",M104-L104)</f>
        <v>0.13333333333333336</v>
      </c>
      <c r="O104" s="1"/>
      <c r="P104" s="24"/>
      <c r="Q104" s="27"/>
      <c r="R104" s="1"/>
    </row>
    <row r="105" spans="1:19" ht="12.75" customHeight="1" x14ac:dyDescent="0.2">
      <c r="M105" s="1"/>
      <c r="N105" s="1"/>
      <c r="P105" s="1"/>
    </row>
    <row r="106" spans="1:19" ht="12.75" customHeight="1" x14ac:dyDescent="0.2">
      <c r="M106" s="1"/>
      <c r="N106" s="1"/>
      <c r="P106" s="1"/>
    </row>
    <row r="107" spans="1:19" ht="26.25" customHeight="1" x14ac:dyDescent="0.4">
      <c r="A107" s="29"/>
      <c r="B107" s="183" t="s">
        <v>63</v>
      </c>
      <c r="C107" s="184"/>
      <c r="D107" s="184"/>
      <c r="E107" s="184"/>
      <c r="F107" s="184"/>
      <c r="G107" s="184"/>
      <c r="H107" s="184"/>
      <c r="I107" s="184"/>
      <c r="J107" s="184"/>
      <c r="K107" s="127" t="s">
        <v>83</v>
      </c>
      <c r="L107" s="74"/>
      <c r="M107" s="1"/>
      <c r="N107" s="1"/>
      <c r="O107" s="24"/>
      <c r="P107" s="1"/>
      <c r="Q107" s="24"/>
      <c r="R107" s="24"/>
      <c r="S107" s="24"/>
    </row>
    <row r="108" spans="1:19" ht="20.25" customHeight="1" x14ac:dyDescent="0.2">
      <c r="A108" s="190" t="s">
        <v>16</v>
      </c>
      <c r="B108" s="191" t="s">
        <v>64</v>
      </c>
      <c r="C108" s="192"/>
      <c r="D108" s="192"/>
      <c r="E108" s="192"/>
      <c r="F108" s="192"/>
      <c r="G108" s="192"/>
      <c r="H108" s="192"/>
      <c r="I108" s="192"/>
      <c r="J108" s="192"/>
      <c r="K108" s="194" t="s">
        <v>17</v>
      </c>
      <c r="L108" s="189" t="s">
        <v>8</v>
      </c>
      <c r="M108" s="189" t="s">
        <v>9</v>
      </c>
      <c r="N108" s="196" t="s">
        <v>10</v>
      </c>
      <c r="O108" s="189" t="s">
        <v>11</v>
      </c>
      <c r="P108" s="187" t="s">
        <v>12</v>
      </c>
      <c r="Q108" s="187" t="s">
        <v>13</v>
      </c>
      <c r="R108" s="189" t="s">
        <v>14</v>
      </c>
    </row>
    <row r="109" spans="1:19" ht="15.75" customHeight="1" x14ac:dyDescent="0.25">
      <c r="A109" s="188"/>
      <c r="B109" s="50" t="s">
        <v>65</v>
      </c>
      <c r="C109" s="50" t="s">
        <v>66</v>
      </c>
      <c r="D109" s="50" t="s">
        <v>67</v>
      </c>
      <c r="E109" s="50" t="s">
        <v>68</v>
      </c>
      <c r="F109" s="50" t="s">
        <v>69</v>
      </c>
      <c r="G109" s="50" t="s">
        <v>70</v>
      </c>
      <c r="H109" s="50" t="s">
        <v>71</v>
      </c>
      <c r="I109" s="50" t="s">
        <v>72</v>
      </c>
      <c r="J109" s="50" t="s">
        <v>73</v>
      </c>
      <c r="K109" s="195"/>
      <c r="L109" s="188"/>
      <c r="M109" s="188"/>
      <c r="N109" s="188"/>
      <c r="O109" s="188"/>
      <c r="P109" s="188"/>
      <c r="Q109" s="188"/>
      <c r="R109" s="188"/>
    </row>
    <row r="110" spans="1:19" ht="15.75" customHeight="1" x14ac:dyDescent="0.25">
      <c r="A110" s="50">
        <v>1801</v>
      </c>
      <c r="B110" s="51">
        <v>6</v>
      </c>
      <c r="C110" s="51"/>
      <c r="D110" s="51"/>
      <c r="E110" s="51"/>
      <c r="F110" s="51"/>
      <c r="G110" s="51"/>
      <c r="H110" s="51"/>
      <c r="I110" s="51"/>
      <c r="J110" s="51"/>
      <c r="K110" s="84"/>
      <c r="L110" s="136"/>
      <c r="M110" s="139"/>
      <c r="N110" s="140"/>
      <c r="O110" s="146"/>
      <c r="P110" s="53">
        <f>B110</f>
        <v>6</v>
      </c>
      <c r="Q110" s="147"/>
      <c r="R110" s="146"/>
    </row>
    <row r="111" spans="1:19" ht="15.75" customHeight="1" x14ac:dyDescent="0.25">
      <c r="A111" s="50">
        <v>1802</v>
      </c>
      <c r="B111" s="51"/>
      <c r="C111" s="51">
        <v>5</v>
      </c>
      <c r="D111" s="51"/>
      <c r="E111" s="51"/>
      <c r="F111" s="51"/>
      <c r="G111" s="51"/>
      <c r="H111" s="51"/>
      <c r="I111" s="51"/>
      <c r="J111" s="51"/>
      <c r="K111" s="84"/>
      <c r="L111" s="137"/>
      <c r="M111" s="57"/>
      <c r="N111" s="141"/>
      <c r="O111" s="54">
        <f>IF(C111=0,"",C111/B110)</f>
        <v>0.83333333333333337</v>
      </c>
      <c r="P111" s="55">
        <v>5</v>
      </c>
      <c r="Q111" s="145">
        <f t="shared" ref="Q111:Q118" si="8">IF(P111=0,"",P111/P110)</f>
        <v>0.83333333333333337</v>
      </c>
      <c r="R111" s="145">
        <f t="shared" ref="R111:R118" si="9">IF(P111=0,"",100%-Q111)</f>
        <v>0.16666666666666663</v>
      </c>
    </row>
    <row r="112" spans="1:19" ht="15.75" customHeight="1" x14ac:dyDescent="0.25">
      <c r="A112" s="50">
        <v>1901</v>
      </c>
      <c r="B112" s="51"/>
      <c r="C112" s="51"/>
      <c r="D112" s="51">
        <v>4</v>
      </c>
      <c r="E112" s="51"/>
      <c r="F112" s="51"/>
      <c r="G112" s="51"/>
      <c r="H112" s="51"/>
      <c r="I112" s="51"/>
      <c r="J112" s="51"/>
      <c r="K112" s="84"/>
      <c r="L112" s="137"/>
      <c r="M112" s="57"/>
      <c r="N112" s="141"/>
      <c r="O112" s="54">
        <f>IF(D112=0,"",D112/C111)</f>
        <v>0.8</v>
      </c>
      <c r="P112" s="55">
        <v>4</v>
      </c>
      <c r="Q112" s="145">
        <f t="shared" si="8"/>
        <v>0.8</v>
      </c>
      <c r="R112" s="145">
        <f t="shared" si="9"/>
        <v>0.19999999999999996</v>
      </c>
      <c r="S112" s="80">
        <f>P112/P110</f>
        <v>0.66666666666666663</v>
      </c>
    </row>
    <row r="113" spans="1:18" ht="15.75" customHeight="1" x14ac:dyDescent="0.25">
      <c r="A113" s="50">
        <v>1902</v>
      </c>
      <c r="B113" s="51"/>
      <c r="C113" s="51"/>
      <c r="D113" s="51"/>
      <c r="E113" s="51">
        <v>2</v>
      </c>
      <c r="F113" s="51"/>
      <c r="G113" s="51"/>
      <c r="H113" s="51"/>
      <c r="I113" s="51"/>
      <c r="J113" s="51"/>
      <c r="K113" s="84"/>
      <c r="L113" s="137"/>
      <c r="M113" s="57"/>
      <c r="N113" s="141"/>
      <c r="O113" s="54">
        <f>IF(E113=0,"",E113/D112)</f>
        <v>0.5</v>
      </c>
      <c r="P113" s="55">
        <v>4</v>
      </c>
      <c r="Q113" s="145">
        <f t="shared" si="8"/>
        <v>1</v>
      </c>
      <c r="R113" s="145">
        <f t="shared" si="9"/>
        <v>0</v>
      </c>
    </row>
    <row r="114" spans="1:18" ht="15.75" customHeight="1" x14ac:dyDescent="0.25">
      <c r="A114" s="50">
        <v>2001</v>
      </c>
      <c r="B114" s="51"/>
      <c r="C114" s="51"/>
      <c r="D114" s="51"/>
      <c r="E114" s="51"/>
      <c r="F114" s="51">
        <v>2</v>
      </c>
      <c r="G114" s="51"/>
      <c r="H114" s="51"/>
      <c r="I114" s="51"/>
      <c r="J114" s="51"/>
      <c r="K114" s="84"/>
      <c r="L114" s="137"/>
      <c r="M114" s="57"/>
      <c r="N114" s="141"/>
      <c r="O114" s="54">
        <f>IF(F114=0,"",F114/E113)</f>
        <v>1</v>
      </c>
      <c r="P114" s="55">
        <v>2</v>
      </c>
      <c r="Q114" s="145">
        <f t="shared" si="8"/>
        <v>0.5</v>
      </c>
      <c r="R114" s="145">
        <f t="shared" si="9"/>
        <v>0.5</v>
      </c>
    </row>
    <row r="115" spans="1:18" ht="15.75" customHeight="1" x14ac:dyDescent="0.25">
      <c r="A115" s="50">
        <v>2002</v>
      </c>
      <c r="B115" s="51"/>
      <c r="C115" s="51"/>
      <c r="D115" s="51"/>
      <c r="E115" s="51"/>
      <c r="F115" s="51"/>
      <c r="G115" s="51">
        <v>2</v>
      </c>
      <c r="H115" s="51"/>
      <c r="I115" s="51"/>
      <c r="J115" s="51"/>
      <c r="K115" s="84"/>
      <c r="L115" s="137"/>
      <c r="M115" s="57"/>
      <c r="N115" s="141"/>
      <c r="O115" s="54">
        <f>IF(G115=0,"",G115/F114)</f>
        <v>1</v>
      </c>
      <c r="P115" s="55">
        <v>2</v>
      </c>
      <c r="Q115" s="145">
        <f t="shared" si="8"/>
        <v>1</v>
      </c>
      <c r="R115" s="145">
        <f t="shared" si="9"/>
        <v>0</v>
      </c>
    </row>
    <row r="116" spans="1:18" ht="15.75" customHeight="1" x14ac:dyDescent="0.25">
      <c r="A116" s="50">
        <v>2101</v>
      </c>
      <c r="B116" s="51"/>
      <c r="C116" s="51"/>
      <c r="D116" s="51"/>
      <c r="E116" s="51"/>
      <c r="F116" s="51"/>
      <c r="G116" s="51"/>
      <c r="H116" s="51">
        <v>2</v>
      </c>
      <c r="I116" s="51"/>
      <c r="J116" s="51"/>
      <c r="K116" s="84"/>
      <c r="L116" s="137"/>
      <c r="M116" s="57"/>
      <c r="N116" s="141"/>
      <c r="O116" s="54">
        <f>IF(H116=0,"",H116/G115)</f>
        <v>1</v>
      </c>
      <c r="P116" s="55">
        <v>2</v>
      </c>
      <c r="Q116" s="145">
        <f t="shared" si="8"/>
        <v>1</v>
      </c>
      <c r="R116" s="145">
        <f t="shared" si="9"/>
        <v>0</v>
      </c>
    </row>
    <row r="117" spans="1:18" ht="15.75" customHeight="1" x14ac:dyDescent="0.25">
      <c r="A117" s="50">
        <v>2102</v>
      </c>
      <c r="B117" s="51"/>
      <c r="C117" s="51"/>
      <c r="D117" s="51"/>
      <c r="E117" s="51"/>
      <c r="F117" s="51"/>
      <c r="G117" s="51"/>
      <c r="H117" s="51"/>
      <c r="I117" s="51">
        <v>2</v>
      </c>
      <c r="J117" s="51"/>
      <c r="K117" s="84"/>
      <c r="L117" s="137"/>
      <c r="M117" s="57"/>
      <c r="N117" s="141"/>
      <c r="O117" s="54">
        <f>IF(I117=0,"",I117/H116)</f>
        <v>1</v>
      </c>
      <c r="P117" s="55">
        <v>2</v>
      </c>
      <c r="Q117" s="145">
        <f t="shared" si="8"/>
        <v>1</v>
      </c>
      <c r="R117" s="145">
        <f t="shared" si="9"/>
        <v>0</v>
      </c>
    </row>
    <row r="118" spans="1:18" ht="15.75" customHeight="1" x14ac:dyDescent="0.25">
      <c r="A118" s="50">
        <v>2201</v>
      </c>
      <c r="B118" s="51"/>
      <c r="C118" s="51"/>
      <c r="D118" s="51"/>
      <c r="E118" s="51"/>
      <c r="F118" s="51"/>
      <c r="G118" s="51"/>
      <c r="H118" s="51"/>
      <c r="I118" s="51"/>
      <c r="J118" s="51">
        <v>2</v>
      </c>
      <c r="K118" s="84"/>
      <c r="L118" s="137"/>
      <c r="M118" s="57"/>
      <c r="N118" s="141"/>
      <c r="O118" s="54">
        <f>IF(J118=0,"",J118/I117)</f>
        <v>1</v>
      </c>
      <c r="P118" s="55">
        <v>2</v>
      </c>
      <c r="Q118" s="145">
        <f t="shared" si="8"/>
        <v>1</v>
      </c>
      <c r="R118" s="145">
        <f t="shared" si="9"/>
        <v>0</v>
      </c>
    </row>
    <row r="119" spans="1:18" ht="15.75" customHeight="1" x14ac:dyDescent="0.25">
      <c r="A119" s="50">
        <v>2202</v>
      </c>
      <c r="B119" s="51"/>
      <c r="C119" s="51"/>
      <c r="D119" s="51"/>
      <c r="E119" s="51"/>
      <c r="F119" s="51"/>
      <c r="G119" s="51"/>
      <c r="H119" s="51"/>
      <c r="I119" s="51"/>
      <c r="J119" s="51">
        <v>1</v>
      </c>
      <c r="K119" s="84">
        <v>1</v>
      </c>
      <c r="L119" s="137"/>
      <c r="M119" s="57"/>
      <c r="N119" s="57"/>
      <c r="O119" s="57"/>
      <c r="P119" s="55">
        <v>1</v>
      </c>
      <c r="Q119" s="149"/>
      <c r="R119" s="148"/>
    </row>
    <row r="120" spans="1:18" ht="15.75" customHeight="1" x14ac:dyDescent="0.25">
      <c r="A120" s="50">
        <v>2301</v>
      </c>
      <c r="B120" s="51"/>
      <c r="C120" s="51"/>
      <c r="D120" s="51"/>
      <c r="E120" s="51"/>
      <c r="F120" s="51"/>
      <c r="G120" s="51"/>
      <c r="H120" s="51"/>
      <c r="I120" s="51"/>
      <c r="J120" s="51"/>
      <c r="K120" s="84"/>
      <c r="L120" s="137"/>
      <c r="M120" s="57"/>
      <c r="N120" s="142"/>
      <c r="O120" s="148"/>
      <c r="P120" s="58"/>
      <c r="Q120" s="149"/>
      <c r="R120" s="148"/>
    </row>
    <row r="121" spans="1:18" ht="15.75" customHeight="1" x14ac:dyDescent="0.25">
      <c r="A121" s="50">
        <v>2302</v>
      </c>
      <c r="B121" s="51"/>
      <c r="C121" s="51"/>
      <c r="D121" s="51"/>
      <c r="E121" s="51"/>
      <c r="F121" s="51"/>
      <c r="G121" s="51"/>
      <c r="H121" s="51"/>
      <c r="I121" s="51"/>
      <c r="J121" s="51"/>
      <c r="K121" s="84"/>
      <c r="L121" s="137"/>
      <c r="M121" s="57"/>
      <c r="N121" s="142"/>
      <c r="O121" s="148"/>
      <c r="P121" s="58"/>
      <c r="Q121" s="149"/>
      <c r="R121" s="148"/>
    </row>
    <row r="122" spans="1:18" ht="15.75" customHeight="1" x14ac:dyDescent="0.25">
      <c r="A122" s="50">
        <v>2401</v>
      </c>
      <c r="B122" s="51"/>
      <c r="C122" s="51"/>
      <c r="D122" s="51"/>
      <c r="E122" s="51"/>
      <c r="F122" s="51"/>
      <c r="G122" s="51"/>
      <c r="H122" s="51"/>
      <c r="I122" s="51"/>
      <c r="J122" s="51"/>
      <c r="K122" s="84"/>
      <c r="L122" s="137"/>
      <c r="M122" s="57"/>
      <c r="N122" s="142"/>
      <c r="O122" s="148"/>
      <c r="P122" s="58"/>
      <c r="Q122" s="149"/>
      <c r="R122" s="148"/>
    </row>
    <row r="123" spans="1:18" ht="15.75" customHeight="1" x14ac:dyDescent="0.25">
      <c r="A123" s="50">
        <v>2402</v>
      </c>
      <c r="B123" s="51"/>
      <c r="C123" s="51"/>
      <c r="D123" s="51"/>
      <c r="E123" s="51"/>
      <c r="F123" s="51"/>
      <c r="G123" s="51"/>
      <c r="H123" s="51"/>
      <c r="I123" s="51"/>
      <c r="J123" s="51"/>
      <c r="K123" s="84"/>
      <c r="L123" s="137"/>
      <c r="M123" s="57"/>
      <c r="N123" s="142"/>
      <c r="O123" s="57"/>
      <c r="P123" s="142"/>
      <c r="Q123" s="150"/>
      <c r="R123" s="148"/>
    </row>
    <row r="124" spans="1:18" ht="15.75" customHeight="1" x14ac:dyDescent="0.25">
      <c r="A124" s="50">
        <v>2501</v>
      </c>
      <c r="B124" s="51"/>
      <c r="C124" s="51"/>
      <c r="D124" s="51"/>
      <c r="E124" s="51"/>
      <c r="F124" s="51"/>
      <c r="G124" s="51"/>
      <c r="H124" s="51"/>
      <c r="I124" s="51"/>
      <c r="J124" s="51"/>
      <c r="K124" s="84"/>
      <c r="L124" s="137"/>
      <c r="M124" s="57"/>
      <c r="N124" s="142"/>
      <c r="O124" s="60" t="s">
        <v>48</v>
      </c>
      <c r="P124" s="61">
        <v>1</v>
      </c>
      <c r="Q124" s="62">
        <f>IF(SUM(K112:K120)=0,"",SUM(K112:K120))</f>
        <v>1</v>
      </c>
      <c r="R124" s="63" t="s">
        <v>17</v>
      </c>
    </row>
    <row r="125" spans="1:18" ht="15.75" customHeight="1" x14ac:dyDescent="0.25">
      <c r="A125" s="50">
        <v>2502</v>
      </c>
      <c r="B125" s="51"/>
      <c r="C125" s="51"/>
      <c r="D125" s="51"/>
      <c r="E125" s="51"/>
      <c r="F125" s="51"/>
      <c r="G125" s="51"/>
      <c r="H125" s="51"/>
      <c r="I125" s="51"/>
      <c r="J125" s="51"/>
      <c r="K125" s="84"/>
      <c r="L125" s="137"/>
      <c r="M125" s="57"/>
      <c r="N125" s="142"/>
      <c r="O125" s="64" t="s">
        <v>49</v>
      </c>
      <c r="P125" s="65">
        <f>IF(P124/B110=0,"",P124/B110)</f>
        <v>0.16666666666666666</v>
      </c>
      <c r="Q125" s="66">
        <f>IF(P124/Q124=0,"",P124/Q124)</f>
        <v>1</v>
      </c>
      <c r="R125" s="67" t="s">
        <v>50</v>
      </c>
    </row>
    <row r="126" spans="1:18" ht="15.75" customHeight="1" x14ac:dyDescent="0.25">
      <c r="A126" s="50">
        <v>2601</v>
      </c>
      <c r="B126" s="51"/>
      <c r="C126" s="51"/>
      <c r="D126" s="51"/>
      <c r="E126" s="51"/>
      <c r="F126" s="51"/>
      <c r="G126" s="51"/>
      <c r="H126" s="51"/>
      <c r="I126" s="51"/>
      <c r="J126" s="51"/>
      <c r="K126" s="84"/>
      <c r="L126" s="138"/>
      <c r="M126" s="143"/>
      <c r="N126" s="144"/>
      <c r="O126" s="85"/>
      <c r="P126" s="86"/>
      <c r="Q126" s="86"/>
      <c r="R126" s="87"/>
    </row>
    <row r="127" spans="1:18" ht="18" customHeight="1" x14ac:dyDescent="0.25">
      <c r="A127" s="19"/>
      <c r="B127" s="182" t="s">
        <v>74</v>
      </c>
      <c r="C127" s="182"/>
      <c r="D127" s="182"/>
      <c r="E127" s="182"/>
      <c r="F127" s="182"/>
      <c r="G127" s="182"/>
      <c r="H127" s="182"/>
      <c r="I127" s="182"/>
      <c r="J127" s="182"/>
      <c r="K127" s="71">
        <f>SUM(K113:K123)</f>
        <v>1</v>
      </c>
      <c r="L127" s="72">
        <v>0</v>
      </c>
      <c r="M127" s="72">
        <f>IF(K127=0,"",K127/B110)</f>
        <v>0.16666666666666666</v>
      </c>
      <c r="N127" s="88">
        <f>M127-L127</f>
        <v>0.16666666666666666</v>
      </c>
      <c r="O127" s="1"/>
      <c r="P127" s="24"/>
      <c r="Q127" s="27"/>
      <c r="R127" s="1"/>
    </row>
    <row r="128" spans="1:18" ht="12.75" customHeight="1" x14ac:dyDescent="0.2">
      <c r="M128" s="1"/>
      <c r="N128" s="1"/>
      <c r="P128" s="1"/>
    </row>
    <row r="129" spans="1:19" ht="12.75" customHeight="1" x14ac:dyDescent="0.2">
      <c r="M129" s="1"/>
      <c r="N129" s="1"/>
      <c r="P129" s="1"/>
    </row>
    <row r="130" spans="1:19" ht="26.25" customHeight="1" x14ac:dyDescent="0.4">
      <c r="A130" s="29"/>
      <c r="B130" s="183" t="s">
        <v>63</v>
      </c>
      <c r="C130" s="184"/>
      <c r="D130" s="184"/>
      <c r="E130" s="184"/>
      <c r="F130" s="184"/>
      <c r="G130" s="184"/>
      <c r="H130" s="184"/>
      <c r="I130" s="184"/>
      <c r="J130" s="184"/>
      <c r="K130" s="127" t="s">
        <v>84</v>
      </c>
      <c r="L130" s="74"/>
      <c r="M130" s="1"/>
      <c r="N130" s="1"/>
      <c r="O130" s="24"/>
      <c r="P130" s="1"/>
      <c r="Q130" s="24"/>
      <c r="R130" s="24"/>
      <c r="S130" s="24"/>
    </row>
    <row r="131" spans="1:19" ht="20.25" customHeight="1" x14ac:dyDescent="0.2">
      <c r="A131" s="190" t="s">
        <v>16</v>
      </c>
      <c r="B131" s="191" t="s">
        <v>64</v>
      </c>
      <c r="C131" s="192"/>
      <c r="D131" s="192"/>
      <c r="E131" s="192"/>
      <c r="F131" s="192"/>
      <c r="G131" s="192"/>
      <c r="H131" s="192"/>
      <c r="I131" s="192"/>
      <c r="J131" s="192"/>
      <c r="K131" s="194" t="s">
        <v>17</v>
      </c>
      <c r="L131" s="189" t="s">
        <v>8</v>
      </c>
      <c r="M131" s="189" t="s">
        <v>9</v>
      </c>
      <c r="N131" s="196" t="s">
        <v>10</v>
      </c>
      <c r="O131" s="189" t="s">
        <v>11</v>
      </c>
      <c r="P131" s="187" t="s">
        <v>12</v>
      </c>
      <c r="Q131" s="187" t="s">
        <v>13</v>
      </c>
      <c r="R131" s="189" t="s">
        <v>14</v>
      </c>
    </row>
    <row r="132" spans="1:19" ht="15.75" customHeight="1" x14ac:dyDescent="0.25">
      <c r="A132" s="188"/>
      <c r="B132" s="50" t="s">
        <v>65</v>
      </c>
      <c r="C132" s="50" t="s">
        <v>66</v>
      </c>
      <c r="D132" s="50" t="s">
        <v>67</v>
      </c>
      <c r="E132" s="50" t="s">
        <v>68</v>
      </c>
      <c r="F132" s="50" t="s">
        <v>69</v>
      </c>
      <c r="G132" s="50" t="s">
        <v>70</v>
      </c>
      <c r="H132" s="50" t="s">
        <v>71</v>
      </c>
      <c r="I132" s="50" t="s">
        <v>72</v>
      </c>
      <c r="J132" s="50" t="s">
        <v>73</v>
      </c>
      <c r="K132" s="195"/>
      <c r="L132" s="188"/>
      <c r="M132" s="188"/>
      <c r="N132" s="188"/>
      <c r="O132" s="188"/>
      <c r="P132" s="188"/>
      <c r="Q132" s="188"/>
      <c r="R132" s="188"/>
    </row>
    <row r="133" spans="1:19" ht="15.75" customHeight="1" x14ac:dyDescent="0.25">
      <c r="A133" s="50">
        <v>1802</v>
      </c>
      <c r="B133" s="51">
        <v>30</v>
      </c>
      <c r="C133" s="51"/>
      <c r="D133" s="51"/>
      <c r="E133" s="51"/>
      <c r="F133" s="51"/>
      <c r="G133" s="51"/>
      <c r="H133" s="51"/>
      <c r="I133" s="51"/>
      <c r="J133" s="51"/>
      <c r="K133" s="84"/>
      <c r="L133" s="136"/>
      <c r="M133" s="139"/>
      <c r="N133" s="140"/>
      <c r="O133" s="146"/>
      <c r="P133" s="53">
        <f>B133</f>
        <v>30</v>
      </c>
      <c r="Q133" s="147"/>
      <c r="R133" s="146"/>
    </row>
    <row r="134" spans="1:19" ht="15.75" customHeight="1" x14ac:dyDescent="0.25">
      <c r="A134" s="50">
        <v>1901</v>
      </c>
      <c r="B134" s="51"/>
      <c r="C134" s="51">
        <v>23</v>
      </c>
      <c r="D134" s="51"/>
      <c r="E134" s="51"/>
      <c r="F134" s="51"/>
      <c r="G134" s="51"/>
      <c r="H134" s="51"/>
      <c r="I134" s="51"/>
      <c r="J134" s="51"/>
      <c r="K134" s="84"/>
      <c r="L134" s="137"/>
      <c r="M134" s="57"/>
      <c r="N134" s="141"/>
      <c r="O134" s="54">
        <f>IF(C134=0,"",C134/B133)</f>
        <v>0.76666666666666672</v>
      </c>
      <c r="P134" s="55">
        <v>23</v>
      </c>
      <c r="Q134" s="145">
        <f t="shared" ref="Q134:Q141" si="10">IF(P134=0,"",P134/P133)</f>
        <v>0.76666666666666672</v>
      </c>
      <c r="R134" s="145">
        <f t="shared" ref="R134:R141" si="11">IF(P134=0,"",100%-Q134)</f>
        <v>0.23333333333333328</v>
      </c>
    </row>
    <row r="135" spans="1:19" ht="15.75" customHeight="1" x14ac:dyDescent="0.25">
      <c r="A135" s="50">
        <v>1902</v>
      </c>
      <c r="B135" s="51"/>
      <c r="C135" s="51"/>
      <c r="D135" s="51">
        <v>18</v>
      </c>
      <c r="E135" s="51"/>
      <c r="F135" s="51"/>
      <c r="G135" s="51"/>
      <c r="H135" s="51"/>
      <c r="I135" s="51"/>
      <c r="J135" s="51"/>
      <c r="K135" s="84"/>
      <c r="L135" s="137"/>
      <c r="M135" s="57"/>
      <c r="N135" s="141"/>
      <c r="O135" s="54">
        <f>IF(D135=0,"",D135/C134)</f>
        <v>0.78260869565217395</v>
      </c>
      <c r="P135" s="55">
        <v>19</v>
      </c>
      <c r="Q135" s="145">
        <f t="shared" si="10"/>
        <v>0.82608695652173914</v>
      </c>
      <c r="R135" s="145">
        <f t="shared" si="11"/>
        <v>0.17391304347826086</v>
      </c>
      <c r="S135" s="80">
        <f>P135/P133</f>
        <v>0.6333333333333333</v>
      </c>
    </row>
    <row r="136" spans="1:19" ht="15.75" customHeight="1" x14ac:dyDescent="0.25">
      <c r="A136" s="50">
        <v>2001</v>
      </c>
      <c r="B136" s="51"/>
      <c r="C136" s="51"/>
      <c r="D136" s="51"/>
      <c r="E136" s="51">
        <v>15</v>
      </c>
      <c r="F136" s="51"/>
      <c r="G136" s="51"/>
      <c r="H136" s="51"/>
      <c r="I136" s="51"/>
      <c r="J136" s="51"/>
      <c r="K136" s="84"/>
      <c r="L136" s="137"/>
      <c r="M136" s="57"/>
      <c r="N136" s="141"/>
      <c r="O136" s="54">
        <f>IF(E136=0,"",E136/D135)</f>
        <v>0.83333333333333337</v>
      </c>
      <c r="P136" s="55">
        <v>17</v>
      </c>
      <c r="Q136" s="145">
        <f t="shared" si="10"/>
        <v>0.89473684210526316</v>
      </c>
      <c r="R136" s="145">
        <f t="shared" si="11"/>
        <v>0.10526315789473684</v>
      </c>
    </row>
    <row r="137" spans="1:19" ht="15.75" customHeight="1" x14ac:dyDescent="0.25">
      <c r="A137" s="50">
        <v>2002</v>
      </c>
      <c r="B137" s="51"/>
      <c r="C137" s="51"/>
      <c r="D137" s="51"/>
      <c r="E137" s="51"/>
      <c r="F137" s="51">
        <v>15</v>
      </c>
      <c r="G137" s="51"/>
      <c r="H137" s="51"/>
      <c r="I137" s="51"/>
      <c r="J137" s="51"/>
      <c r="K137" s="84"/>
      <c r="L137" s="137"/>
      <c r="M137" s="57"/>
      <c r="N137" s="141"/>
      <c r="O137" s="54">
        <f>IF(F137=0,"",F137/E136)</f>
        <v>1</v>
      </c>
      <c r="P137" s="55">
        <v>17</v>
      </c>
      <c r="Q137" s="145">
        <f t="shared" si="10"/>
        <v>1</v>
      </c>
      <c r="R137" s="145">
        <f t="shared" si="11"/>
        <v>0</v>
      </c>
    </row>
    <row r="138" spans="1:19" ht="15.75" customHeight="1" x14ac:dyDescent="0.25">
      <c r="A138" s="50">
        <v>2101</v>
      </c>
      <c r="B138" s="51"/>
      <c r="C138" s="51"/>
      <c r="D138" s="51"/>
      <c r="E138" s="51"/>
      <c r="F138" s="51"/>
      <c r="G138" s="51">
        <v>15</v>
      </c>
      <c r="H138" s="51"/>
      <c r="I138" s="51"/>
      <c r="J138" s="51"/>
      <c r="K138" s="84"/>
      <c r="L138" s="137"/>
      <c r="M138" s="57"/>
      <c r="N138" s="141"/>
      <c r="O138" s="54">
        <f>IF(G138=0,"",G138/F137)</f>
        <v>1</v>
      </c>
      <c r="P138" s="55">
        <v>17</v>
      </c>
      <c r="Q138" s="145">
        <f t="shared" si="10"/>
        <v>1</v>
      </c>
      <c r="R138" s="145">
        <f t="shared" si="11"/>
        <v>0</v>
      </c>
    </row>
    <row r="139" spans="1:19" ht="15.75" customHeight="1" x14ac:dyDescent="0.25">
      <c r="A139" s="50">
        <v>2102</v>
      </c>
      <c r="B139" s="51"/>
      <c r="C139" s="51"/>
      <c r="D139" s="51"/>
      <c r="E139" s="51"/>
      <c r="F139" s="51"/>
      <c r="G139" s="51"/>
      <c r="H139" s="51">
        <v>15</v>
      </c>
      <c r="I139" s="51"/>
      <c r="J139" s="51"/>
      <c r="K139" s="84"/>
      <c r="L139" s="137"/>
      <c r="M139" s="57"/>
      <c r="N139" s="141"/>
      <c r="O139" s="54">
        <f>IF(H139=0,"",H139/G138)</f>
        <v>1</v>
      </c>
      <c r="P139" s="55">
        <v>16</v>
      </c>
      <c r="Q139" s="145">
        <f t="shared" si="10"/>
        <v>0.94117647058823528</v>
      </c>
      <c r="R139" s="145">
        <f t="shared" si="11"/>
        <v>5.8823529411764719E-2</v>
      </c>
    </row>
    <row r="140" spans="1:19" ht="15.75" customHeight="1" x14ac:dyDescent="0.25">
      <c r="A140" s="50">
        <v>2201</v>
      </c>
      <c r="B140" s="51"/>
      <c r="C140" s="51"/>
      <c r="D140" s="51"/>
      <c r="E140" s="51"/>
      <c r="F140" s="51"/>
      <c r="G140" s="51"/>
      <c r="H140" s="51"/>
      <c r="I140" s="51">
        <v>10</v>
      </c>
      <c r="J140" s="51"/>
      <c r="K140" s="84"/>
      <c r="L140" s="137"/>
      <c r="M140" s="57"/>
      <c r="N140" s="141"/>
      <c r="O140" s="54">
        <f>IF(I140=0,"",I140/H139)</f>
        <v>0.66666666666666663</v>
      </c>
      <c r="P140" s="55">
        <v>15</v>
      </c>
      <c r="Q140" s="145">
        <f t="shared" si="10"/>
        <v>0.9375</v>
      </c>
      <c r="R140" s="145">
        <f t="shared" si="11"/>
        <v>6.25E-2</v>
      </c>
    </row>
    <row r="141" spans="1:19" ht="15.75" customHeight="1" x14ac:dyDescent="0.25">
      <c r="A141" s="50">
        <v>2202</v>
      </c>
      <c r="B141" s="51"/>
      <c r="C141" s="51"/>
      <c r="D141" s="51"/>
      <c r="E141" s="51"/>
      <c r="F141" s="51"/>
      <c r="G141" s="51"/>
      <c r="H141" s="51"/>
      <c r="I141" s="51"/>
      <c r="J141" s="51">
        <v>10</v>
      </c>
      <c r="K141" s="84">
        <v>3</v>
      </c>
      <c r="L141" s="137"/>
      <c r="M141" s="57"/>
      <c r="N141" s="141"/>
      <c r="O141" s="54">
        <f>IF(J141=0,"",J141/I140)</f>
        <v>1</v>
      </c>
      <c r="P141" s="55">
        <v>15</v>
      </c>
      <c r="Q141" s="145">
        <f t="shared" si="10"/>
        <v>1</v>
      </c>
      <c r="R141" s="145">
        <f t="shared" si="11"/>
        <v>0</v>
      </c>
    </row>
    <row r="142" spans="1:19" ht="15.75" customHeight="1" x14ac:dyDescent="0.25">
      <c r="A142" s="50">
        <v>2301</v>
      </c>
      <c r="B142" s="51"/>
      <c r="C142" s="51"/>
      <c r="D142" s="51"/>
      <c r="E142" s="51"/>
      <c r="F142" s="51"/>
      <c r="G142" s="51"/>
      <c r="H142" s="51"/>
      <c r="I142" s="51"/>
      <c r="J142" s="51">
        <v>10</v>
      </c>
      <c r="K142" s="84">
        <v>6</v>
      </c>
      <c r="L142" s="137"/>
      <c r="M142" s="57"/>
      <c r="N142" s="57"/>
      <c r="O142" s="57"/>
      <c r="P142" s="55">
        <v>12</v>
      </c>
      <c r="Q142" s="149"/>
      <c r="R142" s="148"/>
    </row>
    <row r="143" spans="1:19" ht="15.75" customHeight="1" x14ac:dyDescent="0.25">
      <c r="A143" s="50">
        <v>2302</v>
      </c>
      <c r="B143" s="51"/>
      <c r="C143" s="51"/>
      <c r="D143" s="51"/>
      <c r="E143" s="51"/>
      <c r="F143" s="51"/>
      <c r="G143" s="51"/>
      <c r="H143" s="51"/>
      <c r="I143" s="51"/>
      <c r="J143" s="51">
        <v>5</v>
      </c>
      <c r="K143" s="84">
        <v>4</v>
      </c>
      <c r="L143" s="137"/>
      <c r="M143" s="57"/>
      <c r="N143" s="142"/>
      <c r="O143" s="148"/>
      <c r="P143" s="58">
        <v>6</v>
      </c>
      <c r="Q143" s="149"/>
      <c r="R143" s="148"/>
    </row>
    <row r="144" spans="1:19" ht="15.75" customHeight="1" x14ac:dyDescent="0.25">
      <c r="A144" s="50">
        <v>2401</v>
      </c>
      <c r="B144" s="51"/>
      <c r="C144" s="51"/>
      <c r="D144" s="51"/>
      <c r="E144" s="51"/>
      <c r="F144" s="51"/>
      <c r="G144" s="51"/>
      <c r="H144" s="51"/>
      <c r="I144" s="51"/>
      <c r="J144" s="51">
        <v>1</v>
      </c>
      <c r="K144" s="84">
        <v>1</v>
      </c>
      <c r="L144" s="137"/>
      <c r="M144" s="57"/>
      <c r="N144" s="142"/>
      <c r="O144" s="148"/>
      <c r="P144" s="58">
        <v>1</v>
      </c>
      <c r="Q144" s="149"/>
      <c r="R144" s="148"/>
    </row>
    <row r="145" spans="1:19" ht="15.75" customHeight="1" x14ac:dyDescent="0.25">
      <c r="A145" s="50">
        <v>2402</v>
      </c>
      <c r="B145" s="51"/>
      <c r="C145" s="51"/>
      <c r="D145" s="51"/>
      <c r="E145" s="51"/>
      <c r="F145" s="51"/>
      <c r="G145" s="51"/>
      <c r="H145" s="51"/>
      <c r="I145" s="51"/>
      <c r="J145" s="51"/>
      <c r="K145" s="84"/>
      <c r="L145" s="137"/>
      <c r="M145" s="57"/>
      <c r="N145" s="142"/>
      <c r="O145" s="57"/>
      <c r="P145" s="142"/>
      <c r="Q145" s="150"/>
      <c r="R145" s="148"/>
    </row>
    <row r="146" spans="1:19" ht="15.75" customHeight="1" x14ac:dyDescent="0.25">
      <c r="A146" s="50">
        <v>2501</v>
      </c>
      <c r="B146" s="51"/>
      <c r="C146" s="51"/>
      <c r="D146" s="51"/>
      <c r="E146" s="51"/>
      <c r="F146" s="51"/>
      <c r="G146" s="51"/>
      <c r="H146" s="51"/>
      <c r="I146" s="51"/>
      <c r="J146" s="51"/>
      <c r="K146" s="84"/>
      <c r="L146" s="137"/>
      <c r="M146" s="57"/>
      <c r="N146" s="142"/>
      <c r="O146" s="60" t="s">
        <v>48</v>
      </c>
      <c r="P146" s="61">
        <v>8</v>
      </c>
      <c r="Q146" s="62">
        <f>K149</f>
        <v>14</v>
      </c>
      <c r="R146" s="63" t="s">
        <v>17</v>
      </c>
    </row>
    <row r="147" spans="1:19" ht="15.75" customHeight="1" x14ac:dyDescent="0.25">
      <c r="A147" s="50">
        <v>2502</v>
      </c>
      <c r="B147" s="51"/>
      <c r="C147" s="51"/>
      <c r="D147" s="51"/>
      <c r="E147" s="51"/>
      <c r="F147" s="51"/>
      <c r="G147" s="51"/>
      <c r="H147" s="51"/>
      <c r="I147" s="51"/>
      <c r="J147" s="51"/>
      <c r="K147" s="84"/>
      <c r="L147" s="137"/>
      <c r="M147" s="57"/>
      <c r="N147" s="142"/>
      <c r="O147" s="64" t="s">
        <v>49</v>
      </c>
      <c r="P147" s="65">
        <f>IF(P146/B133=0,"",P146/B133)</f>
        <v>0.26666666666666666</v>
      </c>
      <c r="Q147" s="66">
        <f>IF(P146/Q146=0,"",P146/Q146)</f>
        <v>0.5714285714285714</v>
      </c>
      <c r="R147" s="67" t="s">
        <v>50</v>
      </c>
    </row>
    <row r="148" spans="1:19" ht="15.75" customHeight="1" x14ac:dyDescent="0.25">
      <c r="A148" s="50">
        <v>2601</v>
      </c>
      <c r="B148" s="51"/>
      <c r="C148" s="51"/>
      <c r="D148" s="51"/>
      <c r="E148" s="51"/>
      <c r="F148" s="51"/>
      <c r="G148" s="51"/>
      <c r="H148" s="51"/>
      <c r="I148" s="51"/>
      <c r="J148" s="51"/>
      <c r="K148" s="84"/>
      <c r="L148" s="138"/>
      <c r="M148" s="143"/>
      <c r="N148" s="144"/>
      <c r="O148" s="85"/>
      <c r="P148" s="86"/>
      <c r="Q148" s="86"/>
      <c r="R148" s="87"/>
    </row>
    <row r="149" spans="1:19" ht="18" customHeight="1" x14ac:dyDescent="0.25">
      <c r="A149" s="19"/>
      <c r="B149" s="182" t="s">
        <v>74</v>
      </c>
      <c r="C149" s="182"/>
      <c r="D149" s="182"/>
      <c r="E149" s="182"/>
      <c r="F149" s="182"/>
      <c r="G149" s="182"/>
      <c r="H149" s="182"/>
      <c r="I149" s="182"/>
      <c r="J149" s="182"/>
      <c r="K149" s="71">
        <f>SUM(K136:K145)</f>
        <v>14</v>
      </c>
      <c r="L149" s="72">
        <f>IF(K141=0,"",K141/B133)</f>
        <v>0.1</v>
      </c>
      <c r="M149" s="72">
        <f>IF(K149=0,"",K149/B133)</f>
        <v>0.46666666666666667</v>
      </c>
      <c r="N149" s="88">
        <f>IF(K141=0,"0%",M149-L149)</f>
        <v>0.3666666666666667</v>
      </c>
      <c r="O149" s="1"/>
      <c r="P149" s="24"/>
      <c r="Q149" s="27"/>
      <c r="R149" s="1"/>
    </row>
    <row r="150" spans="1:19" ht="12.75" customHeight="1" x14ac:dyDescent="0.2">
      <c r="M150" s="1"/>
      <c r="N150" s="1"/>
      <c r="P150" s="1"/>
    </row>
    <row r="151" spans="1:19" ht="12.75" customHeight="1" x14ac:dyDescent="0.2">
      <c r="M151" s="1"/>
      <c r="N151" s="1"/>
      <c r="P151" s="1"/>
    </row>
    <row r="152" spans="1:19" ht="26.25" customHeight="1" x14ac:dyDescent="0.4">
      <c r="A152" s="29"/>
      <c r="B152" s="183" t="s">
        <v>63</v>
      </c>
      <c r="C152" s="184"/>
      <c r="D152" s="184"/>
      <c r="E152" s="184"/>
      <c r="F152" s="184"/>
      <c r="G152" s="184"/>
      <c r="H152" s="184"/>
      <c r="I152" s="184"/>
      <c r="J152" s="184"/>
      <c r="K152" s="127" t="s">
        <v>85</v>
      </c>
      <c r="L152" s="74"/>
      <c r="M152" s="1"/>
      <c r="N152" s="1"/>
      <c r="O152" s="24"/>
      <c r="P152" s="1"/>
      <c r="Q152" s="24"/>
      <c r="R152" s="24"/>
      <c r="S152" s="24"/>
    </row>
    <row r="153" spans="1:19" ht="20.25" customHeight="1" x14ac:dyDescent="0.2">
      <c r="A153" s="190" t="s">
        <v>16</v>
      </c>
      <c r="B153" s="191" t="s">
        <v>64</v>
      </c>
      <c r="C153" s="192"/>
      <c r="D153" s="192"/>
      <c r="E153" s="192"/>
      <c r="F153" s="192"/>
      <c r="G153" s="192"/>
      <c r="H153" s="192"/>
      <c r="I153" s="192"/>
      <c r="J153" s="192"/>
      <c r="K153" s="194" t="s">
        <v>17</v>
      </c>
      <c r="L153" s="189" t="s">
        <v>8</v>
      </c>
      <c r="M153" s="189" t="s">
        <v>9</v>
      </c>
      <c r="N153" s="196" t="s">
        <v>10</v>
      </c>
      <c r="O153" s="189" t="s">
        <v>11</v>
      </c>
      <c r="P153" s="187" t="s">
        <v>12</v>
      </c>
      <c r="Q153" s="187" t="s">
        <v>13</v>
      </c>
      <c r="R153" s="189" t="s">
        <v>14</v>
      </c>
    </row>
    <row r="154" spans="1:19" ht="15.75" customHeight="1" x14ac:dyDescent="0.25">
      <c r="A154" s="188"/>
      <c r="B154" s="50" t="s">
        <v>65</v>
      </c>
      <c r="C154" s="50" t="s">
        <v>66</v>
      </c>
      <c r="D154" s="50" t="s">
        <v>67</v>
      </c>
      <c r="E154" s="50" t="s">
        <v>68</v>
      </c>
      <c r="F154" s="50" t="s">
        <v>69</v>
      </c>
      <c r="G154" s="50" t="s">
        <v>70</v>
      </c>
      <c r="H154" s="50" t="s">
        <v>71</v>
      </c>
      <c r="I154" s="50" t="s">
        <v>72</v>
      </c>
      <c r="J154" s="50" t="s">
        <v>73</v>
      </c>
      <c r="K154" s="195"/>
      <c r="L154" s="188"/>
      <c r="M154" s="188"/>
      <c r="N154" s="188"/>
      <c r="O154" s="188"/>
      <c r="P154" s="188"/>
      <c r="Q154" s="188"/>
      <c r="R154" s="188"/>
    </row>
    <row r="155" spans="1:19" ht="15.75" customHeight="1" x14ac:dyDescent="0.25">
      <c r="A155" s="50">
        <v>1901</v>
      </c>
      <c r="B155" s="51">
        <v>13</v>
      </c>
      <c r="C155" s="51"/>
      <c r="D155" s="51"/>
      <c r="E155" s="51"/>
      <c r="F155" s="51"/>
      <c r="G155" s="51"/>
      <c r="H155" s="51"/>
      <c r="I155" s="51"/>
      <c r="J155" s="51"/>
      <c r="K155" s="84"/>
      <c r="L155" s="136"/>
      <c r="M155" s="139"/>
      <c r="N155" s="140"/>
      <c r="O155" s="146"/>
      <c r="P155" s="53">
        <f>B155</f>
        <v>13</v>
      </c>
      <c r="Q155" s="147"/>
      <c r="R155" s="146"/>
    </row>
    <row r="156" spans="1:19" ht="15.75" customHeight="1" x14ac:dyDescent="0.25">
      <c r="A156" s="50">
        <v>1902</v>
      </c>
      <c r="B156" s="51"/>
      <c r="C156" s="51">
        <v>9</v>
      </c>
      <c r="D156" s="51"/>
      <c r="E156" s="51"/>
      <c r="F156" s="51"/>
      <c r="G156" s="51"/>
      <c r="H156" s="51"/>
      <c r="I156" s="51"/>
      <c r="J156" s="51"/>
      <c r="K156" s="84"/>
      <c r="L156" s="137"/>
      <c r="M156" s="57"/>
      <c r="N156" s="141"/>
      <c r="O156" s="54">
        <f>IF(C156=0,"",C156/B155)</f>
        <v>0.69230769230769229</v>
      </c>
      <c r="P156" s="55">
        <v>9</v>
      </c>
      <c r="Q156" s="145">
        <f t="shared" ref="Q156:Q163" si="12">IF(P156=0,"",P156/P155)</f>
        <v>0.69230769230769229</v>
      </c>
      <c r="R156" s="145">
        <f t="shared" ref="R156:R163" si="13">IF(P156=0,"",100%-Q156)</f>
        <v>0.30769230769230771</v>
      </c>
    </row>
    <row r="157" spans="1:19" ht="15.75" customHeight="1" x14ac:dyDescent="0.25">
      <c r="A157" s="50">
        <v>2001</v>
      </c>
      <c r="B157" s="51"/>
      <c r="C157" s="51"/>
      <c r="D157" s="51">
        <v>6</v>
      </c>
      <c r="E157" s="51"/>
      <c r="F157" s="51"/>
      <c r="G157" s="51"/>
      <c r="H157" s="51"/>
      <c r="I157" s="51"/>
      <c r="J157" s="51"/>
      <c r="K157" s="84"/>
      <c r="L157" s="137"/>
      <c r="M157" s="57"/>
      <c r="N157" s="141"/>
      <c r="O157" s="54">
        <f>IF(D157=0,"",D157/C156)</f>
        <v>0.66666666666666663</v>
      </c>
      <c r="P157" s="55">
        <v>7</v>
      </c>
      <c r="Q157" s="145">
        <f t="shared" si="12"/>
        <v>0.77777777777777779</v>
      </c>
      <c r="R157" s="145">
        <f t="shared" si="13"/>
        <v>0.22222222222222221</v>
      </c>
      <c r="S157" s="80">
        <f>P157/P155</f>
        <v>0.53846153846153844</v>
      </c>
    </row>
    <row r="158" spans="1:19" ht="15.75" customHeight="1" x14ac:dyDescent="0.25">
      <c r="A158" s="50">
        <v>2002</v>
      </c>
      <c r="B158" s="51"/>
      <c r="C158" s="51"/>
      <c r="D158" s="51"/>
      <c r="E158" s="51">
        <v>4</v>
      </c>
      <c r="F158" s="51"/>
      <c r="G158" s="51"/>
      <c r="H158" s="51"/>
      <c r="I158" s="51"/>
      <c r="J158" s="51"/>
      <c r="K158" s="84"/>
      <c r="L158" s="137"/>
      <c r="M158" s="57"/>
      <c r="N158" s="141"/>
      <c r="O158" s="54">
        <f>IF(E158=0,"",E158/D157)</f>
        <v>0.66666666666666663</v>
      </c>
      <c r="P158" s="55">
        <v>4</v>
      </c>
      <c r="Q158" s="145">
        <f t="shared" si="12"/>
        <v>0.5714285714285714</v>
      </c>
      <c r="R158" s="145">
        <f t="shared" si="13"/>
        <v>0.4285714285714286</v>
      </c>
    </row>
    <row r="159" spans="1:19" ht="15.75" customHeight="1" x14ac:dyDescent="0.25">
      <c r="A159" s="50">
        <v>2101</v>
      </c>
      <c r="B159" s="51"/>
      <c r="C159" s="51"/>
      <c r="D159" s="51"/>
      <c r="E159" s="51"/>
      <c r="F159" s="51">
        <v>3</v>
      </c>
      <c r="G159" s="51"/>
      <c r="H159" s="51"/>
      <c r="I159" s="51"/>
      <c r="J159" s="51"/>
      <c r="K159" s="84"/>
      <c r="L159" s="137"/>
      <c r="M159" s="57"/>
      <c r="N159" s="141"/>
      <c r="O159" s="54">
        <f>IF(F159=0,"",F159/E158)</f>
        <v>0.75</v>
      </c>
      <c r="P159" s="55">
        <v>3</v>
      </c>
      <c r="Q159" s="145">
        <f t="shared" si="12"/>
        <v>0.75</v>
      </c>
      <c r="R159" s="145">
        <f t="shared" si="13"/>
        <v>0.25</v>
      </c>
    </row>
    <row r="160" spans="1:19" ht="15.75" customHeight="1" x14ac:dyDescent="0.25">
      <c r="A160" s="50">
        <v>2102</v>
      </c>
      <c r="B160" s="51"/>
      <c r="C160" s="51"/>
      <c r="D160" s="51"/>
      <c r="E160" s="51"/>
      <c r="F160" s="51"/>
      <c r="G160" s="51">
        <v>3</v>
      </c>
      <c r="H160" s="51"/>
      <c r="I160" s="51"/>
      <c r="J160" s="51"/>
      <c r="K160" s="84"/>
      <c r="L160" s="137"/>
      <c r="M160" s="57"/>
      <c r="N160" s="141"/>
      <c r="O160" s="54">
        <f>IF(G160=0,"",G160/F159)</f>
        <v>1</v>
      </c>
      <c r="P160" s="55">
        <v>3</v>
      </c>
      <c r="Q160" s="145">
        <f t="shared" si="12"/>
        <v>1</v>
      </c>
      <c r="R160" s="145">
        <f t="shared" si="13"/>
        <v>0</v>
      </c>
    </row>
    <row r="161" spans="1:19" ht="15.75" customHeight="1" x14ac:dyDescent="0.25">
      <c r="A161" s="50">
        <v>2201</v>
      </c>
      <c r="B161" s="51"/>
      <c r="C161" s="51"/>
      <c r="D161" s="51"/>
      <c r="E161" s="51"/>
      <c r="F161" s="51"/>
      <c r="G161" s="51"/>
      <c r="H161" s="51">
        <v>3</v>
      </c>
      <c r="I161" s="51"/>
      <c r="J161" s="51"/>
      <c r="K161" s="84"/>
      <c r="L161" s="137"/>
      <c r="M161" s="57"/>
      <c r="N161" s="141"/>
      <c r="O161" s="54">
        <f>IF(H161=0,"",H161/G160)</f>
        <v>1</v>
      </c>
      <c r="P161" s="55">
        <v>3</v>
      </c>
      <c r="Q161" s="145">
        <f t="shared" si="12"/>
        <v>1</v>
      </c>
      <c r="R161" s="145">
        <f t="shared" si="13"/>
        <v>0</v>
      </c>
    </row>
    <row r="162" spans="1:19" ht="15.75" customHeight="1" x14ac:dyDescent="0.25">
      <c r="A162" s="50">
        <v>2202</v>
      </c>
      <c r="B162" s="51"/>
      <c r="C162" s="51"/>
      <c r="D162" s="51"/>
      <c r="E162" s="51"/>
      <c r="F162" s="51"/>
      <c r="G162" s="51"/>
      <c r="H162" s="51"/>
      <c r="I162" s="51">
        <v>2</v>
      </c>
      <c r="J162" s="51"/>
      <c r="K162" s="84"/>
      <c r="L162" s="137"/>
      <c r="M162" s="57"/>
      <c r="N162" s="141"/>
      <c r="O162" s="54">
        <f>IF(I162=0,"",I162/H161)</f>
        <v>0.66666666666666663</v>
      </c>
      <c r="P162" s="55">
        <v>3</v>
      </c>
      <c r="Q162" s="145">
        <f t="shared" si="12"/>
        <v>1</v>
      </c>
      <c r="R162" s="145">
        <f t="shared" si="13"/>
        <v>0</v>
      </c>
    </row>
    <row r="163" spans="1:19" ht="15.75" customHeight="1" x14ac:dyDescent="0.25">
      <c r="A163" s="50">
        <v>2301</v>
      </c>
      <c r="B163" s="51"/>
      <c r="C163" s="51"/>
      <c r="D163" s="51"/>
      <c r="E163" s="51"/>
      <c r="F163" s="51"/>
      <c r="G163" s="51"/>
      <c r="H163" s="51"/>
      <c r="I163" s="51"/>
      <c r="J163" s="51">
        <v>2</v>
      </c>
      <c r="K163" s="84">
        <v>2</v>
      </c>
      <c r="L163" s="137"/>
      <c r="M163" s="57"/>
      <c r="N163" s="141"/>
      <c r="O163" s="54">
        <f>IF(J163=0,"",J163/I162)</f>
        <v>1</v>
      </c>
      <c r="P163" s="55">
        <v>2</v>
      </c>
      <c r="Q163" s="145">
        <f t="shared" si="12"/>
        <v>0.66666666666666663</v>
      </c>
      <c r="R163" s="145">
        <f t="shared" si="13"/>
        <v>0.33333333333333337</v>
      </c>
    </row>
    <row r="164" spans="1:19" ht="15.75" customHeight="1" x14ac:dyDescent="0.25">
      <c r="A164" s="50">
        <v>2302</v>
      </c>
      <c r="B164" s="51"/>
      <c r="C164" s="51"/>
      <c r="D164" s="51"/>
      <c r="E164" s="51"/>
      <c r="F164" s="51"/>
      <c r="G164" s="51"/>
      <c r="H164" s="51"/>
      <c r="I164" s="51"/>
      <c r="J164" s="51"/>
      <c r="K164" s="84"/>
      <c r="L164" s="137"/>
      <c r="M164" s="57"/>
      <c r="N164" s="57"/>
      <c r="O164" s="57"/>
      <c r="P164" s="55"/>
      <c r="Q164" s="149"/>
      <c r="R164" s="148"/>
    </row>
    <row r="165" spans="1:19" ht="15.75" customHeight="1" x14ac:dyDescent="0.25">
      <c r="A165" s="50">
        <v>2401</v>
      </c>
      <c r="B165" s="51"/>
      <c r="C165" s="51"/>
      <c r="D165" s="51"/>
      <c r="E165" s="51"/>
      <c r="F165" s="51"/>
      <c r="G165" s="51"/>
      <c r="H165" s="51"/>
      <c r="I165" s="51"/>
      <c r="J165" s="51"/>
      <c r="K165" s="84"/>
      <c r="L165" s="137"/>
      <c r="M165" s="57"/>
      <c r="N165" s="142"/>
      <c r="O165" s="148"/>
      <c r="P165" s="58"/>
      <c r="Q165" s="149"/>
      <c r="R165" s="148"/>
    </row>
    <row r="166" spans="1:19" ht="15.75" customHeight="1" x14ac:dyDescent="0.25">
      <c r="A166" s="50">
        <v>2402</v>
      </c>
      <c r="B166" s="51"/>
      <c r="C166" s="51"/>
      <c r="D166" s="51"/>
      <c r="E166" s="51"/>
      <c r="F166" s="51"/>
      <c r="G166" s="51"/>
      <c r="H166" s="51"/>
      <c r="I166" s="51"/>
      <c r="J166" s="51"/>
      <c r="K166" s="84"/>
      <c r="L166" s="137"/>
      <c r="M166" s="57"/>
      <c r="N166" s="142"/>
      <c r="O166" s="148"/>
      <c r="P166" s="58"/>
      <c r="Q166" s="149"/>
      <c r="R166" s="148"/>
    </row>
    <row r="167" spans="1:19" ht="15.75" customHeight="1" x14ac:dyDescent="0.25">
      <c r="A167" s="50">
        <v>2501</v>
      </c>
      <c r="B167" s="51"/>
      <c r="C167" s="51"/>
      <c r="D167" s="51"/>
      <c r="E167" s="51"/>
      <c r="F167" s="51"/>
      <c r="G167" s="51"/>
      <c r="H167" s="51"/>
      <c r="I167" s="51"/>
      <c r="J167" s="51"/>
      <c r="K167" s="84"/>
      <c r="L167" s="137"/>
      <c r="M167" s="57"/>
      <c r="N167" s="142"/>
      <c r="O167" s="57"/>
      <c r="P167" s="142"/>
      <c r="Q167" s="150"/>
      <c r="R167" s="148"/>
    </row>
    <row r="168" spans="1:19" ht="15.75" customHeight="1" x14ac:dyDescent="0.25">
      <c r="A168" s="50">
        <v>2502</v>
      </c>
      <c r="B168" s="51"/>
      <c r="C168" s="51"/>
      <c r="D168" s="51"/>
      <c r="E168" s="51"/>
      <c r="F168" s="51"/>
      <c r="G168" s="51"/>
      <c r="H168" s="51"/>
      <c r="I168" s="51"/>
      <c r="J168" s="51"/>
      <c r="K168" s="84"/>
      <c r="L168" s="137"/>
      <c r="M168" s="57"/>
      <c r="N168" s="142"/>
      <c r="O168" s="60" t="s">
        <v>48</v>
      </c>
      <c r="P168" s="61">
        <v>2</v>
      </c>
      <c r="Q168" s="62">
        <f>IF(SUM(K157:K165)=0,"",SUM(K157:K165))</f>
        <v>2</v>
      </c>
      <c r="R168" s="63" t="s">
        <v>17</v>
      </c>
    </row>
    <row r="169" spans="1:19" ht="15.75" customHeight="1" x14ac:dyDescent="0.25">
      <c r="A169" s="50">
        <v>2601</v>
      </c>
      <c r="B169" s="51"/>
      <c r="C169" s="51"/>
      <c r="D169" s="51"/>
      <c r="E169" s="51"/>
      <c r="F169" s="51"/>
      <c r="G169" s="51"/>
      <c r="H169" s="51"/>
      <c r="I169" s="51"/>
      <c r="J169" s="51"/>
      <c r="K169" s="84"/>
      <c r="L169" s="137"/>
      <c r="M169" s="57"/>
      <c r="N169" s="142"/>
      <c r="O169" s="64" t="s">
        <v>49</v>
      </c>
      <c r="P169" s="65">
        <f>IF(P168/B155=0,"",P168/B155)</f>
        <v>0.15384615384615385</v>
      </c>
      <c r="Q169" s="66">
        <f>IF(P168/Q168=0,"",P168/Q168)</f>
        <v>1</v>
      </c>
      <c r="R169" s="67" t="s">
        <v>50</v>
      </c>
    </row>
    <row r="170" spans="1:19" ht="15.75" customHeight="1" x14ac:dyDescent="0.25">
      <c r="A170" s="50">
        <v>2602</v>
      </c>
      <c r="B170" s="51"/>
      <c r="C170" s="51"/>
      <c r="D170" s="51"/>
      <c r="E170" s="51"/>
      <c r="F170" s="51"/>
      <c r="G170" s="51"/>
      <c r="H170" s="51"/>
      <c r="I170" s="51"/>
      <c r="J170" s="51"/>
      <c r="K170" s="84"/>
      <c r="L170" s="138"/>
      <c r="M170" s="143"/>
      <c r="N170" s="144"/>
      <c r="O170" s="85"/>
      <c r="P170" s="86"/>
      <c r="Q170" s="86"/>
      <c r="R170" s="87"/>
    </row>
    <row r="171" spans="1:19" ht="18" customHeight="1" x14ac:dyDescent="0.25">
      <c r="A171" s="19"/>
      <c r="B171" s="182" t="s">
        <v>74</v>
      </c>
      <c r="C171" s="182"/>
      <c r="D171" s="182"/>
      <c r="E171" s="182"/>
      <c r="F171" s="182"/>
      <c r="G171" s="182"/>
      <c r="H171" s="182"/>
      <c r="I171" s="182"/>
      <c r="J171" s="182"/>
      <c r="K171" s="71">
        <f>SUM(K158:K167)</f>
        <v>2</v>
      </c>
      <c r="L171" s="72">
        <f>IF(K163=0,"",K163/B155)</f>
        <v>0.15384615384615385</v>
      </c>
      <c r="M171" s="72">
        <f>IF(K171=0,"",K171/B155)</f>
        <v>0.15384615384615385</v>
      </c>
      <c r="N171" s="88">
        <f>IF(K163=0,"0%",M171-L171)</f>
        <v>0</v>
      </c>
      <c r="O171" s="1"/>
      <c r="P171" s="24"/>
      <c r="Q171" s="27"/>
      <c r="R171" s="1"/>
    </row>
    <row r="172" spans="1:19" ht="12.75" customHeight="1" x14ac:dyDescent="0.2">
      <c r="M172" s="1"/>
      <c r="N172" s="1"/>
      <c r="P172" s="1"/>
    </row>
    <row r="173" spans="1:19" ht="12.75" customHeight="1" x14ac:dyDescent="0.2">
      <c r="M173" s="1"/>
      <c r="N173" s="1"/>
      <c r="P173" s="1"/>
    </row>
    <row r="174" spans="1:19" ht="26.25" customHeight="1" x14ac:dyDescent="0.4">
      <c r="A174" s="29"/>
      <c r="B174" s="183" t="s">
        <v>63</v>
      </c>
      <c r="C174" s="184"/>
      <c r="D174" s="184"/>
      <c r="E174" s="184"/>
      <c r="F174" s="184"/>
      <c r="G174" s="184"/>
      <c r="H174" s="184"/>
      <c r="I174" s="184"/>
      <c r="J174" s="184"/>
      <c r="K174" s="127" t="s">
        <v>86</v>
      </c>
      <c r="L174" s="74"/>
      <c r="M174" s="1"/>
      <c r="N174" s="1"/>
      <c r="O174" s="24"/>
      <c r="P174" s="1"/>
      <c r="Q174" s="24"/>
      <c r="R174" s="24"/>
      <c r="S174" s="24"/>
    </row>
    <row r="175" spans="1:19" ht="20.25" customHeight="1" x14ac:dyDescent="0.2">
      <c r="A175" s="190" t="s">
        <v>16</v>
      </c>
      <c r="B175" s="191" t="s">
        <v>64</v>
      </c>
      <c r="C175" s="192"/>
      <c r="D175" s="192"/>
      <c r="E175" s="192"/>
      <c r="F175" s="192"/>
      <c r="G175" s="192"/>
      <c r="H175" s="192"/>
      <c r="I175" s="192"/>
      <c r="J175" s="192"/>
      <c r="K175" s="194" t="s">
        <v>17</v>
      </c>
      <c r="L175" s="189" t="s">
        <v>8</v>
      </c>
      <c r="M175" s="189" t="s">
        <v>9</v>
      </c>
      <c r="N175" s="196" t="s">
        <v>10</v>
      </c>
      <c r="O175" s="189" t="s">
        <v>11</v>
      </c>
      <c r="P175" s="187" t="s">
        <v>12</v>
      </c>
      <c r="Q175" s="187" t="s">
        <v>13</v>
      </c>
      <c r="R175" s="189" t="s">
        <v>14</v>
      </c>
    </row>
    <row r="176" spans="1:19" ht="15.75" customHeight="1" x14ac:dyDescent="0.25">
      <c r="A176" s="188"/>
      <c r="B176" s="50" t="s">
        <v>65</v>
      </c>
      <c r="C176" s="50" t="s">
        <v>66</v>
      </c>
      <c r="D176" s="50" t="s">
        <v>67</v>
      </c>
      <c r="E176" s="50" t="s">
        <v>68</v>
      </c>
      <c r="F176" s="50" t="s">
        <v>69</v>
      </c>
      <c r="G176" s="50" t="s">
        <v>70</v>
      </c>
      <c r="H176" s="50" t="s">
        <v>71</v>
      </c>
      <c r="I176" s="50" t="s">
        <v>72</v>
      </c>
      <c r="J176" s="50" t="s">
        <v>73</v>
      </c>
      <c r="K176" s="195"/>
      <c r="L176" s="188"/>
      <c r="M176" s="188"/>
      <c r="N176" s="188"/>
      <c r="O176" s="188"/>
      <c r="P176" s="188"/>
      <c r="Q176" s="188"/>
      <c r="R176" s="188"/>
    </row>
    <row r="177" spans="1:19" ht="15.75" customHeight="1" x14ac:dyDescent="0.25">
      <c r="A177" s="50">
        <v>1902</v>
      </c>
      <c r="B177" s="51">
        <v>28</v>
      </c>
      <c r="C177" s="51"/>
      <c r="D177" s="51"/>
      <c r="E177" s="51"/>
      <c r="F177" s="51"/>
      <c r="G177" s="51"/>
      <c r="H177" s="51"/>
      <c r="I177" s="51"/>
      <c r="J177" s="51"/>
      <c r="K177" s="84"/>
      <c r="L177" s="136"/>
      <c r="M177" s="139"/>
      <c r="N177" s="140"/>
      <c r="O177" s="146"/>
      <c r="P177" s="53">
        <f>B177</f>
        <v>28</v>
      </c>
      <c r="Q177" s="147"/>
      <c r="R177" s="146"/>
    </row>
    <row r="178" spans="1:19" ht="15.75" customHeight="1" x14ac:dyDescent="0.25">
      <c r="A178" s="50">
        <v>2001</v>
      </c>
      <c r="B178" s="51"/>
      <c r="C178" s="51">
        <v>21</v>
      </c>
      <c r="D178" s="51"/>
      <c r="E178" s="51"/>
      <c r="F178" s="51"/>
      <c r="G178" s="51"/>
      <c r="H178" s="51"/>
      <c r="I178" s="51"/>
      <c r="J178" s="51"/>
      <c r="K178" s="84"/>
      <c r="L178" s="137"/>
      <c r="M178" s="57"/>
      <c r="N178" s="141"/>
      <c r="O178" s="54">
        <f>IF(C178=0,"",C178/B177)</f>
        <v>0.75</v>
      </c>
      <c r="P178" s="55">
        <v>21</v>
      </c>
      <c r="Q178" s="145">
        <f t="shared" ref="Q178:Q185" si="14">IF(P178=0,"",P178/P177)</f>
        <v>0.75</v>
      </c>
      <c r="R178" s="145">
        <f t="shared" ref="R178:R185" si="15">IF(P178=0,"",100%-Q178)</f>
        <v>0.25</v>
      </c>
    </row>
    <row r="179" spans="1:19" ht="15.75" customHeight="1" x14ac:dyDescent="0.25">
      <c r="A179" s="50">
        <v>2002</v>
      </c>
      <c r="B179" s="51"/>
      <c r="C179" s="51"/>
      <c r="D179" s="51">
        <v>19</v>
      </c>
      <c r="E179" s="51"/>
      <c r="F179" s="51"/>
      <c r="G179" s="51"/>
      <c r="H179" s="51"/>
      <c r="I179" s="51"/>
      <c r="J179" s="51"/>
      <c r="K179" s="84"/>
      <c r="L179" s="137"/>
      <c r="M179" s="57"/>
      <c r="N179" s="141"/>
      <c r="O179" s="54">
        <f>IF(D179=0,"",D179/C178)</f>
        <v>0.90476190476190477</v>
      </c>
      <c r="P179" s="55">
        <v>19</v>
      </c>
      <c r="Q179" s="145">
        <f t="shared" si="14"/>
        <v>0.90476190476190477</v>
      </c>
      <c r="R179" s="145">
        <f t="shared" si="15"/>
        <v>9.5238095238095233E-2</v>
      </c>
      <c r="S179" s="80">
        <f>P179/P177</f>
        <v>0.6785714285714286</v>
      </c>
    </row>
    <row r="180" spans="1:19" ht="15.75" customHeight="1" x14ac:dyDescent="0.25">
      <c r="A180" s="50">
        <v>2101</v>
      </c>
      <c r="B180" s="51"/>
      <c r="C180" s="51"/>
      <c r="D180" s="51"/>
      <c r="E180" s="51">
        <v>16</v>
      </c>
      <c r="F180" s="51"/>
      <c r="G180" s="51"/>
      <c r="H180" s="51"/>
      <c r="I180" s="51"/>
      <c r="J180" s="51"/>
      <c r="K180" s="84"/>
      <c r="L180" s="137"/>
      <c r="M180" s="57"/>
      <c r="N180" s="141"/>
      <c r="O180" s="54">
        <f>IF(E180=0,"",E180/D179)</f>
        <v>0.84210526315789469</v>
      </c>
      <c r="P180" s="55">
        <v>19</v>
      </c>
      <c r="Q180" s="145">
        <f t="shared" si="14"/>
        <v>1</v>
      </c>
      <c r="R180" s="145">
        <f t="shared" si="15"/>
        <v>0</v>
      </c>
    </row>
    <row r="181" spans="1:19" ht="15.75" customHeight="1" x14ac:dyDescent="0.25">
      <c r="A181" s="50">
        <v>2102</v>
      </c>
      <c r="B181" s="51"/>
      <c r="C181" s="51"/>
      <c r="D181" s="51"/>
      <c r="E181" s="51"/>
      <c r="F181" s="51">
        <v>16</v>
      </c>
      <c r="G181" s="51"/>
      <c r="H181" s="51"/>
      <c r="I181" s="51"/>
      <c r="J181" s="51"/>
      <c r="K181" s="84"/>
      <c r="L181" s="137"/>
      <c r="M181" s="57"/>
      <c r="N181" s="141"/>
      <c r="O181" s="54">
        <f>IF(F181=0,"",F181/E180)</f>
        <v>1</v>
      </c>
      <c r="P181" s="55">
        <v>17</v>
      </c>
      <c r="Q181" s="145">
        <f t="shared" si="14"/>
        <v>0.89473684210526316</v>
      </c>
      <c r="R181" s="145">
        <f t="shared" si="15"/>
        <v>0.10526315789473684</v>
      </c>
    </row>
    <row r="182" spans="1:19" ht="15.75" customHeight="1" x14ac:dyDescent="0.25">
      <c r="A182" s="50">
        <v>2201</v>
      </c>
      <c r="B182" s="51"/>
      <c r="C182" s="51"/>
      <c r="D182" s="51"/>
      <c r="E182" s="51"/>
      <c r="F182" s="51"/>
      <c r="G182" s="51">
        <v>16</v>
      </c>
      <c r="H182" s="51"/>
      <c r="I182" s="51"/>
      <c r="J182" s="51"/>
      <c r="K182" s="84"/>
      <c r="L182" s="137"/>
      <c r="M182" s="57"/>
      <c r="N182" s="141"/>
      <c r="O182" s="54">
        <f>IF(G182=0,"",G182/F181)</f>
        <v>1</v>
      </c>
      <c r="P182" s="55">
        <v>16</v>
      </c>
      <c r="Q182" s="145">
        <f t="shared" si="14"/>
        <v>0.94117647058823528</v>
      </c>
      <c r="R182" s="145">
        <f t="shared" si="15"/>
        <v>5.8823529411764719E-2</v>
      </c>
    </row>
    <row r="183" spans="1:19" ht="15.75" customHeight="1" x14ac:dyDescent="0.25">
      <c r="A183" s="50">
        <v>2202</v>
      </c>
      <c r="B183" s="51"/>
      <c r="C183" s="51"/>
      <c r="D183" s="51"/>
      <c r="E183" s="51"/>
      <c r="F183" s="51"/>
      <c r="G183" s="51"/>
      <c r="H183" s="51">
        <v>16</v>
      </c>
      <c r="I183" s="51"/>
      <c r="J183" s="51"/>
      <c r="K183" s="84"/>
      <c r="L183" s="137"/>
      <c r="M183" s="57"/>
      <c r="N183" s="141"/>
      <c r="O183" s="54">
        <f>IF(H183=0,"",H183/G182)</f>
        <v>1</v>
      </c>
      <c r="P183" s="55">
        <v>16</v>
      </c>
      <c r="Q183" s="145">
        <f t="shared" si="14"/>
        <v>1</v>
      </c>
      <c r="R183" s="145">
        <f t="shared" si="15"/>
        <v>0</v>
      </c>
    </row>
    <row r="184" spans="1:19" ht="15.75" customHeight="1" x14ac:dyDescent="0.25">
      <c r="A184" s="50">
        <v>2301</v>
      </c>
      <c r="B184" s="51"/>
      <c r="C184" s="51"/>
      <c r="D184" s="51"/>
      <c r="E184" s="51"/>
      <c r="F184" s="51"/>
      <c r="G184" s="51"/>
      <c r="H184" s="51"/>
      <c r="I184" s="51">
        <v>16</v>
      </c>
      <c r="J184" s="51"/>
      <c r="K184" s="84"/>
      <c r="L184" s="137"/>
      <c r="M184" s="57"/>
      <c r="N184" s="141"/>
      <c r="O184" s="54">
        <f>IF(I184=0,"",I184/H183)</f>
        <v>1</v>
      </c>
      <c r="P184" s="55">
        <v>16</v>
      </c>
      <c r="Q184" s="145">
        <f t="shared" si="14"/>
        <v>1</v>
      </c>
      <c r="R184" s="145">
        <f t="shared" si="15"/>
        <v>0</v>
      </c>
    </row>
    <row r="185" spans="1:19" ht="15.75" customHeight="1" x14ac:dyDescent="0.25">
      <c r="A185" s="50">
        <v>2302</v>
      </c>
      <c r="B185" s="51"/>
      <c r="C185" s="51"/>
      <c r="D185" s="51"/>
      <c r="E185" s="51"/>
      <c r="F185" s="51"/>
      <c r="G185" s="51"/>
      <c r="H185" s="51"/>
      <c r="I185" s="51"/>
      <c r="J185" s="51">
        <v>16</v>
      </c>
      <c r="K185" s="84">
        <v>14</v>
      </c>
      <c r="L185" s="137"/>
      <c r="M185" s="57"/>
      <c r="N185" s="141"/>
      <c r="O185" s="54">
        <f>IF(J185=0,"",J185/I184)</f>
        <v>1</v>
      </c>
      <c r="P185" s="55">
        <v>16</v>
      </c>
      <c r="Q185" s="145">
        <f t="shared" si="14"/>
        <v>1</v>
      </c>
      <c r="R185" s="145">
        <f t="shared" si="15"/>
        <v>0</v>
      </c>
    </row>
    <row r="186" spans="1:19" ht="15.75" customHeight="1" x14ac:dyDescent="0.25">
      <c r="A186" s="50">
        <v>2401</v>
      </c>
      <c r="B186" s="51"/>
      <c r="C186" s="51"/>
      <c r="D186" s="51"/>
      <c r="E186" s="51"/>
      <c r="F186" s="51"/>
      <c r="G186" s="51"/>
      <c r="H186" s="51"/>
      <c r="I186" s="51"/>
      <c r="J186" s="51">
        <v>1</v>
      </c>
      <c r="K186" s="84"/>
      <c r="L186" s="137"/>
      <c r="M186" s="169"/>
      <c r="N186" s="169"/>
      <c r="O186" s="148"/>
      <c r="P186" s="55">
        <v>1</v>
      </c>
      <c r="Q186" s="149"/>
      <c r="R186" s="148"/>
    </row>
    <row r="187" spans="1:19" ht="15.75" customHeight="1" x14ac:dyDescent="0.25">
      <c r="A187" s="50">
        <v>2402</v>
      </c>
      <c r="B187" s="51"/>
      <c r="C187" s="51"/>
      <c r="D187" s="51"/>
      <c r="E187" s="51"/>
      <c r="F187" s="51"/>
      <c r="G187" s="51"/>
      <c r="H187" s="51"/>
      <c r="I187" s="51"/>
      <c r="J187" s="51"/>
      <c r="K187" s="84"/>
      <c r="L187" s="137"/>
      <c r="M187" s="57"/>
      <c r="N187" s="142"/>
      <c r="O187" s="148"/>
      <c r="P187" s="58"/>
      <c r="Q187" s="149"/>
      <c r="R187" s="148"/>
    </row>
    <row r="188" spans="1:19" ht="15.75" customHeight="1" x14ac:dyDescent="0.25">
      <c r="A188" s="50">
        <v>2501</v>
      </c>
      <c r="B188" s="51"/>
      <c r="C188" s="51"/>
      <c r="D188" s="51"/>
      <c r="E188" s="51"/>
      <c r="F188" s="51"/>
      <c r="G188" s="51"/>
      <c r="H188" s="51"/>
      <c r="I188" s="51"/>
      <c r="J188" s="51"/>
      <c r="K188" s="84"/>
      <c r="L188" s="137"/>
      <c r="M188" s="57"/>
      <c r="N188" s="142"/>
      <c r="O188" s="148"/>
      <c r="P188" s="58"/>
      <c r="Q188" s="149"/>
      <c r="R188" s="148"/>
    </row>
    <row r="189" spans="1:19" ht="15.75" customHeight="1" x14ac:dyDescent="0.25">
      <c r="A189" s="50">
        <v>2502</v>
      </c>
      <c r="B189" s="51"/>
      <c r="C189" s="51"/>
      <c r="D189" s="51"/>
      <c r="E189" s="51"/>
      <c r="F189" s="51"/>
      <c r="G189" s="51"/>
      <c r="H189" s="51"/>
      <c r="I189" s="51"/>
      <c r="J189" s="51"/>
      <c r="K189" s="84"/>
      <c r="L189" s="137"/>
      <c r="M189" s="57"/>
      <c r="N189" s="142"/>
      <c r="O189" s="57"/>
      <c r="P189" s="142"/>
      <c r="Q189" s="150"/>
      <c r="R189" s="148"/>
    </row>
    <row r="190" spans="1:19" ht="15.75" customHeight="1" x14ac:dyDescent="0.25">
      <c r="A190" s="50">
        <v>2601</v>
      </c>
      <c r="B190" s="51"/>
      <c r="C190" s="51"/>
      <c r="D190" s="51"/>
      <c r="E190" s="51"/>
      <c r="F190" s="51"/>
      <c r="G190" s="51"/>
      <c r="H190" s="51"/>
      <c r="I190" s="51"/>
      <c r="J190" s="51"/>
      <c r="K190" s="84"/>
      <c r="L190" s="137"/>
      <c r="M190" s="57"/>
      <c r="N190" s="142"/>
      <c r="O190" s="60" t="s">
        <v>48</v>
      </c>
      <c r="P190" s="61">
        <v>2</v>
      </c>
      <c r="Q190" s="62">
        <f>IF(SUM(K179:K187)=0,"",SUM(K179:K187))</f>
        <v>14</v>
      </c>
      <c r="R190" s="63" t="s">
        <v>17</v>
      </c>
    </row>
    <row r="191" spans="1:19" ht="15.75" customHeight="1" x14ac:dyDescent="0.25">
      <c r="A191" s="50">
        <v>2602</v>
      </c>
      <c r="B191" s="51"/>
      <c r="C191" s="51"/>
      <c r="D191" s="51"/>
      <c r="E191" s="51"/>
      <c r="F191" s="51"/>
      <c r="G191" s="51"/>
      <c r="H191" s="51"/>
      <c r="I191" s="51"/>
      <c r="J191" s="51"/>
      <c r="K191" s="84"/>
      <c r="L191" s="137"/>
      <c r="M191" s="57"/>
      <c r="N191" s="142"/>
      <c r="O191" s="64" t="s">
        <v>49</v>
      </c>
      <c r="P191" s="65">
        <f>IF(P190/B177=0,"",P190/B177)</f>
        <v>7.1428571428571425E-2</v>
      </c>
      <c r="Q191" s="66">
        <f>IF(P190/Q190=0,"",P190/Q190)</f>
        <v>0.14285714285714285</v>
      </c>
      <c r="R191" s="67" t="s">
        <v>50</v>
      </c>
    </row>
    <row r="192" spans="1:19" ht="15.75" customHeight="1" x14ac:dyDescent="0.25">
      <c r="A192" s="50">
        <v>2701</v>
      </c>
      <c r="B192" s="51"/>
      <c r="C192" s="51"/>
      <c r="D192" s="51"/>
      <c r="E192" s="51"/>
      <c r="F192" s="51"/>
      <c r="G192" s="51"/>
      <c r="H192" s="51"/>
      <c r="I192" s="51"/>
      <c r="J192" s="51"/>
      <c r="K192" s="84"/>
      <c r="L192" s="138"/>
      <c r="M192" s="143"/>
      <c r="N192" s="144"/>
      <c r="O192" s="85"/>
      <c r="P192" s="86"/>
      <c r="Q192" s="86"/>
      <c r="R192" s="87"/>
    </row>
    <row r="193" spans="1:19" ht="18" customHeight="1" x14ac:dyDescent="0.25">
      <c r="A193" s="19"/>
      <c r="B193" s="182" t="s">
        <v>74</v>
      </c>
      <c r="C193" s="182"/>
      <c r="D193" s="182"/>
      <c r="E193" s="182"/>
      <c r="F193" s="182"/>
      <c r="G193" s="182"/>
      <c r="H193" s="182"/>
      <c r="I193" s="182"/>
      <c r="J193" s="182"/>
      <c r="K193" s="71">
        <f>SUM(K180:K189)</f>
        <v>14</v>
      </c>
      <c r="L193" s="72">
        <f>IF(K185=0,"",K185/B177)</f>
        <v>0.5</v>
      </c>
      <c r="M193" s="72">
        <f>IF(K193=0,"",K193/B177)</f>
        <v>0.5</v>
      </c>
      <c r="N193" s="88">
        <f>IF(K185=0,"0%",M193-L193)</f>
        <v>0</v>
      </c>
      <c r="O193" s="1"/>
      <c r="P193" s="24"/>
      <c r="Q193" s="27"/>
      <c r="R193" s="1"/>
    </row>
    <row r="194" spans="1:19" ht="12.75" customHeight="1" x14ac:dyDescent="0.2">
      <c r="M194" s="1"/>
      <c r="N194" s="1"/>
      <c r="P194" s="1"/>
    </row>
    <row r="195" spans="1:19" ht="12.75" customHeight="1" x14ac:dyDescent="0.2">
      <c r="M195" s="1"/>
      <c r="N195" s="1"/>
      <c r="P195" s="1"/>
    </row>
    <row r="196" spans="1:19" ht="26.25" customHeight="1" x14ac:dyDescent="0.4">
      <c r="A196" s="29"/>
      <c r="B196" s="183" t="s">
        <v>63</v>
      </c>
      <c r="C196" s="184"/>
      <c r="D196" s="184"/>
      <c r="E196" s="184"/>
      <c r="F196" s="184"/>
      <c r="G196" s="184"/>
      <c r="H196" s="184"/>
      <c r="I196" s="184"/>
      <c r="J196" s="184"/>
      <c r="K196" s="127" t="s">
        <v>87</v>
      </c>
      <c r="L196" s="74"/>
      <c r="M196" s="1"/>
      <c r="N196" s="1"/>
      <c r="O196" s="24"/>
      <c r="P196" s="1"/>
      <c r="Q196" s="24"/>
      <c r="R196" s="24"/>
      <c r="S196" s="24"/>
    </row>
    <row r="197" spans="1:19" ht="20.25" customHeight="1" x14ac:dyDescent="0.2">
      <c r="A197" s="190" t="s">
        <v>16</v>
      </c>
      <c r="B197" s="191" t="s">
        <v>64</v>
      </c>
      <c r="C197" s="192"/>
      <c r="D197" s="192"/>
      <c r="E197" s="192"/>
      <c r="F197" s="192"/>
      <c r="G197" s="192"/>
      <c r="H197" s="192"/>
      <c r="I197" s="192"/>
      <c r="J197" s="192"/>
      <c r="K197" s="194" t="s">
        <v>17</v>
      </c>
      <c r="L197" s="189" t="s">
        <v>8</v>
      </c>
      <c r="M197" s="189" t="s">
        <v>9</v>
      </c>
      <c r="N197" s="196" t="s">
        <v>10</v>
      </c>
      <c r="O197" s="189" t="s">
        <v>11</v>
      </c>
      <c r="P197" s="187" t="s">
        <v>12</v>
      </c>
      <c r="Q197" s="187" t="s">
        <v>13</v>
      </c>
      <c r="R197" s="189" t="s">
        <v>14</v>
      </c>
    </row>
    <row r="198" spans="1:19" ht="15.75" customHeight="1" x14ac:dyDescent="0.25">
      <c r="A198" s="188"/>
      <c r="B198" s="50" t="s">
        <v>65</v>
      </c>
      <c r="C198" s="50" t="s">
        <v>66</v>
      </c>
      <c r="D198" s="50" t="s">
        <v>67</v>
      </c>
      <c r="E198" s="50" t="s">
        <v>68</v>
      </c>
      <c r="F198" s="50" t="s">
        <v>69</v>
      </c>
      <c r="G198" s="50" t="s">
        <v>70</v>
      </c>
      <c r="H198" s="50" t="s">
        <v>71</v>
      </c>
      <c r="I198" s="50" t="s">
        <v>72</v>
      </c>
      <c r="J198" s="50" t="s">
        <v>73</v>
      </c>
      <c r="K198" s="195"/>
      <c r="L198" s="188"/>
      <c r="M198" s="188"/>
      <c r="N198" s="188"/>
      <c r="O198" s="188"/>
      <c r="P198" s="188"/>
      <c r="Q198" s="188"/>
      <c r="R198" s="188"/>
    </row>
    <row r="199" spans="1:19" ht="15.75" customHeight="1" x14ac:dyDescent="0.25">
      <c r="A199" s="50">
        <v>2001</v>
      </c>
      <c r="B199" s="51">
        <v>7</v>
      </c>
      <c r="C199" s="51"/>
      <c r="D199" s="51"/>
      <c r="E199" s="51"/>
      <c r="F199" s="51"/>
      <c r="G199" s="51"/>
      <c r="H199" s="51"/>
      <c r="I199" s="51"/>
      <c r="J199" s="51"/>
      <c r="K199" s="84"/>
      <c r="L199" s="136"/>
      <c r="M199" s="139"/>
      <c r="N199" s="140"/>
      <c r="O199" s="146"/>
      <c r="P199" s="53">
        <f>B199</f>
        <v>7</v>
      </c>
      <c r="Q199" s="147"/>
      <c r="R199" s="146"/>
    </row>
    <row r="200" spans="1:19" ht="15.75" customHeight="1" x14ac:dyDescent="0.25">
      <c r="A200" s="50">
        <v>2002</v>
      </c>
      <c r="B200" s="51"/>
      <c r="C200" s="51">
        <v>6</v>
      </c>
      <c r="D200" s="51"/>
      <c r="E200" s="51"/>
      <c r="F200" s="51"/>
      <c r="G200" s="51"/>
      <c r="H200" s="51"/>
      <c r="I200" s="51"/>
      <c r="J200" s="51"/>
      <c r="K200" s="84"/>
      <c r="L200" s="137"/>
      <c r="M200" s="57"/>
      <c r="N200" s="141"/>
      <c r="O200" s="54">
        <f>IF(C200=0,"",C200/B199)</f>
        <v>0.8571428571428571</v>
      </c>
      <c r="P200" s="55">
        <v>6</v>
      </c>
      <c r="Q200" s="145">
        <f t="shared" ref="Q200:Q207" si="16">IF(P200=0,"",P200/P199)</f>
        <v>0.8571428571428571</v>
      </c>
      <c r="R200" s="145">
        <f t="shared" ref="R200:R207" si="17">IF(P200=0,"",100%-Q200)</f>
        <v>0.1428571428571429</v>
      </c>
    </row>
    <row r="201" spans="1:19" ht="15.75" customHeight="1" x14ac:dyDescent="0.25">
      <c r="A201" s="50">
        <v>2101</v>
      </c>
      <c r="B201" s="51"/>
      <c r="C201" s="51"/>
      <c r="D201" s="51">
        <v>6</v>
      </c>
      <c r="E201" s="51"/>
      <c r="F201" s="51"/>
      <c r="G201" s="51"/>
      <c r="H201" s="51"/>
      <c r="I201" s="51"/>
      <c r="J201" s="51"/>
      <c r="K201" s="84"/>
      <c r="L201" s="137"/>
      <c r="M201" s="57"/>
      <c r="N201" s="141"/>
      <c r="O201" s="54">
        <f>IF(D201=0,"",D201/C200)</f>
        <v>1</v>
      </c>
      <c r="P201" s="55">
        <v>6</v>
      </c>
      <c r="Q201" s="145">
        <f t="shared" si="16"/>
        <v>1</v>
      </c>
      <c r="R201" s="145">
        <f t="shared" si="17"/>
        <v>0</v>
      </c>
      <c r="S201" s="80">
        <f>P201/P199</f>
        <v>0.8571428571428571</v>
      </c>
    </row>
    <row r="202" spans="1:19" ht="15.75" customHeight="1" x14ac:dyDescent="0.25">
      <c r="A202" s="50">
        <v>2102</v>
      </c>
      <c r="B202" s="51"/>
      <c r="C202" s="51"/>
      <c r="D202" s="51"/>
      <c r="E202" s="51">
        <v>3</v>
      </c>
      <c r="F202" s="51"/>
      <c r="G202" s="51"/>
      <c r="H202" s="51"/>
      <c r="I202" s="51"/>
      <c r="J202" s="51"/>
      <c r="K202" s="84"/>
      <c r="L202" s="137"/>
      <c r="M202" s="57"/>
      <c r="N202" s="141"/>
      <c r="O202" s="54">
        <f>IF(E202=0,"",E202/D201)</f>
        <v>0.5</v>
      </c>
      <c r="P202" s="55">
        <v>4</v>
      </c>
      <c r="Q202" s="145">
        <f t="shared" si="16"/>
        <v>0.66666666666666663</v>
      </c>
      <c r="R202" s="145">
        <f t="shared" si="17"/>
        <v>0.33333333333333337</v>
      </c>
    </row>
    <row r="203" spans="1:19" ht="15.75" customHeight="1" x14ac:dyDescent="0.25">
      <c r="A203" s="50">
        <v>2201</v>
      </c>
      <c r="B203" s="51"/>
      <c r="C203" s="51"/>
      <c r="D203" s="51"/>
      <c r="E203" s="51"/>
      <c r="F203" s="51">
        <v>3</v>
      </c>
      <c r="G203" s="51"/>
      <c r="H203" s="51"/>
      <c r="I203" s="51"/>
      <c r="J203" s="51"/>
      <c r="K203" s="84"/>
      <c r="L203" s="137"/>
      <c r="M203" s="57"/>
      <c r="N203" s="141"/>
      <c r="O203" s="54">
        <f>IF(F203=0,"",F203/E202)</f>
        <v>1</v>
      </c>
      <c r="P203" s="55">
        <v>4</v>
      </c>
      <c r="Q203" s="145">
        <f t="shared" si="16"/>
        <v>1</v>
      </c>
      <c r="R203" s="145">
        <f t="shared" si="17"/>
        <v>0</v>
      </c>
    </row>
    <row r="204" spans="1:19" ht="15.75" customHeight="1" x14ac:dyDescent="0.25">
      <c r="A204" s="50">
        <v>2202</v>
      </c>
      <c r="B204" s="51"/>
      <c r="C204" s="51"/>
      <c r="D204" s="51"/>
      <c r="E204" s="51"/>
      <c r="F204" s="51"/>
      <c r="G204" s="51">
        <v>3</v>
      </c>
      <c r="H204" s="51"/>
      <c r="I204" s="51"/>
      <c r="J204" s="51"/>
      <c r="K204" s="84"/>
      <c r="L204" s="137"/>
      <c r="M204" s="57"/>
      <c r="N204" s="141"/>
      <c r="O204" s="54">
        <f>IF(G204=0,"",G204/F203)</f>
        <v>1</v>
      </c>
      <c r="P204" s="55">
        <v>4</v>
      </c>
      <c r="Q204" s="145">
        <f t="shared" si="16"/>
        <v>1</v>
      </c>
      <c r="R204" s="145">
        <f t="shared" si="17"/>
        <v>0</v>
      </c>
    </row>
    <row r="205" spans="1:19" ht="15.75" customHeight="1" x14ac:dyDescent="0.25">
      <c r="A205" s="50">
        <v>2301</v>
      </c>
      <c r="B205" s="51"/>
      <c r="C205" s="51"/>
      <c r="D205" s="51"/>
      <c r="E205" s="51"/>
      <c r="F205" s="51"/>
      <c r="G205" s="51"/>
      <c r="H205" s="51">
        <v>3</v>
      </c>
      <c r="I205" s="51"/>
      <c r="J205" s="51"/>
      <c r="K205" s="84"/>
      <c r="L205" s="137"/>
      <c r="M205" s="57"/>
      <c r="N205" s="141"/>
      <c r="O205" s="54">
        <f>IF(H205=0,"",H205/G204)</f>
        <v>1</v>
      </c>
      <c r="P205" s="55">
        <v>4</v>
      </c>
      <c r="Q205" s="145">
        <f t="shared" si="16"/>
        <v>1</v>
      </c>
      <c r="R205" s="145">
        <f t="shared" si="17"/>
        <v>0</v>
      </c>
    </row>
    <row r="206" spans="1:19" ht="15.75" customHeight="1" x14ac:dyDescent="0.25">
      <c r="A206" s="50">
        <v>2302</v>
      </c>
      <c r="B206" s="51"/>
      <c r="C206" s="51"/>
      <c r="D206" s="51"/>
      <c r="E206" s="51"/>
      <c r="F206" s="51"/>
      <c r="G206" s="51"/>
      <c r="H206" s="51"/>
      <c r="I206" s="51">
        <v>3</v>
      </c>
      <c r="J206" s="51"/>
      <c r="K206" s="84"/>
      <c r="L206" s="137"/>
      <c r="M206" s="57"/>
      <c r="N206" s="141"/>
      <c r="O206" s="54">
        <f>IF(I206=0,"",I206/H205)</f>
        <v>1</v>
      </c>
      <c r="P206" s="55">
        <v>4</v>
      </c>
      <c r="Q206" s="145">
        <f t="shared" si="16"/>
        <v>1</v>
      </c>
      <c r="R206" s="145">
        <f t="shared" si="17"/>
        <v>0</v>
      </c>
    </row>
    <row r="207" spans="1:19" ht="15.75" customHeight="1" x14ac:dyDescent="0.25">
      <c r="A207" s="50">
        <v>2401</v>
      </c>
      <c r="B207" s="51"/>
      <c r="C207" s="51"/>
      <c r="D207" s="51"/>
      <c r="E207" s="51"/>
      <c r="F207" s="51"/>
      <c r="G207" s="51"/>
      <c r="H207" s="51"/>
      <c r="I207" s="51"/>
      <c r="J207" s="51">
        <v>3</v>
      </c>
      <c r="K207" s="84">
        <v>3</v>
      </c>
      <c r="L207" s="137"/>
      <c r="M207" s="57"/>
      <c r="N207" s="141"/>
      <c r="O207" s="54">
        <f>IF(J207=0,"",J207/I206)</f>
        <v>1</v>
      </c>
      <c r="P207" s="55">
        <v>4</v>
      </c>
      <c r="Q207" s="145">
        <f t="shared" si="16"/>
        <v>1</v>
      </c>
      <c r="R207" s="145">
        <f t="shared" si="17"/>
        <v>0</v>
      </c>
    </row>
    <row r="208" spans="1:19" ht="15.75" customHeight="1" x14ac:dyDescent="0.25">
      <c r="A208" s="50">
        <v>2402</v>
      </c>
      <c r="B208" s="51"/>
      <c r="C208" s="51"/>
      <c r="D208" s="51"/>
      <c r="E208" s="51"/>
      <c r="F208" s="51"/>
      <c r="G208" s="51"/>
      <c r="H208" s="51"/>
      <c r="I208" s="51"/>
      <c r="J208" s="51">
        <v>1</v>
      </c>
      <c r="K208" s="84"/>
      <c r="L208" s="137"/>
      <c r="M208" s="57"/>
      <c r="N208" s="57"/>
      <c r="O208" s="57"/>
      <c r="P208" s="55">
        <v>1</v>
      </c>
      <c r="Q208" s="149"/>
      <c r="R208" s="148"/>
    </row>
    <row r="209" spans="1:19" ht="15.75" customHeight="1" x14ac:dyDescent="0.25">
      <c r="A209" s="50">
        <v>2501</v>
      </c>
      <c r="B209" s="51"/>
      <c r="C209" s="51"/>
      <c r="D209" s="51"/>
      <c r="E209" s="51"/>
      <c r="F209" s="51"/>
      <c r="G209" s="51"/>
      <c r="H209" s="51"/>
      <c r="I209" s="51"/>
      <c r="J209" s="51">
        <v>1</v>
      </c>
      <c r="K209" s="84">
        <v>1</v>
      </c>
      <c r="L209" s="137"/>
      <c r="M209" s="57"/>
      <c r="N209" s="142"/>
      <c r="O209" s="148"/>
      <c r="P209" s="58">
        <v>1</v>
      </c>
      <c r="Q209" s="149"/>
      <c r="R209" s="148"/>
    </row>
    <row r="210" spans="1:19" ht="15.75" customHeight="1" x14ac:dyDescent="0.25">
      <c r="A210" s="50">
        <v>2502</v>
      </c>
      <c r="B210" s="51"/>
      <c r="C210" s="51"/>
      <c r="D210" s="51"/>
      <c r="E210" s="51"/>
      <c r="F210" s="51"/>
      <c r="G210" s="51"/>
      <c r="H210" s="51"/>
      <c r="I210" s="51"/>
      <c r="J210" s="51"/>
      <c r="K210" s="84"/>
      <c r="L210" s="137"/>
      <c r="M210" s="57"/>
      <c r="N210" s="142"/>
      <c r="O210" s="148"/>
      <c r="P210" s="58"/>
      <c r="Q210" s="149"/>
      <c r="R210" s="148"/>
    </row>
    <row r="211" spans="1:19" ht="15.75" customHeight="1" x14ac:dyDescent="0.25">
      <c r="A211" s="50">
        <v>2601</v>
      </c>
      <c r="B211" s="51"/>
      <c r="C211" s="51"/>
      <c r="D211" s="51"/>
      <c r="E211" s="51"/>
      <c r="F211" s="51"/>
      <c r="G211" s="51"/>
      <c r="H211" s="51"/>
      <c r="I211" s="51"/>
      <c r="J211" s="51"/>
      <c r="K211" s="84"/>
      <c r="L211" s="137"/>
      <c r="M211" s="57"/>
      <c r="N211" s="142"/>
      <c r="O211" s="57"/>
      <c r="P211" s="142"/>
      <c r="Q211" s="150"/>
      <c r="R211" s="148"/>
    </row>
    <row r="212" spans="1:19" ht="15.75" customHeight="1" x14ac:dyDescent="0.25">
      <c r="A212" s="50">
        <v>2602</v>
      </c>
      <c r="B212" s="51"/>
      <c r="C212" s="51"/>
      <c r="D212" s="51"/>
      <c r="E212" s="51"/>
      <c r="F212" s="51"/>
      <c r="G212" s="51"/>
      <c r="H212" s="51"/>
      <c r="I212" s="51"/>
      <c r="J212" s="51"/>
      <c r="K212" s="84"/>
      <c r="L212" s="137"/>
      <c r="M212" s="57"/>
      <c r="N212" s="142"/>
      <c r="O212" s="60" t="s">
        <v>48</v>
      </c>
      <c r="P212" s="61"/>
      <c r="Q212" s="62">
        <f>IF(SUM(K201:K209)=0,"",SUM(K201:K209))</f>
        <v>4</v>
      </c>
      <c r="R212" s="63" t="s">
        <v>17</v>
      </c>
    </row>
    <row r="213" spans="1:19" ht="15.75" customHeight="1" x14ac:dyDescent="0.25">
      <c r="A213" s="50">
        <v>2701</v>
      </c>
      <c r="B213" s="51"/>
      <c r="C213" s="51"/>
      <c r="D213" s="51"/>
      <c r="E213" s="51"/>
      <c r="F213" s="51"/>
      <c r="G213" s="51"/>
      <c r="H213" s="51"/>
      <c r="I213" s="51"/>
      <c r="J213" s="51"/>
      <c r="K213" s="84"/>
      <c r="L213" s="137"/>
      <c r="M213" s="57"/>
      <c r="N213" s="142"/>
      <c r="O213" s="64" t="s">
        <v>49</v>
      </c>
      <c r="P213" s="65" t="str">
        <f>IF(P212/B199=0,"",P212/B199)</f>
        <v/>
      </c>
      <c r="Q213" s="66" t="str">
        <f>IF(P212/Q212=0,"",P212/Q212)</f>
        <v/>
      </c>
      <c r="R213" s="67" t="s">
        <v>50</v>
      </c>
    </row>
    <row r="214" spans="1:19" ht="15.75" customHeight="1" x14ac:dyDescent="0.25">
      <c r="A214" s="50">
        <v>2702</v>
      </c>
      <c r="B214" s="51"/>
      <c r="C214" s="51"/>
      <c r="D214" s="51"/>
      <c r="E214" s="51"/>
      <c r="F214" s="51"/>
      <c r="G214" s="51"/>
      <c r="H214" s="51"/>
      <c r="I214" s="51"/>
      <c r="J214" s="51"/>
      <c r="K214" s="84"/>
      <c r="L214" s="138"/>
      <c r="M214" s="143"/>
      <c r="N214" s="144"/>
      <c r="O214" s="85"/>
      <c r="P214" s="86"/>
      <c r="Q214" s="86"/>
      <c r="R214" s="87"/>
    </row>
    <row r="215" spans="1:19" ht="18" customHeight="1" x14ac:dyDescent="0.25">
      <c r="A215" s="19"/>
      <c r="B215" s="182" t="s">
        <v>74</v>
      </c>
      <c r="C215" s="182"/>
      <c r="D215" s="182"/>
      <c r="E215" s="182"/>
      <c r="F215" s="182"/>
      <c r="G215" s="182"/>
      <c r="H215" s="182"/>
      <c r="I215" s="182"/>
      <c r="J215" s="182"/>
      <c r="K215" s="71">
        <f>SUM(K202:K211)</f>
        <v>4</v>
      </c>
      <c r="L215" s="72">
        <f>IF(K207=0,"",K207/B199)</f>
        <v>0.42857142857142855</v>
      </c>
      <c r="M215" s="72">
        <f>IF(K215=0,"",K215/B199)</f>
        <v>0.5714285714285714</v>
      </c>
      <c r="N215" s="88">
        <f>IF(K207=0,"0%",M215-L215)</f>
        <v>0.14285714285714285</v>
      </c>
      <c r="O215" s="1"/>
      <c r="P215" s="24"/>
      <c r="Q215" s="27"/>
      <c r="R215" s="1"/>
    </row>
    <row r="216" spans="1:19" ht="12.75" customHeight="1" x14ac:dyDescent="0.2">
      <c r="M216" s="1"/>
      <c r="N216" s="1"/>
      <c r="P216" s="1"/>
    </row>
    <row r="217" spans="1:19" ht="12.75" customHeight="1" x14ac:dyDescent="0.2">
      <c r="M217" s="1"/>
      <c r="N217" s="1"/>
      <c r="P217" s="1"/>
    </row>
    <row r="218" spans="1:19" ht="26.25" customHeight="1" x14ac:dyDescent="0.4">
      <c r="A218" s="29"/>
      <c r="B218" s="183" t="s">
        <v>63</v>
      </c>
      <c r="C218" s="184"/>
      <c r="D218" s="184"/>
      <c r="E218" s="184"/>
      <c r="F218" s="184"/>
      <c r="G218" s="184"/>
      <c r="H218" s="184"/>
      <c r="I218" s="184"/>
      <c r="J218" s="184"/>
      <c r="K218" s="127" t="s">
        <v>88</v>
      </c>
      <c r="L218" s="74"/>
      <c r="M218" s="1"/>
      <c r="N218" s="1"/>
      <c r="O218" s="24"/>
      <c r="P218" s="1"/>
      <c r="Q218" s="24"/>
      <c r="R218" s="24"/>
      <c r="S218" s="24"/>
    </row>
    <row r="219" spans="1:19" ht="20.25" customHeight="1" x14ac:dyDescent="0.2">
      <c r="A219" s="190" t="s">
        <v>16</v>
      </c>
      <c r="B219" s="191" t="s">
        <v>64</v>
      </c>
      <c r="C219" s="192"/>
      <c r="D219" s="192"/>
      <c r="E219" s="192"/>
      <c r="F219" s="192"/>
      <c r="G219" s="192"/>
      <c r="H219" s="192"/>
      <c r="I219" s="192"/>
      <c r="J219" s="192"/>
      <c r="K219" s="194" t="s">
        <v>17</v>
      </c>
      <c r="L219" s="189" t="s">
        <v>8</v>
      </c>
      <c r="M219" s="189" t="s">
        <v>9</v>
      </c>
      <c r="N219" s="196" t="s">
        <v>10</v>
      </c>
      <c r="O219" s="189" t="s">
        <v>11</v>
      </c>
      <c r="P219" s="187" t="s">
        <v>12</v>
      </c>
      <c r="Q219" s="187" t="s">
        <v>13</v>
      </c>
      <c r="R219" s="189" t="s">
        <v>14</v>
      </c>
    </row>
    <row r="220" spans="1:19" ht="15.75" customHeight="1" x14ac:dyDescent="0.25">
      <c r="A220" s="188"/>
      <c r="B220" s="50" t="s">
        <v>65</v>
      </c>
      <c r="C220" s="50" t="s">
        <v>66</v>
      </c>
      <c r="D220" s="50" t="s">
        <v>67</v>
      </c>
      <c r="E220" s="50" t="s">
        <v>68</v>
      </c>
      <c r="F220" s="50" t="s">
        <v>69</v>
      </c>
      <c r="G220" s="50" t="s">
        <v>70</v>
      </c>
      <c r="H220" s="50" t="s">
        <v>71</v>
      </c>
      <c r="I220" s="50" t="s">
        <v>72</v>
      </c>
      <c r="J220" s="50" t="s">
        <v>73</v>
      </c>
      <c r="K220" s="195"/>
      <c r="L220" s="188"/>
      <c r="M220" s="188"/>
      <c r="N220" s="188"/>
      <c r="O220" s="188"/>
      <c r="P220" s="188"/>
      <c r="Q220" s="188"/>
      <c r="R220" s="188"/>
    </row>
    <row r="221" spans="1:19" ht="15.75" customHeight="1" x14ac:dyDescent="0.25">
      <c r="A221" s="50">
        <v>2002</v>
      </c>
      <c r="B221" s="51">
        <v>11</v>
      </c>
      <c r="C221" s="51"/>
      <c r="D221" s="51"/>
      <c r="E221" s="51"/>
      <c r="F221" s="51"/>
      <c r="G221" s="51"/>
      <c r="H221" s="51"/>
      <c r="I221" s="51"/>
      <c r="J221" s="51"/>
      <c r="K221" s="84"/>
      <c r="L221" s="136"/>
      <c r="M221" s="139"/>
      <c r="N221" s="140"/>
      <c r="O221" s="146"/>
      <c r="P221" s="53">
        <f>B221</f>
        <v>11</v>
      </c>
      <c r="Q221" s="147"/>
      <c r="R221" s="146"/>
    </row>
    <row r="222" spans="1:19" ht="15.75" customHeight="1" x14ac:dyDescent="0.25">
      <c r="A222" s="50">
        <v>2101</v>
      </c>
      <c r="B222" s="51"/>
      <c r="C222" s="51">
        <v>9</v>
      </c>
      <c r="D222" s="51"/>
      <c r="E222" s="51"/>
      <c r="F222" s="51"/>
      <c r="G222" s="51"/>
      <c r="H222" s="51"/>
      <c r="I222" s="51"/>
      <c r="J222" s="51"/>
      <c r="K222" s="84"/>
      <c r="L222" s="137"/>
      <c r="M222" s="57"/>
      <c r="N222" s="141"/>
      <c r="O222" s="54">
        <f>IF(C222=0,"",C222/B221)</f>
        <v>0.81818181818181823</v>
      </c>
      <c r="P222" s="55">
        <v>9</v>
      </c>
      <c r="Q222" s="145">
        <f t="shared" ref="Q222:Q229" si="18">IF(P222=0,"",P222/P221)</f>
        <v>0.81818181818181823</v>
      </c>
      <c r="R222" s="145">
        <f t="shared" ref="R222:R229" si="19">IF(P222=0,"",100%-Q222)</f>
        <v>0.18181818181818177</v>
      </c>
    </row>
    <row r="223" spans="1:19" ht="15.75" customHeight="1" x14ac:dyDescent="0.25">
      <c r="A223" s="50">
        <v>2102</v>
      </c>
      <c r="B223" s="51"/>
      <c r="C223" s="51"/>
      <c r="D223" s="51">
        <v>7</v>
      </c>
      <c r="E223" s="51"/>
      <c r="F223" s="51"/>
      <c r="G223" s="51"/>
      <c r="H223" s="51"/>
      <c r="I223" s="51"/>
      <c r="J223" s="51"/>
      <c r="K223" s="84"/>
      <c r="L223" s="137"/>
      <c r="M223" s="57"/>
      <c r="N223" s="141"/>
      <c r="O223" s="54">
        <f>IF(D223=0,"",D223/C222)</f>
        <v>0.77777777777777779</v>
      </c>
      <c r="P223" s="55">
        <v>7</v>
      </c>
      <c r="Q223" s="145">
        <f t="shared" si="18"/>
        <v>0.77777777777777779</v>
      </c>
      <c r="R223" s="145">
        <f t="shared" si="19"/>
        <v>0.22222222222222221</v>
      </c>
      <c r="S223" s="80">
        <f>P223/P221</f>
        <v>0.63636363636363635</v>
      </c>
    </row>
    <row r="224" spans="1:19" ht="15.75" customHeight="1" x14ac:dyDescent="0.25">
      <c r="A224" s="50">
        <v>2201</v>
      </c>
      <c r="B224" s="51"/>
      <c r="C224" s="51"/>
      <c r="D224" s="51"/>
      <c r="E224" s="51">
        <v>6</v>
      </c>
      <c r="F224" s="51"/>
      <c r="G224" s="51"/>
      <c r="H224" s="51"/>
      <c r="I224" s="51"/>
      <c r="J224" s="51"/>
      <c r="K224" s="84"/>
      <c r="L224" s="137"/>
      <c r="M224" s="57"/>
      <c r="N224" s="141"/>
      <c r="O224" s="54">
        <f>IF(E224=0,"",E224/D223)</f>
        <v>0.8571428571428571</v>
      </c>
      <c r="P224" s="55">
        <v>6</v>
      </c>
      <c r="Q224" s="145">
        <f t="shared" si="18"/>
        <v>0.8571428571428571</v>
      </c>
      <c r="R224" s="145">
        <f t="shared" si="19"/>
        <v>0.1428571428571429</v>
      </c>
    </row>
    <row r="225" spans="1:19" ht="15.75" customHeight="1" x14ac:dyDescent="0.25">
      <c r="A225" s="50">
        <v>2202</v>
      </c>
      <c r="B225" s="51"/>
      <c r="C225" s="51"/>
      <c r="D225" s="51"/>
      <c r="E225" s="51"/>
      <c r="F225" s="51">
        <v>6</v>
      </c>
      <c r="G225" s="51"/>
      <c r="H225" s="51"/>
      <c r="I225" s="51"/>
      <c r="J225" s="51"/>
      <c r="K225" s="84"/>
      <c r="L225" s="137"/>
      <c r="M225" s="57"/>
      <c r="N225" s="141"/>
      <c r="O225" s="54">
        <f>IF(F225=0,"",F225/E224)</f>
        <v>1</v>
      </c>
      <c r="P225" s="55">
        <v>6</v>
      </c>
      <c r="Q225" s="145">
        <f t="shared" si="18"/>
        <v>1</v>
      </c>
      <c r="R225" s="145">
        <f t="shared" si="19"/>
        <v>0</v>
      </c>
    </row>
    <row r="226" spans="1:19" ht="15.75" customHeight="1" x14ac:dyDescent="0.25">
      <c r="A226" s="50">
        <v>2301</v>
      </c>
      <c r="B226" s="51"/>
      <c r="C226" s="51"/>
      <c r="D226" s="51"/>
      <c r="E226" s="51"/>
      <c r="F226" s="51"/>
      <c r="G226" s="51">
        <v>5</v>
      </c>
      <c r="H226" s="51"/>
      <c r="I226" s="51"/>
      <c r="J226" s="51"/>
      <c r="K226" s="84"/>
      <c r="L226" s="137"/>
      <c r="M226" s="57"/>
      <c r="N226" s="141"/>
      <c r="O226" s="54">
        <f>IF(G226=0,"",G226/F225)</f>
        <v>0.83333333333333337</v>
      </c>
      <c r="P226" s="55">
        <v>6</v>
      </c>
      <c r="Q226" s="145">
        <f t="shared" si="18"/>
        <v>1</v>
      </c>
      <c r="R226" s="145">
        <f t="shared" si="19"/>
        <v>0</v>
      </c>
    </row>
    <row r="227" spans="1:19" ht="15.75" customHeight="1" x14ac:dyDescent="0.25">
      <c r="A227" s="50">
        <v>2302</v>
      </c>
      <c r="B227" s="51"/>
      <c r="C227" s="51"/>
      <c r="D227" s="51"/>
      <c r="E227" s="51"/>
      <c r="F227" s="51"/>
      <c r="G227" s="51"/>
      <c r="H227" s="51">
        <v>5</v>
      </c>
      <c r="I227" s="51"/>
      <c r="J227" s="51"/>
      <c r="K227" s="84"/>
      <c r="L227" s="137"/>
      <c r="M227" s="57"/>
      <c r="N227" s="141"/>
      <c r="O227" s="54">
        <f>IF(H227=0,"",H227/G226)</f>
        <v>1</v>
      </c>
      <c r="P227" s="55">
        <v>6</v>
      </c>
      <c r="Q227" s="145">
        <f t="shared" si="18"/>
        <v>1</v>
      </c>
      <c r="R227" s="145">
        <f t="shared" si="19"/>
        <v>0</v>
      </c>
    </row>
    <row r="228" spans="1:19" ht="15.75" customHeight="1" x14ac:dyDescent="0.25">
      <c r="A228" s="50">
        <v>2401</v>
      </c>
      <c r="B228" s="51"/>
      <c r="C228" s="51"/>
      <c r="D228" s="51"/>
      <c r="E228" s="51"/>
      <c r="F228" s="51"/>
      <c r="G228" s="51"/>
      <c r="H228" s="51"/>
      <c r="I228" s="51">
        <v>4</v>
      </c>
      <c r="J228" s="51"/>
      <c r="K228" s="84"/>
      <c r="L228" s="137"/>
      <c r="M228" s="57"/>
      <c r="N228" s="141"/>
      <c r="O228" s="54">
        <f>IF(I228=0,"",I228/H227)</f>
        <v>0.8</v>
      </c>
      <c r="P228" s="55">
        <v>5</v>
      </c>
      <c r="Q228" s="145">
        <f t="shared" si="18"/>
        <v>0.83333333333333337</v>
      </c>
      <c r="R228" s="145">
        <f t="shared" si="19"/>
        <v>0.16666666666666663</v>
      </c>
    </row>
    <row r="229" spans="1:19" ht="15.75" customHeight="1" x14ac:dyDescent="0.25">
      <c r="A229" s="50">
        <v>2402</v>
      </c>
      <c r="B229" s="51"/>
      <c r="C229" s="51"/>
      <c r="D229" s="51"/>
      <c r="E229" s="51"/>
      <c r="F229" s="51"/>
      <c r="G229" s="51"/>
      <c r="H229" s="51"/>
      <c r="I229" s="51"/>
      <c r="J229" s="51">
        <v>4</v>
      </c>
      <c r="K229" s="84">
        <v>1</v>
      </c>
      <c r="L229" s="137"/>
      <c r="M229" s="57"/>
      <c r="N229" s="141"/>
      <c r="O229" s="54">
        <f>IF(J229=0,"",J229/I228)</f>
        <v>1</v>
      </c>
      <c r="P229" s="55">
        <v>5</v>
      </c>
      <c r="Q229" s="145">
        <f t="shared" si="18"/>
        <v>1</v>
      </c>
      <c r="R229" s="145">
        <f t="shared" si="19"/>
        <v>0</v>
      </c>
    </row>
    <row r="230" spans="1:19" ht="15.75" customHeight="1" x14ac:dyDescent="0.25">
      <c r="A230" s="50">
        <v>2501</v>
      </c>
      <c r="B230" s="51"/>
      <c r="C230" s="51"/>
      <c r="D230" s="51"/>
      <c r="E230" s="51"/>
      <c r="F230" s="51"/>
      <c r="G230" s="51"/>
      <c r="H230" s="51"/>
      <c r="I230" s="51"/>
      <c r="J230" s="51">
        <v>2</v>
      </c>
      <c r="K230" s="84">
        <v>2</v>
      </c>
      <c r="L230" s="137"/>
      <c r="M230" s="57"/>
      <c r="N230" s="57"/>
      <c r="O230" s="57"/>
      <c r="P230" s="55">
        <v>4</v>
      </c>
      <c r="Q230" s="149"/>
      <c r="R230" s="148"/>
    </row>
    <row r="231" spans="1:19" ht="15.75" customHeight="1" x14ac:dyDescent="0.25">
      <c r="A231" s="50">
        <v>2502</v>
      </c>
      <c r="B231" s="51"/>
      <c r="C231" s="51"/>
      <c r="D231" s="51"/>
      <c r="E231" s="51"/>
      <c r="F231" s="51"/>
      <c r="G231" s="51"/>
      <c r="H231" s="51"/>
      <c r="I231" s="51"/>
      <c r="J231" s="51">
        <v>1</v>
      </c>
      <c r="K231" s="84">
        <v>1</v>
      </c>
      <c r="L231" s="137"/>
      <c r="M231" s="57"/>
      <c r="N231" s="142"/>
      <c r="O231" s="148"/>
      <c r="P231" s="58">
        <v>1</v>
      </c>
      <c r="Q231" s="149"/>
      <c r="R231" s="148"/>
    </row>
    <row r="232" spans="1:19" ht="15.75" customHeight="1" x14ac:dyDescent="0.25">
      <c r="A232" s="50">
        <v>2601</v>
      </c>
      <c r="B232" s="51"/>
      <c r="C232" s="51"/>
      <c r="D232" s="51"/>
      <c r="E232" s="51"/>
      <c r="F232" s="51"/>
      <c r="G232" s="51"/>
      <c r="H232" s="51"/>
      <c r="I232" s="51"/>
      <c r="J232" s="51"/>
      <c r="K232" s="84"/>
      <c r="L232" s="137"/>
      <c r="M232" s="57"/>
      <c r="N232" s="142"/>
      <c r="O232" s="148"/>
      <c r="P232" s="58"/>
      <c r="Q232" s="149"/>
      <c r="R232" s="148"/>
    </row>
    <row r="233" spans="1:19" ht="15.75" customHeight="1" x14ac:dyDescent="0.25">
      <c r="A233" s="50">
        <v>2602</v>
      </c>
      <c r="B233" s="51"/>
      <c r="C233" s="51"/>
      <c r="D233" s="51"/>
      <c r="E233" s="51"/>
      <c r="F233" s="51"/>
      <c r="G233" s="51"/>
      <c r="H233" s="51"/>
      <c r="I233" s="51"/>
      <c r="J233" s="51"/>
      <c r="K233" s="84"/>
      <c r="L233" s="137"/>
      <c r="M233" s="57"/>
      <c r="N233" s="142"/>
      <c r="O233" s="57"/>
      <c r="P233" s="142"/>
      <c r="Q233" s="150"/>
      <c r="R233" s="148"/>
    </row>
    <row r="234" spans="1:19" ht="15.75" customHeight="1" x14ac:dyDescent="0.25">
      <c r="A234" s="50">
        <v>2701</v>
      </c>
      <c r="B234" s="51"/>
      <c r="C234" s="51"/>
      <c r="D234" s="51"/>
      <c r="E234" s="51"/>
      <c r="F234" s="51"/>
      <c r="G234" s="51"/>
      <c r="H234" s="51"/>
      <c r="I234" s="51"/>
      <c r="J234" s="51"/>
      <c r="K234" s="84"/>
      <c r="L234" s="137"/>
      <c r="M234" s="57"/>
      <c r="N234" s="142"/>
      <c r="O234" s="60" t="s">
        <v>48</v>
      </c>
      <c r="P234" s="61"/>
      <c r="Q234" s="62">
        <f>IF(SUM(K223:K231)=0,"",SUM(K223:K231))</f>
        <v>4</v>
      </c>
      <c r="R234" s="63" t="s">
        <v>17</v>
      </c>
    </row>
    <row r="235" spans="1:19" ht="15.75" customHeight="1" x14ac:dyDescent="0.25">
      <c r="A235" s="50">
        <v>2702</v>
      </c>
      <c r="B235" s="51"/>
      <c r="C235" s="51"/>
      <c r="D235" s="51"/>
      <c r="E235" s="51"/>
      <c r="F235" s="51"/>
      <c r="G235" s="51"/>
      <c r="H235" s="51"/>
      <c r="I235" s="51"/>
      <c r="J235" s="51"/>
      <c r="K235" s="84"/>
      <c r="L235" s="137"/>
      <c r="M235" s="57"/>
      <c r="N235" s="142"/>
      <c r="O235" s="64" t="s">
        <v>49</v>
      </c>
      <c r="P235" s="65" t="str">
        <f>IF(P234/B221=0,"",P234/B221)</f>
        <v/>
      </c>
      <c r="Q235" s="66" t="str">
        <f>IF(P234/Q234=0,"",P234/Q234)</f>
        <v/>
      </c>
      <c r="R235" s="67" t="s">
        <v>50</v>
      </c>
    </row>
    <row r="236" spans="1:19" ht="15.75" customHeight="1" x14ac:dyDescent="0.25">
      <c r="A236" s="50">
        <v>2801</v>
      </c>
      <c r="B236" s="51"/>
      <c r="C236" s="51"/>
      <c r="D236" s="51"/>
      <c r="E236" s="51"/>
      <c r="F236" s="51"/>
      <c r="G236" s="51"/>
      <c r="H236" s="51"/>
      <c r="I236" s="51"/>
      <c r="J236" s="51"/>
      <c r="K236" s="84"/>
      <c r="L236" s="138"/>
      <c r="M236" s="143"/>
      <c r="N236" s="144"/>
      <c r="O236" s="85"/>
      <c r="P236" s="86"/>
      <c r="Q236" s="86"/>
      <c r="R236" s="87"/>
    </row>
    <row r="237" spans="1:19" ht="18" customHeight="1" x14ac:dyDescent="0.25">
      <c r="A237" s="19"/>
      <c r="B237" s="182" t="s">
        <v>74</v>
      </c>
      <c r="C237" s="182"/>
      <c r="D237" s="182"/>
      <c r="E237" s="182"/>
      <c r="F237" s="182"/>
      <c r="G237" s="182"/>
      <c r="H237" s="182"/>
      <c r="I237" s="182"/>
      <c r="J237" s="182"/>
      <c r="K237" s="71">
        <f>SUM(K224:K233)</f>
        <v>4</v>
      </c>
      <c r="L237" s="72">
        <f>IF(K229=0,"",K229/B221)</f>
        <v>9.0909090909090912E-2</v>
      </c>
      <c r="M237" s="72">
        <f>IF(K237=0,"",K237/B221)</f>
        <v>0.36363636363636365</v>
      </c>
      <c r="N237" s="88">
        <f>IF(K229=0,"0%",M237-L237)</f>
        <v>0.27272727272727271</v>
      </c>
      <c r="O237" s="1"/>
      <c r="P237" s="24"/>
      <c r="Q237" s="27"/>
      <c r="R237" s="1"/>
    </row>
    <row r="238" spans="1:19" ht="12.75" customHeight="1" x14ac:dyDescent="0.2">
      <c r="M238" s="1"/>
      <c r="N238" s="1"/>
      <c r="P238" s="1"/>
    </row>
    <row r="239" spans="1:19" ht="12.75" customHeight="1" x14ac:dyDescent="0.2">
      <c r="M239" s="1"/>
      <c r="N239" s="1"/>
      <c r="P239" s="1"/>
    </row>
    <row r="240" spans="1:19" ht="26.25" customHeight="1" x14ac:dyDescent="0.4">
      <c r="A240" s="29"/>
      <c r="B240" s="183" t="s">
        <v>63</v>
      </c>
      <c r="C240" s="184"/>
      <c r="D240" s="184"/>
      <c r="E240" s="184"/>
      <c r="F240" s="184"/>
      <c r="G240" s="184"/>
      <c r="H240" s="184"/>
      <c r="I240" s="184"/>
      <c r="J240" s="184"/>
      <c r="K240" s="127" t="s">
        <v>89</v>
      </c>
      <c r="L240" s="74"/>
      <c r="M240" s="1"/>
      <c r="N240" s="1"/>
      <c r="O240" s="24"/>
      <c r="P240" s="1"/>
      <c r="Q240" s="24"/>
      <c r="R240" s="24"/>
      <c r="S240" s="24"/>
    </row>
    <row r="241" spans="1:19" ht="20.25" customHeight="1" x14ac:dyDescent="0.2">
      <c r="A241" s="190" t="s">
        <v>16</v>
      </c>
      <c r="B241" s="191" t="s">
        <v>64</v>
      </c>
      <c r="C241" s="192"/>
      <c r="D241" s="192"/>
      <c r="E241" s="192"/>
      <c r="F241" s="192"/>
      <c r="G241" s="192"/>
      <c r="H241" s="192"/>
      <c r="I241" s="192"/>
      <c r="J241" s="192"/>
      <c r="K241" s="194" t="s">
        <v>17</v>
      </c>
      <c r="L241" s="189" t="s">
        <v>8</v>
      </c>
      <c r="M241" s="189" t="s">
        <v>9</v>
      </c>
      <c r="N241" s="196" t="s">
        <v>10</v>
      </c>
      <c r="O241" s="189" t="s">
        <v>11</v>
      </c>
      <c r="P241" s="187" t="s">
        <v>12</v>
      </c>
      <c r="Q241" s="187" t="s">
        <v>13</v>
      </c>
      <c r="R241" s="189" t="s">
        <v>14</v>
      </c>
    </row>
    <row r="242" spans="1:19" ht="15.75" customHeight="1" x14ac:dyDescent="0.25">
      <c r="A242" s="188"/>
      <c r="B242" s="50" t="s">
        <v>65</v>
      </c>
      <c r="C242" s="50" t="s">
        <v>66</v>
      </c>
      <c r="D242" s="50" t="s">
        <v>67</v>
      </c>
      <c r="E242" s="50" t="s">
        <v>68</v>
      </c>
      <c r="F242" s="50" t="s">
        <v>69</v>
      </c>
      <c r="G242" s="50" t="s">
        <v>70</v>
      </c>
      <c r="H242" s="50" t="s">
        <v>71</v>
      </c>
      <c r="I242" s="50" t="s">
        <v>72</v>
      </c>
      <c r="J242" s="50" t="s">
        <v>73</v>
      </c>
      <c r="K242" s="195"/>
      <c r="L242" s="188"/>
      <c r="M242" s="188"/>
      <c r="N242" s="188"/>
      <c r="O242" s="188"/>
      <c r="P242" s="188"/>
      <c r="Q242" s="188"/>
      <c r="R242" s="188"/>
    </row>
    <row r="243" spans="1:19" ht="15.75" customHeight="1" x14ac:dyDescent="0.25">
      <c r="A243" s="50">
        <v>2101</v>
      </c>
      <c r="B243" s="51">
        <v>3</v>
      </c>
      <c r="C243" s="51"/>
      <c r="D243" s="51"/>
      <c r="E243" s="51"/>
      <c r="F243" s="51"/>
      <c r="G243" s="51"/>
      <c r="H243" s="51"/>
      <c r="I243" s="51"/>
      <c r="J243" s="51"/>
      <c r="K243" s="84"/>
      <c r="L243" s="136"/>
      <c r="M243" s="139"/>
      <c r="N243" s="140"/>
      <c r="O243" s="146"/>
      <c r="P243" s="53">
        <f>B243</f>
        <v>3</v>
      </c>
      <c r="Q243" s="147"/>
      <c r="R243" s="146"/>
    </row>
    <row r="244" spans="1:19" ht="15.75" customHeight="1" x14ac:dyDescent="0.25">
      <c r="A244" s="50">
        <v>2102</v>
      </c>
      <c r="B244" s="51"/>
      <c r="C244" s="51">
        <v>2</v>
      </c>
      <c r="D244" s="51"/>
      <c r="E244" s="51"/>
      <c r="F244" s="51"/>
      <c r="G244" s="51"/>
      <c r="H244" s="51"/>
      <c r="I244" s="51"/>
      <c r="J244" s="51"/>
      <c r="K244" s="84"/>
      <c r="L244" s="137"/>
      <c r="M244" s="57"/>
      <c r="N244" s="141"/>
      <c r="O244" s="54">
        <f>IF(C244=0,"",C244/B243)</f>
        <v>0.66666666666666663</v>
      </c>
      <c r="P244" s="55">
        <v>2</v>
      </c>
      <c r="Q244" s="145">
        <f t="shared" ref="Q244:Q251" si="20">IF(P244=0,"",P244/P243)</f>
        <v>0.66666666666666663</v>
      </c>
      <c r="R244" s="145">
        <f t="shared" ref="R244:R251" si="21">IF(P244=0,"",100%-Q244)</f>
        <v>0.33333333333333337</v>
      </c>
    </row>
    <row r="245" spans="1:19" ht="15.75" customHeight="1" x14ac:dyDescent="0.25">
      <c r="A245" s="50">
        <v>2201</v>
      </c>
      <c r="B245" s="51"/>
      <c r="C245" s="51"/>
      <c r="D245" s="51">
        <v>2</v>
      </c>
      <c r="E245" s="51"/>
      <c r="F245" s="51"/>
      <c r="G245" s="51"/>
      <c r="H245" s="51"/>
      <c r="I245" s="51"/>
      <c r="J245" s="51"/>
      <c r="K245" s="84"/>
      <c r="L245" s="137"/>
      <c r="M245" s="57"/>
      <c r="N245" s="141"/>
      <c r="O245" s="54">
        <f>IF(D245=0,"",D245/C244)</f>
        <v>1</v>
      </c>
      <c r="P245" s="55">
        <v>2</v>
      </c>
      <c r="Q245" s="145">
        <f t="shared" si="20"/>
        <v>1</v>
      </c>
      <c r="R245" s="145">
        <f t="shared" si="21"/>
        <v>0</v>
      </c>
      <c r="S245" s="80">
        <f>P245/P243</f>
        <v>0.66666666666666663</v>
      </c>
    </row>
    <row r="246" spans="1:19" ht="15.75" customHeight="1" x14ac:dyDescent="0.25">
      <c r="A246" s="50">
        <v>2202</v>
      </c>
      <c r="B246" s="51"/>
      <c r="C246" s="51"/>
      <c r="D246" s="51"/>
      <c r="E246" s="51">
        <v>1</v>
      </c>
      <c r="F246" s="51"/>
      <c r="G246" s="51"/>
      <c r="H246" s="51"/>
      <c r="I246" s="51"/>
      <c r="J246" s="51"/>
      <c r="K246" s="84"/>
      <c r="L246" s="137"/>
      <c r="M246" s="57"/>
      <c r="N246" s="141"/>
      <c r="O246" s="54">
        <f>IF(E246=0,"",E246/D245)</f>
        <v>0.5</v>
      </c>
      <c r="P246" s="55">
        <v>2</v>
      </c>
      <c r="Q246" s="145">
        <f t="shared" si="20"/>
        <v>1</v>
      </c>
      <c r="R246" s="145">
        <f t="shared" si="21"/>
        <v>0</v>
      </c>
    </row>
    <row r="247" spans="1:19" ht="15.75" customHeight="1" x14ac:dyDescent="0.25">
      <c r="A247" s="50">
        <v>2301</v>
      </c>
      <c r="B247" s="51"/>
      <c r="C247" s="51"/>
      <c r="D247" s="51"/>
      <c r="E247" s="51"/>
      <c r="F247" s="51">
        <v>1</v>
      </c>
      <c r="G247" s="51"/>
      <c r="H247" s="51"/>
      <c r="I247" s="51"/>
      <c r="J247" s="51"/>
      <c r="K247" s="84"/>
      <c r="L247" s="137"/>
      <c r="M247" s="57"/>
      <c r="N247" s="141"/>
      <c r="O247" s="54">
        <f>IF(F247=0,"",F247/E246)</f>
        <v>1</v>
      </c>
      <c r="P247" s="55">
        <v>2</v>
      </c>
      <c r="Q247" s="145">
        <f t="shared" si="20"/>
        <v>1</v>
      </c>
      <c r="R247" s="145">
        <f t="shared" si="21"/>
        <v>0</v>
      </c>
    </row>
    <row r="248" spans="1:19" ht="15.75" customHeight="1" x14ac:dyDescent="0.25">
      <c r="A248" s="50">
        <v>2302</v>
      </c>
      <c r="B248" s="51"/>
      <c r="C248" s="51"/>
      <c r="D248" s="51"/>
      <c r="E248" s="51"/>
      <c r="F248" s="51"/>
      <c r="G248" s="51">
        <v>1</v>
      </c>
      <c r="H248" s="51"/>
      <c r="I248" s="51"/>
      <c r="J248" s="51"/>
      <c r="K248" s="84"/>
      <c r="L248" s="137"/>
      <c r="M248" s="57"/>
      <c r="N248" s="141"/>
      <c r="O248" s="54">
        <f>IF(G248=0,"",G248/F247)</f>
        <v>1</v>
      </c>
      <c r="P248" s="55">
        <v>2</v>
      </c>
      <c r="Q248" s="145">
        <f t="shared" si="20"/>
        <v>1</v>
      </c>
      <c r="R248" s="145">
        <f t="shared" si="21"/>
        <v>0</v>
      </c>
    </row>
    <row r="249" spans="1:19" ht="15.75" customHeight="1" x14ac:dyDescent="0.25">
      <c r="A249" s="50">
        <v>2401</v>
      </c>
      <c r="B249" s="51"/>
      <c r="C249" s="51"/>
      <c r="D249" s="51"/>
      <c r="E249" s="51"/>
      <c r="F249" s="51"/>
      <c r="G249" s="51"/>
      <c r="H249" s="51">
        <v>1</v>
      </c>
      <c r="I249" s="51"/>
      <c r="J249" s="51"/>
      <c r="K249" s="84"/>
      <c r="L249" s="137"/>
      <c r="M249" s="57"/>
      <c r="N249" s="141"/>
      <c r="O249" s="54">
        <f>IF(H249=0,"",H249/G248)</f>
        <v>1</v>
      </c>
      <c r="P249" s="55">
        <v>2</v>
      </c>
      <c r="Q249" s="145">
        <f t="shared" si="20"/>
        <v>1</v>
      </c>
      <c r="R249" s="145">
        <f t="shared" si="21"/>
        <v>0</v>
      </c>
    </row>
    <row r="250" spans="1:19" ht="15.75" customHeight="1" x14ac:dyDescent="0.25">
      <c r="A250" s="50">
        <v>2402</v>
      </c>
      <c r="B250" s="51"/>
      <c r="C250" s="51"/>
      <c r="D250" s="51"/>
      <c r="E250" s="51"/>
      <c r="F250" s="51"/>
      <c r="G250" s="51"/>
      <c r="H250" s="51"/>
      <c r="I250" s="51">
        <v>1</v>
      </c>
      <c r="J250" s="51"/>
      <c r="K250" s="84"/>
      <c r="L250" s="137"/>
      <c r="M250" s="57"/>
      <c r="N250" s="141"/>
      <c r="O250" s="54">
        <f>IF(I250=0,"",I250/H249)</f>
        <v>1</v>
      </c>
      <c r="P250" s="55">
        <v>2</v>
      </c>
      <c r="Q250" s="145">
        <f t="shared" si="20"/>
        <v>1</v>
      </c>
      <c r="R250" s="145">
        <f t="shared" si="21"/>
        <v>0</v>
      </c>
    </row>
    <row r="251" spans="1:19" ht="15.75" customHeight="1" x14ac:dyDescent="0.25">
      <c r="A251" s="50">
        <v>2501</v>
      </c>
      <c r="B251" s="51"/>
      <c r="C251" s="51"/>
      <c r="D251" s="51"/>
      <c r="E251" s="51"/>
      <c r="F251" s="51"/>
      <c r="G251" s="51"/>
      <c r="H251" s="51"/>
      <c r="I251" s="51"/>
      <c r="J251" s="114">
        <v>1</v>
      </c>
      <c r="K251" s="84">
        <v>1</v>
      </c>
      <c r="L251" s="137"/>
      <c r="M251" s="57"/>
      <c r="N251" s="141"/>
      <c r="O251" s="113">
        <f>IF(J251=0,"",J251/I250)</f>
        <v>1</v>
      </c>
      <c r="P251" s="55">
        <v>2</v>
      </c>
      <c r="Q251" s="145">
        <f t="shared" si="20"/>
        <v>1</v>
      </c>
      <c r="R251" s="145">
        <f t="shared" si="21"/>
        <v>0</v>
      </c>
    </row>
    <row r="252" spans="1:19" ht="15.75" customHeight="1" x14ac:dyDescent="0.25">
      <c r="A252" s="50">
        <v>2502</v>
      </c>
      <c r="B252" s="51"/>
      <c r="C252" s="51"/>
      <c r="D252" s="51"/>
      <c r="E252" s="51"/>
      <c r="F252" s="51"/>
      <c r="G252" s="51"/>
      <c r="H252" s="51"/>
      <c r="I252" s="51"/>
      <c r="J252" s="51">
        <v>1</v>
      </c>
      <c r="K252" s="84"/>
      <c r="L252" s="137"/>
      <c r="M252" s="57"/>
      <c r="N252" s="57"/>
      <c r="O252" s="57"/>
      <c r="P252" s="55">
        <v>1</v>
      </c>
      <c r="Q252" s="149"/>
      <c r="R252" s="148"/>
    </row>
    <row r="253" spans="1:19" ht="15.75" customHeight="1" x14ac:dyDescent="0.25">
      <c r="A253" s="50">
        <v>2601</v>
      </c>
      <c r="B253" s="51"/>
      <c r="C253" s="51"/>
      <c r="D253" s="51"/>
      <c r="E253" s="51"/>
      <c r="F253" s="51"/>
      <c r="G253" s="51"/>
      <c r="H253" s="51"/>
      <c r="I253" s="51"/>
      <c r="J253" s="51"/>
      <c r="K253" s="84"/>
      <c r="L253" s="137"/>
      <c r="M253" s="57"/>
      <c r="N253" s="142"/>
      <c r="O253" s="148"/>
      <c r="P253" s="58"/>
      <c r="Q253" s="149"/>
      <c r="R253" s="148"/>
    </row>
    <row r="254" spans="1:19" ht="15.75" customHeight="1" x14ac:dyDescent="0.25">
      <c r="A254" s="50">
        <v>2602</v>
      </c>
      <c r="B254" s="51"/>
      <c r="C254" s="51"/>
      <c r="D254" s="51"/>
      <c r="E254" s="51"/>
      <c r="F254" s="51"/>
      <c r="G254" s="51"/>
      <c r="H254" s="51"/>
      <c r="I254" s="51"/>
      <c r="J254" s="51"/>
      <c r="K254" s="84"/>
      <c r="L254" s="137"/>
      <c r="M254" s="57"/>
      <c r="N254" s="142"/>
      <c r="O254" s="148"/>
      <c r="P254" s="58"/>
      <c r="Q254" s="149"/>
      <c r="R254" s="148"/>
    </row>
    <row r="255" spans="1:19" ht="15.75" customHeight="1" x14ac:dyDescent="0.25">
      <c r="A255" s="50">
        <v>2701</v>
      </c>
      <c r="B255" s="51"/>
      <c r="C255" s="51"/>
      <c r="D255" s="51"/>
      <c r="E255" s="51"/>
      <c r="F255" s="51"/>
      <c r="G255" s="51"/>
      <c r="H255" s="51"/>
      <c r="I255" s="51"/>
      <c r="J255" s="51"/>
      <c r="K255" s="84"/>
      <c r="L255" s="137"/>
      <c r="M255" s="57"/>
      <c r="N255" s="142"/>
      <c r="O255" s="57"/>
      <c r="P255" s="142"/>
      <c r="Q255" s="150"/>
      <c r="R255" s="148"/>
    </row>
    <row r="256" spans="1:19" ht="15.75" customHeight="1" x14ac:dyDescent="0.25">
      <c r="A256" s="50">
        <v>2702</v>
      </c>
      <c r="B256" s="51"/>
      <c r="C256" s="51"/>
      <c r="D256" s="51"/>
      <c r="E256" s="51"/>
      <c r="F256" s="51"/>
      <c r="G256" s="51"/>
      <c r="H256" s="51"/>
      <c r="I256" s="51"/>
      <c r="J256" s="51"/>
      <c r="K256" s="84"/>
      <c r="L256" s="137"/>
      <c r="M256" s="57"/>
      <c r="N256" s="142"/>
      <c r="O256" s="60" t="s">
        <v>48</v>
      </c>
      <c r="P256" s="61"/>
      <c r="Q256" s="62">
        <f>IF(SUM(K245:K253)=0,"",SUM(K245:K253))</f>
        <v>1</v>
      </c>
      <c r="R256" s="63" t="s">
        <v>17</v>
      </c>
    </row>
    <row r="257" spans="1:24" ht="15.75" customHeight="1" x14ac:dyDescent="0.25">
      <c r="A257" s="50">
        <v>2801</v>
      </c>
      <c r="B257" s="51"/>
      <c r="C257" s="51"/>
      <c r="D257" s="51"/>
      <c r="E257" s="51"/>
      <c r="F257" s="51"/>
      <c r="G257" s="51"/>
      <c r="H257" s="51"/>
      <c r="I257" s="51"/>
      <c r="J257" s="51"/>
      <c r="K257" s="84"/>
      <c r="L257" s="137"/>
      <c r="M257" s="57"/>
      <c r="N257" s="142"/>
      <c r="O257" s="64" t="s">
        <v>49</v>
      </c>
      <c r="P257" s="65" t="str">
        <f>IF(P256/B243=0,"",P256/B243)</f>
        <v/>
      </c>
      <c r="Q257" s="66" t="str">
        <f>IF(P256/Q256=0,"",P256/Q256)</f>
        <v/>
      </c>
      <c r="R257" s="67" t="s">
        <v>50</v>
      </c>
    </row>
    <row r="258" spans="1:24" ht="15.75" customHeight="1" x14ac:dyDescent="0.25">
      <c r="A258" s="50">
        <v>2802</v>
      </c>
      <c r="B258" s="51"/>
      <c r="C258" s="51"/>
      <c r="D258" s="51"/>
      <c r="E258" s="51"/>
      <c r="F258" s="51"/>
      <c r="G258" s="51"/>
      <c r="H258" s="51"/>
      <c r="I258" s="51"/>
      <c r="J258" s="51"/>
      <c r="K258" s="84"/>
      <c r="L258" s="138"/>
      <c r="M258" s="143"/>
      <c r="N258" s="144"/>
      <c r="O258" s="85"/>
      <c r="P258" s="86"/>
      <c r="Q258" s="86"/>
      <c r="R258" s="87"/>
    </row>
    <row r="259" spans="1:24" ht="18" customHeight="1" x14ac:dyDescent="0.25">
      <c r="A259" s="19"/>
      <c r="B259" s="182" t="s">
        <v>74</v>
      </c>
      <c r="C259" s="182"/>
      <c r="D259" s="182"/>
      <c r="E259" s="182"/>
      <c r="F259" s="182"/>
      <c r="G259" s="182"/>
      <c r="H259" s="182"/>
      <c r="I259" s="182"/>
      <c r="J259" s="182"/>
      <c r="K259" s="71">
        <f>SUM(K246:K255)</f>
        <v>1</v>
      </c>
      <c r="L259" s="72">
        <f>IF(K251=0,"",K251/B243)</f>
        <v>0.33333333333333331</v>
      </c>
      <c r="M259" s="72">
        <f>IF(K259=0,"",K259/B243)</f>
        <v>0.33333333333333331</v>
      </c>
      <c r="N259" s="88">
        <f>IF(K251=0,"0%",M259-L259)</f>
        <v>0</v>
      </c>
      <c r="O259" s="1"/>
      <c r="P259" s="24"/>
      <c r="Q259" s="27"/>
      <c r="R259" s="1"/>
      <c r="X259" s="96">
        <f>AVERAGE(S245,S267)</f>
        <v>0.70833333333333326</v>
      </c>
    </row>
    <row r="260" spans="1:24" ht="12.75" customHeight="1" x14ac:dyDescent="0.2">
      <c r="M260" s="1"/>
      <c r="N260" s="1"/>
      <c r="P260" s="1"/>
    </row>
    <row r="261" spans="1:24" ht="12.75" customHeight="1" x14ac:dyDescent="0.2">
      <c r="M261" s="1"/>
      <c r="N261" s="1"/>
      <c r="P261" s="1"/>
    </row>
    <row r="262" spans="1:24" ht="26.25" customHeight="1" x14ac:dyDescent="0.4">
      <c r="A262" s="29"/>
      <c r="B262" s="183" t="s">
        <v>63</v>
      </c>
      <c r="C262" s="184"/>
      <c r="D262" s="184"/>
      <c r="E262" s="184"/>
      <c r="F262" s="184"/>
      <c r="G262" s="184"/>
      <c r="H262" s="184"/>
      <c r="I262" s="184"/>
      <c r="J262" s="184"/>
      <c r="K262" s="127" t="s">
        <v>90</v>
      </c>
      <c r="L262" s="74"/>
      <c r="M262" s="1"/>
      <c r="N262" s="1"/>
      <c r="O262" s="24"/>
      <c r="P262" s="1"/>
      <c r="Q262" s="24"/>
      <c r="R262" s="24"/>
      <c r="S262" s="24"/>
    </row>
    <row r="263" spans="1:24" ht="20.25" customHeight="1" x14ac:dyDescent="0.2">
      <c r="A263" s="190" t="s">
        <v>16</v>
      </c>
      <c r="B263" s="191" t="s">
        <v>64</v>
      </c>
      <c r="C263" s="192"/>
      <c r="D263" s="192"/>
      <c r="E263" s="192"/>
      <c r="F263" s="192"/>
      <c r="G263" s="192"/>
      <c r="H263" s="192"/>
      <c r="I263" s="192"/>
      <c r="J263" s="192"/>
      <c r="K263" s="194" t="s">
        <v>17</v>
      </c>
      <c r="L263" s="189" t="s">
        <v>8</v>
      </c>
      <c r="M263" s="189" t="s">
        <v>9</v>
      </c>
      <c r="N263" s="196" t="s">
        <v>10</v>
      </c>
      <c r="O263" s="189" t="s">
        <v>11</v>
      </c>
      <c r="P263" s="187" t="s">
        <v>12</v>
      </c>
      <c r="Q263" s="187" t="s">
        <v>13</v>
      </c>
      <c r="R263" s="189" t="s">
        <v>14</v>
      </c>
    </row>
    <row r="264" spans="1:24" ht="15.75" customHeight="1" x14ac:dyDescent="0.25">
      <c r="A264" s="188"/>
      <c r="B264" s="50" t="s">
        <v>65</v>
      </c>
      <c r="C264" s="50" t="s">
        <v>66</v>
      </c>
      <c r="D264" s="50" t="s">
        <v>67</v>
      </c>
      <c r="E264" s="50" t="s">
        <v>68</v>
      </c>
      <c r="F264" s="50" t="s">
        <v>69</v>
      </c>
      <c r="G264" s="50" t="s">
        <v>70</v>
      </c>
      <c r="H264" s="50" t="s">
        <v>71</v>
      </c>
      <c r="I264" s="50" t="s">
        <v>72</v>
      </c>
      <c r="J264" s="50" t="s">
        <v>73</v>
      </c>
      <c r="K264" s="195"/>
      <c r="L264" s="188"/>
      <c r="M264" s="188"/>
      <c r="N264" s="188"/>
      <c r="O264" s="188"/>
      <c r="P264" s="188"/>
      <c r="Q264" s="188"/>
      <c r="R264" s="188"/>
    </row>
    <row r="265" spans="1:24" ht="15.75" customHeight="1" x14ac:dyDescent="0.25">
      <c r="A265" s="50">
        <v>2102</v>
      </c>
      <c r="B265" s="51">
        <v>12</v>
      </c>
      <c r="C265" s="51"/>
      <c r="D265" s="51"/>
      <c r="E265" s="51"/>
      <c r="F265" s="51"/>
      <c r="G265" s="51"/>
      <c r="H265" s="51"/>
      <c r="I265" s="51"/>
      <c r="J265" s="51"/>
      <c r="K265" s="84"/>
      <c r="L265" s="136"/>
      <c r="M265" s="139"/>
      <c r="N265" s="140"/>
      <c r="O265" s="146"/>
      <c r="P265" s="53">
        <f>B265</f>
        <v>12</v>
      </c>
      <c r="Q265" s="147"/>
      <c r="R265" s="146"/>
    </row>
    <row r="266" spans="1:24" ht="15.75" customHeight="1" x14ac:dyDescent="0.25">
      <c r="A266" s="50">
        <v>2201</v>
      </c>
      <c r="B266" s="51"/>
      <c r="C266" s="51">
        <v>10</v>
      </c>
      <c r="D266" s="51"/>
      <c r="E266" s="51"/>
      <c r="F266" s="51"/>
      <c r="G266" s="51"/>
      <c r="H266" s="51"/>
      <c r="I266" s="51"/>
      <c r="J266" s="51"/>
      <c r="K266" s="84"/>
      <c r="L266" s="137"/>
      <c r="M266" s="57"/>
      <c r="N266" s="141"/>
      <c r="O266" s="54">
        <f>IF(C266=0,"",C266/B265)</f>
        <v>0.83333333333333337</v>
      </c>
      <c r="P266" s="55">
        <v>10</v>
      </c>
      <c r="Q266" s="145">
        <f t="shared" ref="Q266:Q273" si="22">IF(P266=0,"",P266/P265)</f>
        <v>0.83333333333333337</v>
      </c>
      <c r="R266" s="145">
        <f t="shared" ref="R266:R273" si="23">IF(P266=0,"",100%-Q266)</f>
        <v>0.16666666666666663</v>
      </c>
    </row>
    <row r="267" spans="1:24" ht="15.75" customHeight="1" x14ac:dyDescent="0.25">
      <c r="A267" s="50">
        <v>2202</v>
      </c>
      <c r="B267" s="51"/>
      <c r="C267" s="51"/>
      <c r="D267" s="51">
        <v>6</v>
      </c>
      <c r="E267" s="51"/>
      <c r="F267" s="51"/>
      <c r="G267" s="51"/>
      <c r="H267" s="51"/>
      <c r="I267" s="51"/>
      <c r="J267" s="51"/>
      <c r="K267" s="84"/>
      <c r="L267" s="137"/>
      <c r="M267" s="57"/>
      <c r="N267" s="141"/>
      <c r="O267" s="54">
        <f>IF(D267=0,"",D267/C266)</f>
        <v>0.6</v>
      </c>
      <c r="P267" s="55">
        <v>9</v>
      </c>
      <c r="Q267" s="145">
        <f t="shared" si="22"/>
        <v>0.9</v>
      </c>
      <c r="R267" s="145">
        <f t="shared" si="23"/>
        <v>9.9999999999999978E-2</v>
      </c>
      <c r="S267" s="80">
        <f>P267/P265</f>
        <v>0.75</v>
      </c>
    </row>
    <row r="268" spans="1:24" ht="15.75" customHeight="1" x14ac:dyDescent="0.25">
      <c r="A268" s="50">
        <v>2301</v>
      </c>
      <c r="B268" s="51"/>
      <c r="C268" s="51"/>
      <c r="D268" s="51"/>
      <c r="E268" s="51">
        <v>5</v>
      </c>
      <c r="F268" s="51"/>
      <c r="G268" s="51"/>
      <c r="H268" s="51"/>
      <c r="I268" s="51"/>
      <c r="J268" s="51"/>
      <c r="K268" s="84"/>
      <c r="L268" s="137"/>
      <c r="M268" s="57"/>
      <c r="N268" s="141"/>
      <c r="O268" s="54">
        <f>IF(E268=0,"",E268/D267)</f>
        <v>0.83333333333333337</v>
      </c>
      <c r="P268" s="55">
        <v>8</v>
      </c>
      <c r="Q268" s="145">
        <f t="shared" si="22"/>
        <v>0.88888888888888884</v>
      </c>
      <c r="R268" s="145">
        <f t="shared" si="23"/>
        <v>0.11111111111111116</v>
      </c>
    </row>
    <row r="269" spans="1:24" ht="15.75" customHeight="1" x14ac:dyDescent="0.25">
      <c r="A269" s="50">
        <v>2302</v>
      </c>
      <c r="B269" s="51"/>
      <c r="C269" s="51"/>
      <c r="D269" s="51"/>
      <c r="E269" s="51"/>
      <c r="F269" s="51">
        <v>5</v>
      </c>
      <c r="G269" s="51"/>
      <c r="H269" s="51"/>
      <c r="I269" s="51"/>
      <c r="J269" s="51"/>
      <c r="K269" s="84"/>
      <c r="L269" s="137"/>
      <c r="M269" s="57"/>
      <c r="N269" s="141"/>
      <c r="O269" s="54">
        <f>IF(F269=0,"",F269/E268)</f>
        <v>1</v>
      </c>
      <c r="P269" s="55">
        <v>6</v>
      </c>
      <c r="Q269" s="145">
        <f t="shared" si="22"/>
        <v>0.75</v>
      </c>
      <c r="R269" s="145">
        <f t="shared" si="23"/>
        <v>0.25</v>
      </c>
    </row>
    <row r="270" spans="1:24" ht="15.75" customHeight="1" x14ac:dyDescent="0.25">
      <c r="A270" s="50">
        <v>2401</v>
      </c>
      <c r="B270" s="51"/>
      <c r="C270" s="51"/>
      <c r="D270" s="51"/>
      <c r="E270" s="51"/>
      <c r="F270" s="51"/>
      <c r="G270" s="51">
        <v>5</v>
      </c>
      <c r="H270" s="51"/>
      <c r="I270" s="51"/>
      <c r="J270" s="51"/>
      <c r="K270" s="84"/>
      <c r="L270" s="137"/>
      <c r="M270" s="57"/>
      <c r="N270" s="141"/>
      <c r="O270" s="54">
        <f>IF(G270=0,"",G270/F269)</f>
        <v>1</v>
      </c>
      <c r="P270" s="55">
        <v>6</v>
      </c>
      <c r="Q270" s="145">
        <f t="shared" si="22"/>
        <v>1</v>
      </c>
      <c r="R270" s="145">
        <f t="shared" si="23"/>
        <v>0</v>
      </c>
    </row>
    <row r="271" spans="1:24" ht="15.75" customHeight="1" x14ac:dyDescent="0.25">
      <c r="A271" s="50">
        <v>2402</v>
      </c>
      <c r="B271" s="51"/>
      <c r="C271" s="51"/>
      <c r="D271" s="51"/>
      <c r="E271" s="51"/>
      <c r="F271" s="51"/>
      <c r="G271" s="51"/>
      <c r="H271" s="51">
        <v>5</v>
      </c>
      <c r="I271" s="51"/>
      <c r="J271" s="51"/>
      <c r="K271" s="84"/>
      <c r="L271" s="137"/>
      <c r="M271" s="57"/>
      <c r="N271" s="141"/>
      <c r="O271" s="54">
        <f>IF(H271=0,"",H271/G270)</f>
        <v>1</v>
      </c>
      <c r="P271" s="55">
        <v>6</v>
      </c>
      <c r="Q271" s="145">
        <f t="shared" si="22"/>
        <v>1</v>
      </c>
      <c r="R271" s="145">
        <f t="shared" si="23"/>
        <v>0</v>
      </c>
    </row>
    <row r="272" spans="1:24" ht="15.75" customHeight="1" x14ac:dyDescent="0.25">
      <c r="A272" s="50">
        <v>2501</v>
      </c>
      <c r="B272" s="51"/>
      <c r="C272" s="51"/>
      <c r="D272" s="51"/>
      <c r="E272" s="51"/>
      <c r="F272" s="51"/>
      <c r="G272" s="51"/>
      <c r="H272" s="51"/>
      <c r="I272" s="114">
        <v>5</v>
      </c>
      <c r="J272" s="51"/>
      <c r="K272" s="84"/>
      <c r="L272" s="137"/>
      <c r="M272" s="57"/>
      <c r="N272" s="141"/>
      <c r="O272" s="113">
        <f>IF(I272=0,"",I272/H271)</f>
        <v>1</v>
      </c>
      <c r="P272" s="55">
        <v>6</v>
      </c>
      <c r="Q272" s="145">
        <f t="shared" si="22"/>
        <v>1</v>
      </c>
      <c r="R272" s="145">
        <f t="shared" si="23"/>
        <v>0</v>
      </c>
    </row>
    <row r="273" spans="1:18" ht="15.75" customHeight="1" x14ac:dyDescent="0.25">
      <c r="A273" s="50">
        <v>2502</v>
      </c>
      <c r="B273" s="51"/>
      <c r="C273" s="51"/>
      <c r="D273" s="51"/>
      <c r="E273" s="51"/>
      <c r="F273" s="51"/>
      <c r="G273" s="51"/>
      <c r="H273" s="51"/>
      <c r="I273" s="51"/>
      <c r="J273" s="51">
        <v>5</v>
      </c>
      <c r="K273" s="84">
        <v>4</v>
      </c>
      <c r="L273" s="137"/>
      <c r="M273" s="57"/>
      <c r="N273" s="141"/>
      <c r="O273" s="54">
        <f>IF(J273=0,"",J273/I272)</f>
        <v>1</v>
      </c>
      <c r="P273" s="55">
        <v>6</v>
      </c>
      <c r="Q273" s="145">
        <f t="shared" si="22"/>
        <v>1</v>
      </c>
      <c r="R273" s="145">
        <f t="shared" si="23"/>
        <v>0</v>
      </c>
    </row>
    <row r="274" spans="1:18" ht="15.75" customHeight="1" x14ac:dyDescent="0.25">
      <c r="A274" s="50">
        <v>2601</v>
      </c>
      <c r="B274" s="51"/>
      <c r="C274" s="51"/>
      <c r="D274" s="51"/>
      <c r="E274" s="51"/>
      <c r="F274" s="51"/>
      <c r="G274" s="51"/>
      <c r="H274" s="51"/>
      <c r="I274" s="51"/>
      <c r="J274" s="51"/>
      <c r="K274" s="84"/>
      <c r="L274" s="137"/>
      <c r="M274" s="57"/>
      <c r="N274" s="57"/>
      <c r="O274" s="57"/>
      <c r="P274" s="55"/>
      <c r="Q274" s="149"/>
      <c r="R274" s="148"/>
    </row>
    <row r="275" spans="1:18" ht="15.75" customHeight="1" x14ac:dyDescent="0.25">
      <c r="A275" s="50">
        <v>2602</v>
      </c>
      <c r="B275" s="51"/>
      <c r="C275" s="51"/>
      <c r="D275" s="51"/>
      <c r="E275" s="51"/>
      <c r="F275" s="51"/>
      <c r="G275" s="51"/>
      <c r="H275" s="51"/>
      <c r="I275" s="51"/>
      <c r="J275" s="51"/>
      <c r="K275" s="84"/>
      <c r="L275" s="137"/>
      <c r="M275" s="57"/>
      <c r="N275" s="142"/>
      <c r="O275" s="148"/>
      <c r="P275" s="58"/>
      <c r="Q275" s="149"/>
      <c r="R275" s="148"/>
    </row>
    <row r="276" spans="1:18" ht="15.75" customHeight="1" x14ac:dyDescent="0.25">
      <c r="A276" s="50">
        <v>2701</v>
      </c>
      <c r="B276" s="51"/>
      <c r="C276" s="51"/>
      <c r="D276" s="51"/>
      <c r="E276" s="51"/>
      <c r="F276" s="51"/>
      <c r="G276" s="51"/>
      <c r="H276" s="51"/>
      <c r="I276" s="51"/>
      <c r="J276" s="51"/>
      <c r="K276" s="84"/>
      <c r="L276" s="137"/>
      <c r="M276" s="57"/>
      <c r="N276" s="142"/>
      <c r="O276" s="148"/>
      <c r="P276" s="58"/>
      <c r="Q276" s="149"/>
      <c r="R276" s="148"/>
    </row>
    <row r="277" spans="1:18" ht="15.75" customHeight="1" x14ac:dyDescent="0.25">
      <c r="A277" s="50">
        <v>2702</v>
      </c>
      <c r="B277" s="51"/>
      <c r="C277" s="51"/>
      <c r="D277" s="51"/>
      <c r="E277" s="51"/>
      <c r="F277" s="51"/>
      <c r="G277" s="51"/>
      <c r="H277" s="51"/>
      <c r="I277" s="51"/>
      <c r="J277" s="51"/>
      <c r="K277" s="84"/>
      <c r="L277" s="137"/>
      <c r="M277" s="57"/>
      <c r="N277" s="142"/>
      <c r="O277" s="57"/>
      <c r="P277" s="142"/>
      <c r="Q277" s="150"/>
      <c r="R277" s="148"/>
    </row>
    <row r="278" spans="1:18" ht="15.75" customHeight="1" x14ac:dyDescent="0.25">
      <c r="A278" s="50">
        <v>2801</v>
      </c>
      <c r="B278" s="51"/>
      <c r="C278" s="51"/>
      <c r="D278" s="51"/>
      <c r="E278" s="51"/>
      <c r="F278" s="51"/>
      <c r="G278" s="51"/>
      <c r="H278" s="51"/>
      <c r="I278" s="51"/>
      <c r="J278" s="51"/>
      <c r="K278" s="84"/>
      <c r="L278" s="137"/>
      <c r="M278" s="57"/>
      <c r="N278" s="142"/>
      <c r="O278" s="60" t="s">
        <v>48</v>
      </c>
      <c r="P278" s="61"/>
      <c r="Q278" s="62">
        <f>IF(SUM(K267:K275)=0,"",SUM(K267:K275))</f>
        <v>4</v>
      </c>
      <c r="R278" s="63" t="s">
        <v>17</v>
      </c>
    </row>
    <row r="279" spans="1:18" ht="15.75" customHeight="1" x14ac:dyDescent="0.25">
      <c r="A279" s="50">
        <v>2802</v>
      </c>
      <c r="B279" s="51"/>
      <c r="C279" s="51"/>
      <c r="D279" s="51"/>
      <c r="E279" s="51"/>
      <c r="F279" s="51"/>
      <c r="G279" s="51"/>
      <c r="H279" s="51"/>
      <c r="I279" s="51"/>
      <c r="J279" s="51"/>
      <c r="K279" s="84"/>
      <c r="L279" s="137"/>
      <c r="M279" s="57"/>
      <c r="N279" s="142"/>
      <c r="O279" s="64" t="s">
        <v>49</v>
      </c>
      <c r="P279" s="65" t="str">
        <f>IF(P278/B265=0,"",P278/B265)</f>
        <v/>
      </c>
      <c r="Q279" s="66" t="str">
        <f>IF(P278/Q278=0,"",P278/Q278)</f>
        <v/>
      </c>
      <c r="R279" s="67" t="s">
        <v>50</v>
      </c>
    </row>
    <row r="280" spans="1:18" ht="15.75" customHeight="1" x14ac:dyDescent="0.25">
      <c r="A280" s="50">
        <v>2901</v>
      </c>
      <c r="B280" s="51"/>
      <c r="C280" s="51"/>
      <c r="D280" s="51"/>
      <c r="E280" s="51"/>
      <c r="F280" s="51"/>
      <c r="G280" s="51"/>
      <c r="H280" s="51"/>
      <c r="I280" s="51"/>
      <c r="J280" s="51"/>
      <c r="K280" s="84"/>
      <c r="L280" s="138"/>
      <c r="M280" s="143"/>
      <c r="N280" s="144"/>
      <c r="O280" s="85"/>
      <c r="P280" s="86"/>
      <c r="Q280" s="86"/>
      <c r="R280" s="87"/>
    </row>
    <row r="281" spans="1:18" ht="18" customHeight="1" x14ac:dyDescent="0.25">
      <c r="A281" s="19"/>
      <c r="B281" s="182" t="s">
        <v>74</v>
      </c>
      <c r="C281" s="182"/>
      <c r="D281" s="182"/>
      <c r="E281" s="182"/>
      <c r="F281" s="182"/>
      <c r="G281" s="182"/>
      <c r="H281" s="182"/>
      <c r="I281" s="182"/>
      <c r="J281" s="182"/>
      <c r="K281" s="71">
        <f>SUM(K268:K277)</f>
        <v>4</v>
      </c>
      <c r="L281" s="72">
        <f>IF(K273=0,"",K273/B265)</f>
        <v>0.33333333333333331</v>
      </c>
      <c r="M281" s="72">
        <f>IF(K281=0,"",K281/B265)</f>
        <v>0.33333333333333331</v>
      </c>
      <c r="N281" s="88">
        <f>IF(K273=0,"0%",M281-L281)</f>
        <v>0</v>
      </c>
      <c r="O281" s="1"/>
      <c r="P281" s="24"/>
      <c r="Q281" s="27"/>
      <c r="R281" s="1"/>
    </row>
    <row r="282" spans="1:18" ht="12.75" customHeight="1" x14ac:dyDescent="0.2">
      <c r="M282" s="1"/>
      <c r="N282" s="1"/>
      <c r="P282" s="1"/>
    </row>
    <row r="283" spans="1:18" ht="12.75" customHeight="1" x14ac:dyDescent="0.2">
      <c r="M283" s="1"/>
      <c r="N283" s="1"/>
      <c r="P283" s="1"/>
    </row>
    <row r="284" spans="1:18" ht="26.25" customHeight="1" x14ac:dyDescent="0.4">
      <c r="A284" s="29"/>
      <c r="B284" s="183" t="s">
        <v>63</v>
      </c>
      <c r="C284" s="184"/>
      <c r="D284" s="184"/>
      <c r="E284" s="184"/>
      <c r="F284" s="184"/>
      <c r="G284" s="184"/>
      <c r="H284" s="184"/>
      <c r="I284" s="184"/>
      <c r="J284" s="184"/>
      <c r="K284" s="127" t="s">
        <v>91</v>
      </c>
      <c r="L284" s="74"/>
      <c r="M284" s="1"/>
      <c r="N284" s="1"/>
      <c r="O284" s="24"/>
      <c r="P284" s="1"/>
      <c r="Q284" s="24"/>
      <c r="R284" s="24"/>
    </row>
    <row r="285" spans="1:18" ht="20.25" customHeight="1" x14ac:dyDescent="0.2">
      <c r="A285" s="190" t="s">
        <v>16</v>
      </c>
      <c r="B285" s="191" t="s">
        <v>64</v>
      </c>
      <c r="C285" s="192"/>
      <c r="D285" s="192"/>
      <c r="E285" s="192"/>
      <c r="F285" s="192"/>
      <c r="G285" s="192"/>
      <c r="H285" s="192"/>
      <c r="I285" s="192"/>
      <c r="J285" s="192"/>
      <c r="K285" s="194" t="s">
        <v>17</v>
      </c>
      <c r="L285" s="189" t="s">
        <v>8</v>
      </c>
      <c r="M285" s="189" t="s">
        <v>9</v>
      </c>
      <c r="N285" s="196" t="s">
        <v>10</v>
      </c>
      <c r="O285" s="189" t="s">
        <v>11</v>
      </c>
      <c r="P285" s="187" t="s">
        <v>12</v>
      </c>
      <c r="Q285" s="187" t="s">
        <v>13</v>
      </c>
      <c r="R285" s="189" t="s">
        <v>14</v>
      </c>
    </row>
    <row r="286" spans="1:18" ht="15.75" customHeight="1" x14ac:dyDescent="0.25">
      <c r="A286" s="188"/>
      <c r="B286" s="50" t="s">
        <v>65</v>
      </c>
      <c r="C286" s="50" t="s">
        <v>66</v>
      </c>
      <c r="D286" s="50" t="s">
        <v>67</v>
      </c>
      <c r="E286" s="50" t="s">
        <v>68</v>
      </c>
      <c r="F286" s="50" t="s">
        <v>69</v>
      </c>
      <c r="G286" s="50" t="s">
        <v>70</v>
      </c>
      <c r="H286" s="50" t="s">
        <v>71</v>
      </c>
      <c r="I286" s="50" t="s">
        <v>72</v>
      </c>
      <c r="J286" s="50" t="s">
        <v>73</v>
      </c>
      <c r="K286" s="195"/>
      <c r="L286" s="188"/>
      <c r="M286" s="188"/>
      <c r="N286" s="188"/>
      <c r="O286" s="188"/>
      <c r="P286" s="188"/>
      <c r="Q286" s="188"/>
      <c r="R286" s="188"/>
    </row>
    <row r="287" spans="1:18" ht="15.75" customHeight="1" x14ac:dyDescent="0.25">
      <c r="A287" s="50">
        <v>2201</v>
      </c>
      <c r="B287" s="51">
        <v>6</v>
      </c>
      <c r="C287" s="51"/>
      <c r="D287" s="51"/>
      <c r="E287" s="51"/>
      <c r="F287" s="51"/>
      <c r="G287" s="51"/>
      <c r="H287" s="51"/>
      <c r="I287" s="51"/>
      <c r="J287" s="51"/>
      <c r="K287" s="84"/>
      <c r="L287" s="136"/>
      <c r="M287" s="139"/>
      <c r="N287" s="140"/>
      <c r="O287" s="146"/>
      <c r="P287" s="53">
        <v>6</v>
      </c>
      <c r="Q287" s="147"/>
      <c r="R287" s="146"/>
    </row>
    <row r="288" spans="1:18" ht="15.75" customHeight="1" x14ac:dyDescent="0.25">
      <c r="A288" s="50">
        <v>2202</v>
      </c>
      <c r="B288" s="51"/>
      <c r="C288" s="51">
        <v>4</v>
      </c>
      <c r="D288" s="51"/>
      <c r="E288" s="51"/>
      <c r="F288" s="51"/>
      <c r="G288" s="51"/>
      <c r="H288" s="51"/>
      <c r="I288" s="51"/>
      <c r="J288" s="51"/>
      <c r="K288" s="84"/>
      <c r="L288" s="137"/>
      <c r="M288" s="57"/>
      <c r="N288" s="141"/>
      <c r="O288" s="54">
        <f>IF(C288=0,"",C288/B287)</f>
        <v>0.66666666666666663</v>
      </c>
      <c r="P288" s="55">
        <v>4</v>
      </c>
      <c r="Q288" s="145">
        <f t="shared" ref="Q288:Q296" si="24">IF(P288=0,"",P288/P287)</f>
        <v>0.66666666666666663</v>
      </c>
      <c r="R288" s="145">
        <f t="shared" ref="R288:R296" si="25">IF(P288=0,"",100%-Q288)</f>
        <v>0.33333333333333337</v>
      </c>
    </row>
    <row r="289" spans="1:19" ht="15.75" customHeight="1" x14ac:dyDescent="0.25">
      <c r="A289" s="50">
        <v>2301</v>
      </c>
      <c r="B289" s="51"/>
      <c r="C289" s="51"/>
      <c r="D289" s="51">
        <v>4</v>
      </c>
      <c r="E289" s="51"/>
      <c r="F289" s="51"/>
      <c r="G289" s="51"/>
      <c r="H289" s="51"/>
      <c r="I289" s="51"/>
      <c r="J289" s="51"/>
      <c r="K289" s="84"/>
      <c r="L289" s="137"/>
      <c r="M289" s="57"/>
      <c r="N289" s="141"/>
      <c r="O289" s="54">
        <f>IF(D289=0,"",D289/C288)</f>
        <v>1</v>
      </c>
      <c r="P289" s="55">
        <v>4</v>
      </c>
      <c r="Q289" s="145">
        <f t="shared" si="24"/>
        <v>1</v>
      </c>
      <c r="R289" s="145">
        <f t="shared" si="25"/>
        <v>0</v>
      </c>
      <c r="S289" s="99">
        <f>P289/P287</f>
        <v>0.66666666666666663</v>
      </c>
    </row>
    <row r="290" spans="1:19" ht="15.75" customHeight="1" x14ac:dyDescent="0.25">
      <c r="A290" s="50">
        <v>2302</v>
      </c>
      <c r="B290" s="51"/>
      <c r="C290" s="51"/>
      <c r="D290" s="51"/>
      <c r="E290" s="104">
        <v>4</v>
      </c>
      <c r="F290" s="104"/>
      <c r="G290" s="104"/>
      <c r="H290" s="104"/>
      <c r="I290" s="104"/>
      <c r="J290" s="104"/>
      <c r="K290" s="105"/>
      <c r="L290" s="170"/>
      <c r="M290" s="171"/>
      <c r="N290" s="172"/>
      <c r="O290" s="106">
        <f>IF(E290=0,"",E290/D289)</f>
        <v>1</v>
      </c>
      <c r="P290" s="55">
        <v>4</v>
      </c>
      <c r="Q290" s="145">
        <f t="shared" si="24"/>
        <v>1</v>
      </c>
      <c r="R290" s="145">
        <f t="shared" si="25"/>
        <v>0</v>
      </c>
    </row>
    <row r="291" spans="1:19" ht="15.75" customHeight="1" x14ac:dyDescent="0.25">
      <c r="A291" s="50">
        <v>2401</v>
      </c>
      <c r="B291" s="51"/>
      <c r="C291" s="51"/>
      <c r="D291" s="51"/>
      <c r="E291" s="104"/>
      <c r="F291" s="104">
        <v>4</v>
      </c>
      <c r="G291" s="104"/>
      <c r="H291" s="104"/>
      <c r="I291" s="104"/>
      <c r="J291" s="104"/>
      <c r="K291" s="105"/>
      <c r="L291" s="170"/>
      <c r="M291" s="171"/>
      <c r="N291" s="172"/>
      <c r="O291" s="106">
        <f>IF(F291=0,"",F291/E290)</f>
        <v>1</v>
      </c>
      <c r="P291" s="55">
        <v>4</v>
      </c>
      <c r="Q291" s="145">
        <f t="shared" si="24"/>
        <v>1</v>
      </c>
      <c r="R291" s="145">
        <f t="shared" si="25"/>
        <v>0</v>
      </c>
    </row>
    <row r="292" spans="1:19" ht="15.75" customHeight="1" x14ac:dyDescent="0.25">
      <c r="A292" s="50">
        <v>2402</v>
      </c>
      <c r="B292" s="51"/>
      <c r="C292" s="51"/>
      <c r="D292" s="51"/>
      <c r="E292" s="51"/>
      <c r="F292" s="51"/>
      <c r="G292" s="51">
        <v>3</v>
      </c>
      <c r="H292" s="51"/>
      <c r="I292" s="51"/>
      <c r="J292" s="51"/>
      <c r="K292" s="84"/>
      <c r="L292" s="137"/>
      <c r="M292" s="57"/>
      <c r="N292" s="141"/>
      <c r="O292" s="54">
        <f>IF(G292=0,"",G292/F291)</f>
        <v>0.75</v>
      </c>
      <c r="P292" s="55">
        <v>3</v>
      </c>
      <c r="Q292" s="145">
        <f t="shared" si="24"/>
        <v>0.75</v>
      </c>
      <c r="R292" s="145">
        <f t="shared" si="25"/>
        <v>0.25</v>
      </c>
    </row>
    <row r="293" spans="1:19" ht="15.75" customHeight="1" x14ac:dyDescent="0.25">
      <c r="A293" s="50">
        <v>2501</v>
      </c>
      <c r="B293" s="51"/>
      <c r="C293" s="51"/>
      <c r="D293" s="51"/>
      <c r="E293" s="51"/>
      <c r="F293" s="51"/>
      <c r="G293" s="51"/>
      <c r="H293" s="51">
        <v>3</v>
      </c>
      <c r="I293" s="51"/>
      <c r="J293" s="51"/>
      <c r="K293" s="84"/>
      <c r="L293" s="137"/>
      <c r="M293" s="57"/>
      <c r="N293" s="141"/>
      <c r="O293" s="54">
        <f>IF(H293=0,"",H293/G292)</f>
        <v>1</v>
      </c>
      <c r="P293" s="55">
        <v>3</v>
      </c>
      <c r="Q293" s="145">
        <f t="shared" si="24"/>
        <v>1</v>
      </c>
      <c r="R293" s="145">
        <f t="shared" si="25"/>
        <v>0</v>
      </c>
    </row>
    <row r="294" spans="1:19" ht="15.75" customHeight="1" x14ac:dyDescent="0.25">
      <c r="A294" s="50">
        <v>2502</v>
      </c>
      <c r="B294" s="51"/>
      <c r="C294" s="51"/>
      <c r="D294" s="51"/>
      <c r="E294" s="51"/>
      <c r="F294" s="51"/>
      <c r="G294" s="51"/>
      <c r="H294" s="51"/>
      <c r="I294" s="51">
        <v>3</v>
      </c>
      <c r="J294" s="51"/>
      <c r="K294" s="84"/>
      <c r="L294" s="137"/>
      <c r="M294" s="57"/>
      <c r="N294" s="141"/>
      <c r="O294" s="54">
        <f>IF(I294=0,"",I294/H293)</f>
        <v>1</v>
      </c>
      <c r="P294" s="55">
        <v>3</v>
      </c>
      <c r="Q294" s="145">
        <f t="shared" si="24"/>
        <v>1</v>
      </c>
      <c r="R294" s="145">
        <f t="shared" si="25"/>
        <v>0</v>
      </c>
    </row>
    <row r="295" spans="1:19" ht="15.75" customHeight="1" x14ac:dyDescent="0.25">
      <c r="A295" s="50">
        <v>2601</v>
      </c>
      <c r="B295" s="51"/>
      <c r="C295" s="51"/>
      <c r="D295" s="51"/>
      <c r="E295" s="51"/>
      <c r="F295" s="51"/>
      <c r="G295" s="51"/>
      <c r="H295" s="51"/>
      <c r="I295" s="51"/>
      <c r="J295" s="51"/>
      <c r="K295" s="84"/>
      <c r="L295" s="137"/>
      <c r="M295" s="57"/>
      <c r="N295" s="141"/>
      <c r="O295" s="54" t="str">
        <f>IF(J295=0,"",J295/I294)</f>
        <v/>
      </c>
      <c r="P295" s="55"/>
      <c r="Q295" s="145" t="str">
        <f t="shared" si="24"/>
        <v/>
      </c>
      <c r="R295" s="145" t="str">
        <f t="shared" si="25"/>
        <v/>
      </c>
    </row>
    <row r="296" spans="1:19" ht="15.75" customHeight="1" x14ac:dyDescent="0.25">
      <c r="A296" s="50">
        <v>2602</v>
      </c>
      <c r="B296" s="51"/>
      <c r="C296" s="51"/>
      <c r="D296" s="51"/>
      <c r="E296" s="51"/>
      <c r="F296" s="51"/>
      <c r="G296" s="51"/>
      <c r="H296" s="51"/>
      <c r="I296" s="51"/>
      <c r="J296" s="51"/>
      <c r="K296" s="84"/>
      <c r="L296" s="137"/>
      <c r="M296" s="57"/>
      <c r="N296" s="141"/>
      <c r="O296" s="54"/>
      <c r="P296" s="55"/>
      <c r="Q296" s="145" t="str">
        <f t="shared" si="24"/>
        <v/>
      </c>
      <c r="R296" s="145" t="str">
        <f t="shared" si="25"/>
        <v/>
      </c>
    </row>
    <row r="297" spans="1:19" ht="15.75" customHeight="1" x14ac:dyDescent="0.25">
      <c r="A297" s="50">
        <v>2701</v>
      </c>
      <c r="B297" s="51"/>
      <c r="C297" s="51"/>
      <c r="D297" s="51"/>
      <c r="E297" s="51"/>
      <c r="F297" s="51"/>
      <c r="G297" s="51"/>
      <c r="H297" s="51"/>
      <c r="I297" s="51"/>
      <c r="J297" s="51"/>
      <c r="K297" s="84"/>
      <c r="L297" s="137"/>
      <c r="M297" s="57"/>
      <c r="N297" s="142"/>
      <c r="O297" s="162"/>
      <c r="P297" s="58"/>
      <c r="Q297" s="163"/>
      <c r="R297" s="162"/>
    </row>
    <row r="298" spans="1:19" ht="15.75" customHeight="1" x14ac:dyDescent="0.25">
      <c r="A298" s="50">
        <v>2702</v>
      </c>
      <c r="B298" s="51"/>
      <c r="C298" s="51"/>
      <c r="D298" s="51"/>
      <c r="E298" s="51"/>
      <c r="F298" s="51"/>
      <c r="G298" s="51"/>
      <c r="H298" s="51"/>
      <c r="I298" s="51"/>
      <c r="J298" s="51"/>
      <c r="K298" s="84"/>
      <c r="L298" s="137"/>
      <c r="M298" s="57"/>
      <c r="N298" s="142"/>
      <c r="O298" s="148"/>
      <c r="P298" s="58"/>
      <c r="Q298" s="149"/>
      <c r="R298" s="148"/>
    </row>
    <row r="299" spans="1:19" ht="15.75" customHeight="1" x14ac:dyDescent="0.25">
      <c r="A299" s="50">
        <v>2801</v>
      </c>
      <c r="B299" s="51"/>
      <c r="C299" s="51"/>
      <c r="D299" s="51"/>
      <c r="E299" s="51"/>
      <c r="F299" s="51"/>
      <c r="G299" s="51"/>
      <c r="H299" s="51"/>
      <c r="I299" s="51"/>
      <c r="J299" s="51"/>
      <c r="K299" s="84"/>
      <c r="L299" s="137"/>
      <c r="M299" s="57"/>
      <c r="N299" s="142"/>
      <c r="O299" s="57"/>
      <c r="P299" s="142"/>
      <c r="Q299" s="150"/>
      <c r="R299" s="148"/>
    </row>
    <row r="300" spans="1:19" ht="15.75" customHeight="1" x14ac:dyDescent="0.25">
      <c r="A300" s="50">
        <v>2802</v>
      </c>
      <c r="B300" s="51"/>
      <c r="C300" s="51"/>
      <c r="D300" s="51"/>
      <c r="E300" s="51"/>
      <c r="F300" s="51"/>
      <c r="G300" s="51"/>
      <c r="H300" s="51"/>
      <c r="I300" s="51"/>
      <c r="J300" s="51"/>
      <c r="K300" s="84"/>
      <c r="L300" s="137"/>
      <c r="M300" s="57"/>
      <c r="N300" s="142"/>
      <c r="O300" s="60" t="s">
        <v>48</v>
      </c>
      <c r="P300" s="61"/>
      <c r="Q300" s="62" t="str">
        <f>IF(SUM(K289:K297)=0,"",SUM(K289:K297))</f>
        <v/>
      </c>
      <c r="R300" s="63" t="s">
        <v>17</v>
      </c>
    </row>
    <row r="301" spans="1:19" ht="15.75" customHeight="1" x14ac:dyDescent="0.25">
      <c r="A301" s="50">
        <v>2901</v>
      </c>
      <c r="B301" s="51"/>
      <c r="C301" s="51"/>
      <c r="D301" s="51"/>
      <c r="E301" s="51"/>
      <c r="F301" s="51"/>
      <c r="G301" s="51"/>
      <c r="H301" s="51"/>
      <c r="I301" s="51"/>
      <c r="J301" s="51"/>
      <c r="K301" s="84"/>
      <c r="L301" s="137"/>
      <c r="M301" s="57"/>
      <c r="N301" s="142"/>
      <c r="O301" s="64" t="s">
        <v>49</v>
      </c>
      <c r="P301" s="65" t="str">
        <f>IF(P300/B287=0,"",P300/B287)</f>
        <v/>
      </c>
      <c r="Q301" s="66" t="e">
        <f>IF(P300/Q300=0,"",P300/Q300)</f>
        <v>#VALUE!</v>
      </c>
      <c r="R301" s="67" t="s">
        <v>50</v>
      </c>
    </row>
    <row r="302" spans="1:19" ht="15.75" customHeight="1" x14ac:dyDescent="0.25">
      <c r="A302" s="50">
        <v>2902</v>
      </c>
      <c r="B302" s="51"/>
      <c r="C302" s="51"/>
      <c r="D302" s="51"/>
      <c r="E302" s="51"/>
      <c r="F302" s="51"/>
      <c r="G302" s="51"/>
      <c r="H302" s="51"/>
      <c r="I302" s="51"/>
      <c r="J302" s="51"/>
      <c r="K302" s="84"/>
      <c r="L302" s="138"/>
      <c r="M302" s="143"/>
      <c r="N302" s="144"/>
      <c r="O302" s="85"/>
      <c r="P302" s="86"/>
      <c r="Q302" s="86"/>
      <c r="R302" s="87"/>
    </row>
    <row r="303" spans="1:19" ht="18" customHeight="1" x14ac:dyDescent="0.25">
      <c r="A303" s="19"/>
      <c r="B303" s="182" t="s">
        <v>74</v>
      </c>
      <c r="C303" s="182"/>
      <c r="D303" s="182"/>
      <c r="E303" s="182"/>
      <c r="F303" s="182"/>
      <c r="G303" s="182"/>
      <c r="H303" s="182"/>
      <c r="I303" s="182"/>
      <c r="J303" s="182"/>
      <c r="K303" s="71">
        <f>SUM(K290:K299)</f>
        <v>0</v>
      </c>
      <c r="L303" s="72" t="str">
        <f>IF(K295=0,"",K295/B287)</f>
        <v/>
      </c>
      <c r="M303" s="72" t="str">
        <f>IF(K303=0,"",K303/B287)</f>
        <v/>
      </c>
      <c r="N303" s="88" t="str">
        <f>IF(K295=0,"0%",M303-L303)</f>
        <v>0%</v>
      </c>
      <c r="O303" s="1"/>
      <c r="P303" s="24"/>
      <c r="Q303" s="27"/>
      <c r="R303" s="1"/>
    </row>
    <row r="304" spans="1:19" ht="12.75" customHeight="1" x14ac:dyDescent="0.2">
      <c r="M304" s="1"/>
      <c r="N304" s="1"/>
      <c r="P304" s="1"/>
    </row>
    <row r="305" spans="1:19" ht="12.75" customHeight="1" x14ac:dyDescent="0.2">
      <c r="M305" s="1"/>
      <c r="N305" s="1"/>
      <c r="P305" s="1"/>
    </row>
    <row r="306" spans="1:19" ht="26.25" x14ac:dyDescent="0.4">
      <c r="A306" s="29"/>
      <c r="B306" s="183" t="s">
        <v>63</v>
      </c>
      <c r="C306" s="184"/>
      <c r="D306" s="184"/>
      <c r="E306" s="184"/>
      <c r="F306" s="184"/>
      <c r="G306" s="184"/>
      <c r="H306" s="184"/>
      <c r="I306" s="184"/>
      <c r="J306" s="184"/>
      <c r="K306" s="127" t="s">
        <v>92</v>
      </c>
      <c r="L306" s="74"/>
      <c r="M306" s="1"/>
      <c r="N306" s="1"/>
      <c r="O306" s="24"/>
      <c r="P306" s="1"/>
      <c r="Q306" s="24"/>
      <c r="R306" s="24"/>
    </row>
    <row r="307" spans="1:19" ht="20.25" x14ac:dyDescent="0.2">
      <c r="A307" s="190" t="s">
        <v>16</v>
      </c>
      <c r="B307" s="191" t="s">
        <v>64</v>
      </c>
      <c r="C307" s="192"/>
      <c r="D307" s="192"/>
      <c r="E307" s="192"/>
      <c r="F307" s="192"/>
      <c r="G307" s="192"/>
      <c r="H307" s="192"/>
      <c r="I307" s="192"/>
      <c r="J307" s="192"/>
      <c r="K307" s="194" t="s">
        <v>17</v>
      </c>
      <c r="L307" s="189" t="s">
        <v>8</v>
      </c>
      <c r="M307" s="189" t="s">
        <v>9</v>
      </c>
      <c r="N307" s="196" t="s">
        <v>10</v>
      </c>
      <c r="O307" s="189" t="s">
        <v>11</v>
      </c>
      <c r="P307" s="187" t="s">
        <v>12</v>
      </c>
      <c r="Q307" s="187" t="s">
        <v>13</v>
      </c>
      <c r="R307" s="189" t="s">
        <v>14</v>
      </c>
    </row>
    <row r="308" spans="1:19" ht="15.75" x14ac:dyDescent="0.25">
      <c r="A308" s="188"/>
      <c r="B308" s="50" t="s">
        <v>65</v>
      </c>
      <c r="C308" s="50" t="s">
        <v>66</v>
      </c>
      <c r="D308" s="50" t="s">
        <v>67</v>
      </c>
      <c r="E308" s="50" t="s">
        <v>68</v>
      </c>
      <c r="F308" s="50" t="s">
        <v>69</v>
      </c>
      <c r="G308" s="50" t="s">
        <v>70</v>
      </c>
      <c r="H308" s="50" t="s">
        <v>71</v>
      </c>
      <c r="I308" s="50" t="s">
        <v>72</v>
      </c>
      <c r="J308" s="50" t="s">
        <v>73</v>
      </c>
      <c r="K308" s="195"/>
      <c r="L308" s="188"/>
      <c r="M308" s="188"/>
      <c r="N308" s="188"/>
      <c r="O308" s="188"/>
      <c r="P308" s="188"/>
      <c r="Q308" s="188"/>
      <c r="R308" s="188"/>
    </row>
    <row r="309" spans="1:19" ht="15.75" x14ac:dyDescent="0.25">
      <c r="A309" s="50">
        <v>2202</v>
      </c>
      <c r="B309" s="51">
        <v>11</v>
      </c>
      <c r="C309" s="51"/>
      <c r="D309" s="51"/>
      <c r="E309" s="51"/>
      <c r="F309" s="51"/>
      <c r="G309" s="51"/>
      <c r="H309" s="51"/>
      <c r="I309" s="51"/>
      <c r="J309" s="51"/>
      <c r="K309" s="84"/>
      <c r="L309" s="136"/>
      <c r="M309" s="139"/>
      <c r="N309" s="140"/>
      <c r="O309" s="146"/>
      <c r="P309" s="53">
        <v>11</v>
      </c>
      <c r="Q309" s="147"/>
      <c r="R309" s="146"/>
    </row>
    <row r="310" spans="1:19" ht="15.75" x14ac:dyDescent="0.25">
      <c r="A310" s="50">
        <v>2301</v>
      </c>
      <c r="B310" s="51"/>
      <c r="C310" s="51">
        <v>7</v>
      </c>
      <c r="D310" s="51"/>
      <c r="E310" s="51"/>
      <c r="F310" s="51"/>
      <c r="G310" s="51"/>
      <c r="H310" s="51"/>
      <c r="I310" s="51"/>
      <c r="J310" s="51"/>
      <c r="K310" s="84"/>
      <c r="L310" s="137"/>
      <c r="M310" s="57"/>
      <c r="N310" s="141"/>
      <c r="O310" s="54">
        <f>IF(C310=0,"",C310/B309)</f>
        <v>0.63636363636363635</v>
      </c>
      <c r="P310" s="55">
        <v>7</v>
      </c>
      <c r="Q310" s="145">
        <f t="shared" ref="Q310:Q318" si="26">IF(P310=0,"",P310/P309)</f>
        <v>0.63636363636363635</v>
      </c>
      <c r="R310" s="145">
        <f t="shared" ref="R310:R318" si="27">IF(P310=0,"",100%-Q310)</f>
        <v>0.36363636363636365</v>
      </c>
    </row>
    <row r="311" spans="1:19" ht="15.75" x14ac:dyDescent="0.25">
      <c r="A311" s="50">
        <v>2302</v>
      </c>
      <c r="B311" s="51"/>
      <c r="C311" s="51"/>
      <c r="D311" s="51">
        <v>7</v>
      </c>
      <c r="E311" s="51"/>
      <c r="F311" s="51"/>
      <c r="G311" s="51"/>
      <c r="H311" s="51"/>
      <c r="I311" s="51"/>
      <c r="J311" s="51"/>
      <c r="K311" s="84"/>
      <c r="L311" s="137"/>
      <c r="M311" s="57"/>
      <c r="N311" s="141"/>
      <c r="O311" s="54">
        <f>IF(D311=0,"",D311/C310)</f>
        <v>1</v>
      </c>
      <c r="P311" s="55">
        <v>7</v>
      </c>
      <c r="Q311" s="145">
        <f t="shared" si="26"/>
        <v>1</v>
      </c>
      <c r="R311" s="145">
        <f t="shared" si="27"/>
        <v>0</v>
      </c>
      <c r="S311" s="99">
        <f>P311/P309</f>
        <v>0.63636363636363635</v>
      </c>
    </row>
    <row r="312" spans="1:19" ht="15.75" x14ac:dyDescent="0.25">
      <c r="A312" s="50">
        <v>2401</v>
      </c>
      <c r="B312" s="51"/>
      <c r="C312" s="51"/>
      <c r="D312" s="51"/>
      <c r="E312" s="51">
        <v>6</v>
      </c>
      <c r="F312" s="51"/>
      <c r="G312" s="51"/>
      <c r="H312" s="51"/>
      <c r="I312" s="51"/>
      <c r="J312" s="51"/>
      <c r="K312" s="84"/>
      <c r="L312" s="137"/>
      <c r="M312" s="57"/>
      <c r="N312" s="141"/>
      <c r="O312" s="54">
        <f>IF(E312=0,"",E312/D311)</f>
        <v>0.8571428571428571</v>
      </c>
      <c r="P312" s="55">
        <v>7</v>
      </c>
      <c r="Q312" s="145">
        <f t="shared" si="26"/>
        <v>1</v>
      </c>
      <c r="R312" s="145">
        <f t="shared" si="27"/>
        <v>0</v>
      </c>
    </row>
    <row r="313" spans="1:19" ht="15.75" x14ac:dyDescent="0.25">
      <c r="A313" s="50">
        <v>2402</v>
      </c>
      <c r="B313" s="51"/>
      <c r="C313" s="51"/>
      <c r="D313" s="51"/>
      <c r="E313" s="51"/>
      <c r="F313" s="51">
        <v>6</v>
      </c>
      <c r="G313" s="51"/>
      <c r="H313" s="51"/>
      <c r="I313" s="51"/>
      <c r="J313" s="51"/>
      <c r="K313" s="84"/>
      <c r="L313" s="137"/>
      <c r="M313" s="57"/>
      <c r="N313" s="141"/>
      <c r="O313" s="54">
        <f>IF(F313=0,"",F313/E312)</f>
        <v>1</v>
      </c>
      <c r="P313" s="55">
        <v>7</v>
      </c>
      <c r="Q313" s="145">
        <f t="shared" si="26"/>
        <v>1</v>
      </c>
      <c r="R313" s="145">
        <f t="shared" si="27"/>
        <v>0</v>
      </c>
    </row>
    <row r="314" spans="1:19" ht="15.75" x14ac:dyDescent="0.25">
      <c r="A314" s="50">
        <v>2501</v>
      </c>
      <c r="B314" s="51"/>
      <c r="C314" s="51"/>
      <c r="D314" s="51"/>
      <c r="E314" s="51"/>
      <c r="F314" s="51"/>
      <c r="G314" s="51">
        <v>6</v>
      </c>
      <c r="H314" s="51"/>
      <c r="I314" s="51"/>
      <c r="J314" s="51"/>
      <c r="K314" s="84"/>
      <c r="L314" s="137"/>
      <c r="M314" s="57"/>
      <c r="N314" s="141"/>
      <c r="O314" s="54">
        <f>IF(G314=0,"",G314/F313)</f>
        <v>1</v>
      </c>
      <c r="P314" s="55">
        <v>7</v>
      </c>
      <c r="Q314" s="145">
        <f t="shared" si="26"/>
        <v>1</v>
      </c>
      <c r="R314" s="145">
        <f t="shared" si="27"/>
        <v>0</v>
      </c>
    </row>
    <row r="315" spans="1:19" ht="15.75" x14ac:dyDescent="0.25">
      <c r="A315" s="50">
        <v>2502</v>
      </c>
      <c r="B315" s="51"/>
      <c r="C315" s="51"/>
      <c r="D315" s="51"/>
      <c r="E315" s="51"/>
      <c r="F315" s="51"/>
      <c r="G315" s="51"/>
      <c r="H315" s="51">
        <v>6</v>
      </c>
      <c r="I315" s="51"/>
      <c r="J315" s="51"/>
      <c r="K315" s="84"/>
      <c r="L315" s="137"/>
      <c r="M315" s="57"/>
      <c r="N315" s="141"/>
      <c r="O315" s="54">
        <f>IF(H315=0,"",H315/G314)</f>
        <v>1</v>
      </c>
      <c r="P315" s="55">
        <v>7</v>
      </c>
      <c r="Q315" s="145">
        <f t="shared" si="26"/>
        <v>1</v>
      </c>
      <c r="R315" s="145">
        <f t="shared" si="27"/>
        <v>0</v>
      </c>
    </row>
    <row r="316" spans="1:19" ht="15.75" x14ac:dyDescent="0.25">
      <c r="A316" s="50">
        <v>2601</v>
      </c>
      <c r="B316" s="51"/>
      <c r="C316" s="51"/>
      <c r="D316" s="51"/>
      <c r="E316" s="51"/>
      <c r="F316" s="51"/>
      <c r="G316" s="51"/>
      <c r="H316" s="51"/>
      <c r="I316" s="51"/>
      <c r="J316" s="51"/>
      <c r="K316" s="84"/>
      <c r="L316" s="137"/>
      <c r="M316" s="57"/>
      <c r="N316" s="141"/>
      <c r="O316" s="54" t="str">
        <f>IF(I316=0,"",I316/H315)</f>
        <v/>
      </c>
      <c r="P316" s="55"/>
      <c r="Q316" s="145" t="str">
        <f t="shared" si="26"/>
        <v/>
      </c>
      <c r="R316" s="145" t="str">
        <f t="shared" si="27"/>
        <v/>
      </c>
    </row>
    <row r="317" spans="1:19" ht="15.75" x14ac:dyDescent="0.25">
      <c r="A317" s="50">
        <v>2602</v>
      </c>
      <c r="B317" s="51"/>
      <c r="C317" s="51"/>
      <c r="D317" s="51"/>
      <c r="E317" s="51"/>
      <c r="F317" s="51"/>
      <c r="G317" s="51"/>
      <c r="H317" s="51"/>
      <c r="I317" s="51"/>
      <c r="J317" s="51"/>
      <c r="K317" s="84"/>
      <c r="L317" s="137"/>
      <c r="M317" s="57"/>
      <c r="N317" s="141"/>
      <c r="O317" s="54" t="str">
        <f>IF(J317=0,"",J317/I316)</f>
        <v/>
      </c>
      <c r="P317" s="55"/>
      <c r="Q317" s="145" t="str">
        <f t="shared" si="26"/>
        <v/>
      </c>
      <c r="R317" s="145" t="str">
        <f t="shared" si="27"/>
        <v/>
      </c>
    </row>
    <row r="318" spans="1:19" ht="15.75" x14ac:dyDescent="0.25">
      <c r="A318" s="50">
        <v>2701</v>
      </c>
      <c r="B318" s="51"/>
      <c r="C318" s="51"/>
      <c r="D318" s="51"/>
      <c r="E318" s="51"/>
      <c r="F318" s="51"/>
      <c r="G318" s="51"/>
      <c r="H318" s="51"/>
      <c r="I318" s="51"/>
      <c r="J318" s="51"/>
      <c r="K318" s="84"/>
      <c r="L318" s="137"/>
      <c r="M318" s="57"/>
      <c r="N318" s="141"/>
      <c r="O318" s="54"/>
      <c r="P318" s="55"/>
      <c r="Q318" s="145" t="str">
        <f t="shared" si="26"/>
        <v/>
      </c>
      <c r="R318" s="145" t="str">
        <f t="shared" si="27"/>
        <v/>
      </c>
    </row>
    <row r="319" spans="1:19" ht="15.75" x14ac:dyDescent="0.25">
      <c r="A319" s="50">
        <v>2702</v>
      </c>
      <c r="B319" s="51"/>
      <c r="C319" s="51"/>
      <c r="D319" s="51"/>
      <c r="E319" s="51"/>
      <c r="F319" s="51"/>
      <c r="G319" s="51"/>
      <c r="H319" s="51"/>
      <c r="I319" s="51"/>
      <c r="J319" s="51"/>
      <c r="K319" s="84"/>
      <c r="L319" s="137"/>
      <c r="M319" s="57"/>
      <c r="N319" s="142"/>
      <c r="O319" s="162"/>
      <c r="P319" s="58"/>
      <c r="Q319" s="163"/>
      <c r="R319" s="162"/>
    </row>
    <row r="320" spans="1:19" ht="15.75" x14ac:dyDescent="0.25">
      <c r="A320" s="50">
        <v>2801</v>
      </c>
      <c r="B320" s="51"/>
      <c r="C320" s="51"/>
      <c r="D320" s="51"/>
      <c r="E320" s="51"/>
      <c r="F320" s="51"/>
      <c r="G320" s="51"/>
      <c r="H320" s="51"/>
      <c r="I320" s="51"/>
      <c r="J320" s="51"/>
      <c r="K320" s="84"/>
      <c r="L320" s="137"/>
      <c r="M320" s="57"/>
      <c r="N320" s="142"/>
      <c r="O320" s="148"/>
      <c r="P320" s="58"/>
      <c r="Q320" s="149"/>
      <c r="R320" s="148"/>
    </row>
    <row r="321" spans="1:19" ht="15.75" x14ac:dyDescent="0.25">
      <c r="A321" s="50">
        <v>2802</v>
      </c>
      <c r="B321" s="51"/>
      <c r="C321" s="51"/>
      <c r="D321" s="51"/>
      <c r="E321" s="51"/>
      <c r="F321" s="51"/>
      <c r="G321" s="51"/>
      <c r="H321" s="51"/>
      <c r="I321" s="51"/>
      <c r="J321" s="51"/>
      <c r="K321" s="84"/>
      <c r="L321" s="137"/>
      <c r="M321" s="57"/>
      <c r="N321" s="142"/>
      <c r="O321" s="57"/>
      <c r="P321" s="142"/>
      <c r="Q321" s="150"/>
      <c r="R321" s="148"/>
    </row>
    <row r="322" spans="1:19" ht="15.75" x14ac:dyDescent="0.25">
      <c r="A322" s="108">
        <v>2901</v>
      </c>
      <c r="B322" s="51"/>
      <c r="C322" s="51"/>
      <c r="D322" s="51"/>
      <c r="E322" s="51"/>
      <c r="F322" s="51"/>
      <c r="G322" s="51"/>
      <c r="H322" s="51"/>
      <c r="I322" s="51"/>
      <c r="J322" s="51"/>
      <c r="K322" s="84"/>
      <c r="L322" s="137"/>
      <c r="M322" s="57"/>
      <c r="N322" s="142"/>
      <c r="O322" s="60" t="s">
        <v>48</v>
      </c>
      <c r="P322" s="61"/>
      <c r="Q322" s="62" t="str">
        <f>IF(SUM(K311:K319)=0,"",SUM(K311:K319))</f>
        <v/>
      </c>
      <c r="R322" s="63" t="s">
        <v>17</v>
      </c>
    </row>
    <row r="323" spans="1:19" ht="15.75" x14ac:dyDescent="0.25">
      <c r="A323" s="108">
        <v>2902</v>
      </c>
      <c r="B323" s="107"/>
      <c r="C323" s="51"/>
      <c r="D323" s="51"/>
      <c r="E323" s="51"/>
      <c r="F323" s="51"/>
      <c r="G323" s="51"/>
      <c r="H323" s="51"/>
      <c r="I323" s="51"/>
      <c r="J323" s="51"/>
      <c r="K323" s="84"/>
      <c r="L323" s="137"/>
      <c r="M323" s="57"/>
      <c r="N323" s="142"/>
      <c r="O323" s="64" t="s">
        <v>49</v>
      </c>
      <c r="P323" s="65" t="str">
        <f>IF(P322/B309=0,"",P322/B309)</f>
        <v/>
      </c>
      <c r="Q323" s="66" t="e">
        <f>IF(P322/Q322=0,"",P322/Q322)</f>
        <v>#VALUE!</v>
      </c>
      <c r="R323" s="67" t="s">
        <v>50</v>
      </c>
    </row>
    <row r="324" spans="1:19" ht="15.75" x14ac:dyDescent="0.25">
      <c r="A324" s="115">
        <v>3001</v>
      </c>
      <c r="B324" s="107"/>
      <c r="C324" s="51"/>
      <c r="D324" s="51"/>
      <c r="E324" s="51"/>
      <c r="F324" s="51"/>
      <c r="G324" s="51"/>
      <c r="H324" s="51"/>
      <c r="I324" s="51"/>
      <c r="J324" s="51"/>
      <c r="K324" s="84"/>
      <c r="L324" s="138"/>
      <c r="M324" s="143"/>
      <c r="N324" s="144"/>
      <c r="O324" s="85"/>
      <c r="P324" s="86"/>
      <c r="Q324" s="86"/>
      <c r="R324" s="87"/>
    </row>
    <row r="325" spans="1:19" ht="18" customHeight="1" x14ac:dyDescent="0.25">
      <c r="A325" s="19"/>
      <c r="B325" s="182" t="s">
        <v>74</v>
      </c>
      <c r="C325" s="182"/>
      <c r="D325" s="182"/>
      <c r="E325" s="182"/>
      <c r="F325" s="182"/>
      <c r="G325" s="182"/>
      <c r="H325" s="182"/>
      <c r="I325" s="182"/>
      <c r="J325" s="182"/>
      <c r="K325" s="71">
        <f>SUM(K312:K321)</f>
        <v>0</v>
      </c>
      <c r="L325" s="72" t="str">
        <f>IF(K317=0,"",K317/B309)</f>
        <v/>
      </c>
      <c r="M325" s="72" t="str">
        <f>IF(K325=0,"",K325/B309)</f>
        <v/>
      </c>
      <c r="N325" s="88" t="str">
        <f>IF(K317=0,"0%",M325-L325)</f>
        <v>0%</v>
      </c>
      <c r="O325" s="1"/>
      <c r="P325" s="24"/>
      <c r="Q325" s="27"/>
      <c r="R325" s="1"/>
    </row>
    <row r="326" spans="1:19" ht="12.75" customHeight="1" x14ac:dyDescent="0.2">
      <c r="M326" s="1"/>
      <c r="N326" s="1"/>
      <c r="P326" s="1"/>
    </row>
    <row r="327" spans="1:19" ht="12.75" customHeight="1" x14ac:dyDescent="0.2">
      <c r="M327" s="1"/>
      <c r="N327" s="1"/>
      <c r="P327" s="1"/>
    </row>
    <row r="328" spans="1:19" ht="26.25" x14ac:dyDescent="0.4">
      <c r="A328" s="29"/>
      <c r="B328" s="183" t="s">
        <v>63</v>
      </c>
      <c r="C328" s="184"/>
      <c r="D328" s="184"/>
      <c r="E328" s="184"/>
      <c r="F328" s="184"/>
      <c r="G328" s="184"/>
      <c r="H328" s="184"/>
      <c r="I328" s="184"/>
      <c r="J328" s="184"/>
      <c r="K328" s="127" t="s">
        <v>104</v>
      </c>
      <c r="L328" s="101"/>
      <c r="M328" s="1"/>
      <c r="N328" s="1"/>
      <c r="O328" s="24"/>
      <c r="P328" s="1"/>
      <c r="Q328" s="24"/>
      <c r="R328" s="24"/>
    </row>
    <row r="329" spans="1:19" ht="20.25" x14ac:dyDescent="0.2">
      <c r="A329" s="190" t="s">
        <v>16</v>
      </c>
      <c r="B329" s="191" t="s">
        <v>64</v>
      </c>
      <c r="C329" s="192"/>
      <c r="D329" s="192"/>
      <c r="E329" s="192"/>
      <c r="F329" s="192"/>
      <c r="G329" s="192"/>
      <c r="H329" s="192"/>
      <c r="I329" s="192"/>
      <c r="J329" s="192"/>
      <c r="K329" s="194" t="s">
        <v>17</v>
      </c>
      <c r="L329" s="189" t="s">
        <v>8</v>
      </c>
      <c r="M329" s="189" t="s">
        <v>9</v>
      </c>
      <c r="N329" s="196" t="s">
        <v>10</v>
      </c>
      <c r="O329" s="189" t="s">
        <v>11</v>
      </c>
      <c r="P329" s="187" t="s">
        <v>12</v>
      </c>
      <c r="Q329" s="187" t="s">
        <v>13</v>
      </c>
      <c r="R329" s="189" t="s">
        <v>14</v>
      </c>
    </row>
    <row r="330" spans="1:19" ht="15.75" x14ac:dyDescent="0.25">
      <c r="A330" s="188"/>
      <c r="B330" s="50" t="s">
        <v>65</v>
      </c>
      <c r="C330" s="50" t="s">
        <v>66</v>
      </c>
      <c r="D330" s="50" t="s">
        <v>67</v>
      </c>
      <c r="E330" s="50" t="s">
        <v>68</v>
      </c>
      <c r="F330" s="50" t="s">
        <v>69</v>
      </c>
      <c r="G330" s="50" t="s">
        <v>70</v>
      </c>
      <c r="H330" s="50" t="s">
        <v>71</v>
      </c>
      <c r="I330" s="50" t="s">
        <v>72</v>
      </c>
      <c r="J330" s="50" t="s">
        <v>73</v>
      </c>
      <c r="K330" s="195"/>
      <c r="L330" s="188"/>
      <c r="M330" s="188"/>
      <c r="N330" s="188"/>
      <c r="O330" s="188"/>
      <c r="P330" s="188"/>
      <c r="Q330" s="188"/>
      <c r="R330" s="188"/>
    </row>
    <row r="331" spans="1:19" ht="15.75" x14ac:dyDescent="0.25">
      <c r="A331" s="50">
        <v>2302</v>
      </c>
      <c r="B331" s="51">
        <v>10</v>
      </c>
      <c r="C331" s="51"/>
      <c r="D331" s="51"/>
      <c r="E331" s="51"/>
      <c r="F331" s="51"/>
      <c r="G331" s="51"/>
      <c r="H331" s="51"/>
      <c r="I331" s="51"/>
      <c r="J331" s="51"/>
      <c r="K331" s="84"/>
      <c r="L331" s="136"/>
      <c r="M331" s="139"/>
      <c r="N331" s="140"/>
      <c r="O331" s="146"/>
      <c r="P331" s="53">
        <f>B331</f>
        <v>10</v>
      </c>
      <c r="Q331" s="147"/>
      <c r="R331" s="146"/>
    </row>
    <row r="332" spans="1:19" ht="15.75" x14ac:dyDescent="0.25">
      <c r="A332" s="50">
        <v>2401</v>
      </c>
      <c r="B332" s="51"/>
      <c r="C332" s="51">
        <v>6</v>
      </c>
      <c r="D332" s="51"/>
      <c r="E332" s="51"/>
      <c r="F332" s="51"/>
      <c r="G332" s="51"/>
      <c r="H332" s="51"/>
      <c r="I332" s="51"/>
      <c r="J332" s="51"/>
      <c r="K332" s="84"/>
      <c r="L332" s="137"/>
      <c r="M332" s="57"/>
      <c r="N332" s="141"/>
      <c r="O332" s="54">
        <f>IF(C332=0,"",C332/B331)</f>
        <v>0.6</v>
      </c>
      <c r="P332" s="55">
        <v>6</v>
      </c>
      <c r="Q332" s="145">
        <f t="shared" ref="Q332:Q340" si="28">IF(P332=0,"",P332/P331)</f>
        <v>0.6</v>
      </c>
      <c r="R332" s="145">
        <f t="shared" ref="R332:R340" si="29">IF(P332=0,"",100%-Q332)</f>
        <v>0.4</v>
      </c>
    </row>
    <row r="333" spans="1:19" ht="15.75" x14ac:dyDescent="0.25">
      <c r="A333" s="50">
        <v>2402</v>
      </c>
      <c r="B333" s="51"/>
      <c r="C333" s="51"/>
      <c r="D333" s="51">
        <v>4</v>
      </c>
      <c r="E333" s="51"/>
      <c r="F333" s="51"/>
      <c r="G333" s="51"/>
      <c r="H333" s="51"/>
      <c r="I333" s="51"/>
      <c r="J333" s="51"/>
      <c r="K333" s="84"/>
      <c r="L333" s="137"/>
      <c r="M333" s="57"/>
      <c r="N333" s="141"/>
      <c r="O333" s="54">
        <f>IF(D333=0,"",D333/C332)</f>
        <v>0.66666666666666663</v>
      </c>
      <c r="P333" s="55">
        <v>6</v>
      </c>
      <c r="Q333" s="145">
        <f t="shared" si="28"/>
        <v>1</v>
      </c>
      <c r="R333" s="145">
        <f t="shared" si="29"/>
        <v>0</v>
      </c>
      <c r="S333" s="99">
        <f>P333/P331</f>
        <v>0.6</v>
      </c>
    </row>
    <row r="334" spans="1:19" ht="15.75" x14ac:dyDescent="0.25">
      <c r="A334" s="50">
        <v>2501</v>
      </c>
      <c r="B334" s="51"/>
      <c r="C334" s="51"/>
      <c r="D334" s="51"/>
      <c r="E334" s="114">
        <v>4</v>
      </c>
      <c r="F334" s="51"/>
      <c r="G334" s="51"/>
      <c r="H334" s="51"/>
      <c r="I334" s="51"/>
      <c r="J334" s="51"/>
      <c r="K334" s="84"/>
      <c r="L334" s="137"/>
      <c r="M334" s="57"/>
      <c r="N334" s="141"/>
      <c r="O334" s="113">
        <f>IF(E334=0,"",E334/D333)</f>
        <v>1</v>
      </c>
      <c r="P334" s="55">
        <v>6</v>
      </c>
      <c r="Q334" s="145">
        <f t="shared" si="28"/>
        <v>1</v>
      </c>
      <c r="R334" s="145">
        <f t="shared" si="29"/>
        <v>0</v>
      </c>
    </row>
    <row r="335" spans="1:19" ht="15.75" x14ac:dyDescent="0.25">
      <c r="A335" s="50">
        <v>2502</v>
      </c>
      <c r="B335" s="51"/>
      <c r="C335" s="51"/>
      <c r="D335" s="51"/>
      <c r="E335" s="51"/>
      <c r="F335" s="51">
        <v>4</v>
      </c>
      <c r="G335" s="51"/>
      <c r="H335" s="51"/>
      <c r="I335" s="51"/>
      <c r="J335" s="51"/>
      <c r="K335" s="84"/>
      <c r="L335" s="137"/>
      <c r="M335" s="57"/>
      <c r="N335" s="141"/>
      <c r="O335" s="54">
        <f>IF(F335=0,"",F335/E334)</f>
        <v>1</v>
      </c>
      <c r="P335" s="55">
        <v>5</v>
      </c>
      <c r="Q335" s="145">
        <f t="shared" si="28"/>
        <v>0.83333333333333337</v>
      </c>
      <c r="R335" s="145">
        <f t="shared" si="29"/>
        <v>0.16666666666666663</v>
      </c>
    </row>
    <row r="336" spans="1:19" ht="15.75" x14ac:dyDescent="0.25">
      <c r="A336" s="50">
        <v>2601</v>
      </c>
      <c r="B336" s="51"/>
      <c r="C336" s="51"/>
      <c r="D336" s="51"/>
      <c r="E336" s="51"/>
      <c r="F336" s="51"/>
      <c r="G336" s="51"/>
      <c r="H336" s="51"/>
      <c r="I336" s="51"/>
      <c r="J336" s="51"/>
      <c r="K336" s="84"/>
      <c r="L336" s="137"/>
      <c r="M336" s="57"/>
      <c r="N336" s="141"/>
      <c r="O336" s="54" t="str">
        <f>IF(G336=0,"",G336/F335)</f>
        <v/>
      </c>
      <c r="P336" s="55"/>
      <c r="Q336" s="145" t="str">
        <f t="shared" si="28"/>
        <v/>
      </c>
      <c r="R336" s="145" t="str">
        <f t="shared" si="29"/>
        <v/>
      </c>
    </row>
    <row r="337" spans="1:18" ht="15.75" x14ac:dyDescent="0.25">
      <c r="A337" s="50">
        <v>2602</v>
      </c>
      <c r="B337" s="51"/>
      <c r="C337" s="51"/>
      <c r="D337" s="51"/>
      <c r="E337" s="51"/>
      <c r="F337" s="51"/>
      <c r="G337" s="51"/>
      <c r="H337" s="51"/>
      <c r="I337" s="51"/>
      <c r="J337" s="51"/>
      <c r="K337" s="84"/>
      <c r="L337" s="137"/>
      <c r="M337" s="57"/>
      <c r="N337" s="141"/>
      <c r="O337" s="54" t="str">
        <f>IF(H337=0,"",H337/G336)</f>
        <v/>
      </c>
      <c r="P337" s="55"/>
      <c r="Q337" s="145" t="str">
        <f t="shared" si="28"/>
        <v/>
      </c>
      <c r="R337" s="145" t="str">
        <f t="shared" si="29"/>
        <v/>
      </c>
    </row>
    <row r="338" spans="1:18" ht="15.75" x14ac:dyDescent="0.25">
      <c r="A338" s="50">
        <v>2701</v>
      </c>
      <c r="B338" s="51"/>
      <c r="C338" s="51"/>
      <c r="D338" s="51"/>
      <c r="E338" s="51"/>
      <c r="F338" s="51"/>
      <c r="G338" s="51"/>
      <c r="H338" s="51"/>
      <c r="I338" s="51"/>
      <c r="J338" s="51"/>
      <c r="K338" s="84"/>
      <c r="L338" s="137"/>
      <c r="M338" s="57"/>
      <c r="N338" s="141"/>
      <c r="O338" s="54" t="str">
        <f>IF(I338=0,"",I338/H337)</f>
        <v/>
      </c>
      <c r="P338" s="55"/>
      <c r="Q338" s="145" t="str">
        <f t="shared" si="28"/>
        <v/>
      </c>
      <c r="R338" s="145" t="str">
        <f t="shared" si="29"/>
        <v/>
      </c>
    </row>
    <row r="339" spans="1:18" ht="15.75" x14ac:dyDescent="0.25">
      <c r="A339" s="50">
        <v>2702</v>
      </c>
      <c r="B339" s="51"/>
      <c r="C339" s="51"/>
      <c r="D339" s="51"/>
      <c r="E339" s="51"/>
      <c r="F339" s="51"/>
      <c r="G339" s="51"/>
      <c r="H339" s="51"/>
      <c r="I339" s="51"/>
      <c r="J339" s="51"/>
      <c r="K339" s="84"/>
      <c r="L339" s="137"/>
      <c r="M339" s="57"/>
      <c r="N339" s="141"/>
      <c r="O339" s="54" t="str">
        <f>IF(J339=0,"",J339/I338)</f>
        <v/>
      </c>
      <c r="P339" s="55"/>
      <c r="Q339" s="145" t="str">
        <f t="shared" si="28"/>
        <v/>
      </c>
      <c r="R339" s="145" t="str">
        <f t="shared" si="29"/>
        <v/>
      </c>
    </row>
    <row r="340" spans="1:18" ht="15.75" x14ac:dyDescent="0.25">
      <c r="A340" s="50">
        <v>2801</v>
      </c>
      <c r="B340" s="51"/>
      <c r="C340" s="51"/>
      <c r="D340" s="51"/>
      <c r="E340" s="51"/>
      <c r="F340" s="51"/>
      <c r="G340" s="51"/>
      <c r="H340" s="51"/>
      <c r="I340" s="51"/>
      <c r="J340" s="51"/>
      <c r="K340" s="84"/>
      <c r="L340" s="137"/>
      <c r="M340" s="57"/>
      <c r="N340" s="141"/>
      <c r="O340" s="54"/>
      <c r="P340" s="55"/>
      <c r="Q340" s="145" t="str">
        <f t="shared" si="28"/>
        <v/>
      </c>
      <c r="R340" s="145" t="str">
        <f t="shared" si="29"/>
        <v/>
      </c>
    </row>
    <row r="341" spans="1:18" ht="15.75" x14ac:dyDescent="0.25">
      <c r="A341" s="50">
        <v>2802</v>
      </c>
      <c r="B341" s="51"/>
      <c r="C341" s="51"/>
      <c r="D341" s="51"/>
      <c r="E341" s="51"/>
      <c r="F341" s="51"/>
      <c r="G341" s="51"/>
      <c r="H341" s="51"/>
      <c r="I341" s="51"/>
      <c r="J341" s="51"/>
      <c r="K341" s="84"/>
      <c r="L341" s="137"/>
      <c r="M341" s="57"/>
      <c r="N341" s="142"/>
      <c r="O341" s="162"/>
      <c r="P341" s="58"/>
      <c r="Q341" s="163"/>
      <c r="R341" s="162"/>
    </row>
    <row r="342" spans="1:18" ht="15.75" x14ac:dyDescent="0.25">
      <c r="A342" s="50">
        <v>2901</v>
      </c>
      <c r="B342" s="51"/>
      <c r="C342" s="51"/>
      <c r="D342" s="51"/>
      <c r="E342" s="51"/>
      <c r="F342" s="51"/>
      <c r="G342" s="51"/>
      <c r="H342" s="51"/>
      <c r="I342" s="51"/>
      <c r="J342" s="51"/>
      <c r="K342" s="84"/>
      <c r="L342" s="137"/>
      <c r="M342" s="57"/>
      <c r="N342" s="142"/>
      <c r="O342" s="148"/>
      <c r="P342" s="58"/>
      <c r="Q342" s="149"/>
      <c r="R342" s="148"/>
    </row>
    <row r="343" spans="1:18" ht="15.75" x14ac:dyDescent="0.25">
      <c r="A343" s="50">
        <v>2902</v>
      </c>
      <c r="B343" s="51"/>
      <c r="C343" s="51"/>
      <c r="D343" s="51"/>
      <c r="E343" s="51"/>
      <c r="F343" s="51"/>
      <c r="G343" s="51"/>
      <c r="H343" s="51"/>
      <c r="I343" s="51"/>
      <c r="J343" s="51"/>
      <c r="K343" s="84"/>
      <c r="L343" s="137"/>
      <c r="M343" s="57"/>
      <c r="N343" s="142"/>
      <c r="O343" s="57"/>
      <c r="P343" s="142"/>
      <c r="Q343" s="150"/>
      <c r="R343" s="148"/>
    </row>
    <row r="344" spans="1:18" ht="15.75" x14ac:dyDescent="0.25">
      <c r="A344" s="108">
        <v>3001</v>
      </c>
      <c r="B344" s="51"/>
      <c r="C344" s="51"/>
      <c r="D344" s="51"/>
      <c r="E344" s="51"/>
      <c r="F344" s="51"/>
      <c r="G344" s="51"/>
      <c r="H344" s="51"/>
      <c r="I344" s="51"/>
      <c r="J344" s="51"/>
      <c r="K344" s="84"/>
      <c r="L344" s="137"/>
      <c r="M344" s="57"/>
      <c r="N344" s="142"/>
      <c r="O344" s="60" t="s">
        <v>48</v>
      </c>
      <c r="P344" s="61"/>
      <c r="Q344" s="62" t="str">
        <f>IF(SUM(K333:K341)=0,"",SUM(K333:K341))</f>
        <v/>
      </c>
      <c r="R344" s="63" t="s">
        <v>17</v>
      </c>
    </row>
    <row r="345" spans="1:18" ht="15.75" x14ac:dyDescent="0.25">
      <c r="A345" s="108">
        <v>3002</v>
      </c>
      <c r="B345" s="107"/>
      <c r="C345" s="51"/>
      <c r="D345" s="51"/>
      <c r="E345" s="51"/>
      <c r="F345" s="51"/>
      <c r="G345" s="51"/>
      <c r="H345" s="51"/>
      <c r="I345" s="51"/>
      <c r="J345" s="51"/>
      <c r="K345" s="84"/>
      <c r="L345" s="137"/>
      <c r="M345" s="57"/>
      <c r="N345" s="142"/>
      <c r="O345" s="64" t="s">
        <v>49</v>
      </c>
      <c r="P345" s="65" t="str">
        <f>IF(P344/B331=0,"",P344/B331)</f>
        <v/>
      </c>
      <c r="Q345" s="66" t="e">
        <f>IF(P344/Q344=0,"",P344/Q344)</f>
        <v>#VALUE!</v>
      </c>
      <c r="R345" s="67" t="s">
        <v>50</v>
      </c>
    </row>
    <row r="346" spans="1:18" ht="15.75" x14ac:dyDescent="0.25">
      <c r="A346" s="109">
        <v>3101</v>
      </c>
      <c r="B346" s="107"/>
      <c r="C346" s="51"/>
      <c r="D346" s="51"/>
      <c r="E346" s="51"/>
      <c r="F346" s="51"/>
      <c r="G346" s="51"/>
      <c r="H346" s="51"/>
      <c r="I346" s="51"/>
      <c r="J346" s="51"/>
      <c r="K346" s="84"/>
      <c r="L346" s="138"/>
      <c r="M346" s="143"/>
      <c r="N346" s="144"/>
      <c r="O346" s="85"/>
      <c r="P346" s="86"/>
      <c r="Q346" s="86"/>
      <c r="R346" s="87"/>
    </row>
    <row r="347" spans="1:18" ht="18" customHeight="1" x14ac:dyDescent="0.25">
      <c r="A347" s="19"/>
      <c r="B347" s="182" t="s">
        <v>74</v>
      </c>
      <c r="C347" s="182"/>
      <c r="D347" s="182"/>
      <c r="E347" s="182"/>
      <c r="F347" s="182"/>
      <c r="G347" s="182"/>
      <c r="H347" s="182"/>
      <c r="I347" s="182"/>
      <c r="J347" s="182"/>
      <c r="K347" s="71">
        <f>SUM(K334:K343)</f>
        <v>0</v>
      </c>
      <c r="L347" s="72" t="str">
        <f>IF(K339=0,"",K339/B331)</f>
        <v/>
      </c>
      <c r="M347" s="72" t="str">
        <f>IF(K347=0,"",K347/B331)</f>
        <v/>
      </c>
      <c r="N347" s="88" t="str">
        <f>IF(K339=0,"0%",M347-L347)</f>
        <v>0%</v>
      </c>
      <c r="O347" s="1"/>
      <c r="P347" s="24"/>
      <c r="Q347" s="27"/>
      <c r="R347" s="1"/>
    </row>
    <row r="348" spans="1:18" ht="12.75" customHeight="1" x14ac:dyDescent="0.2">
      <c r="M348" s="1"/>
      <c r="N348" s="1"/>
      <c r="P348" s="1"/>
    </row>
    <row r="349" spans="1:18" ht="12.75" customHeight="1" x14ac:dyDescent="0.2">
      <c r="M349" s="1"/>
      <c r="N349" s="1"/>
      <c r="P349" s="1"/>
    </row>
    <row r="350" spans="1:18" ht="26.25" x14ac:dyDescent="0.4">
      <c r="A350" s="29"/>
      <c r="B350" s="183" t="s">
        <v>63</v>
      </c>
      <c r="C350" s="184"/>
      <c r="D350" s="184"/>
      <c r="E350" s="184"/>
      <c r="F350" s="184"/>
      <c r="G350" s="184"/>
      <c r="H350" s="184"/>
      <c r="I350" s="184"/>
      <c r="J350" s="184"/>
      <c r="K350" s="127" t="s">
        <v>98</v>
      </c>
      <c r="L350" s="102"/>
      <c r="M350" s="1"/>
      <c r="N350" s="1"/>
      <c r="O350" s="24"/>
      <c r="P350" s="1"/>
      <c r="Q350" s="24"/>
      <c r="R350" s="24"/>
    </row>
    <row r="351" spans="1:18" ht="20.25" x14ac:dyDescent="0.2">
      <c r="A351" s="190" t="s">
        <v>16</v>
      </c>
      <c r="B351" s="191" t="s">
        <v>64</v>
      </c>
      <c r="C351" s="192"/>
      <c r="D351" s="192"/>
      <c r="E351" s="192"/>
      <c r="F351" s="192"/>
      <c r="G351" s="192"/>
      <c r="H351" s="192"/>
      <c r="I351" s="192"/>
      <c r="J351" s="192"/>
      <c r="K351" s="194" t="s">
        <v>17</v>
      </c>
      <c r="L351" s="189" t="s">
        <v>8</v>
      </c>
      <c r="M351" s="189" t="s">
        <v>9</v>
      </c>
      <c r="N351" s="196" t="s">
        <v>10</v>
      </c>
      <c r="O351" s="189" t="s">
        <v>11</v>
      </c>
      <c r="P351" s="187" t="s">
        <v>12</v>
      </c>
      <c r="Q351" s="187" t="s">
        <v>13</v>
      </c>
      <c r="R351" s="189" t="s">
        <v>14</v>
      </c>
    </row>
    <row r="352" spans="1:18" ht="15.75" x14ac:dyDescent="0.25">
      <c r="A352" s="188"/>
      <c r="B352" s="50" t="s">
        <v>65</v>
      </c>
      <c r="C352" s="50" t="s">
        <v>66</v>
      </c>
      <c r="D352" s="50" t="s">
        <v>67</v>
      </c>
      <c r="E352" s="50" t="s">
        <v>68</v>
      </c>
      <c r="F352" s="50" t="s">
        <v>69</v>
      </c>
      <c r="G352" s="50" t="s">
        <v>70</v>
      </c>
      <c r="H352" s="50" t="s">
        <v>71</v>
      </c>
      <c r="I352" s="50" t="s">
        <v>72</v>
      </c>
      <c r="J352" s="50" t="s">
        <v>73</v>
      </c>
      <c r="K352" s="195"/>
      <c r="L352" s="188"/>
      <c r="M352" s="188"/>
      <c r="N352" s="188"/>
      <c r="O352" s="188"/>
      <c r="P352" s="188"/>
      <c r="Q352" s="188"/>
      <c r="R352" s="188"/>
    </row>
    <row r="353" spans="1:19" ht="15.75" x14ac:dyDescent="0.25">
      <c r="A353" s="50">
        <v>2402</v>
      </c>
      <c r="B353" s="51">
        <v>7</v>
      </c>
      <c r="C353" s="51"/>
      <c r="D353" s="51"/>
      <c r="E353" s="51"/>
      <c r="F353" s="51"/>
      <c r="G353" s="51"/>
      <c r="H353" s="51"/>
      <c r="I353" s="51"/>
      <c r="J353" s="51"/>
      <c r="K353" s="84"/>
      <c r="L353" s="136"/>
      <c r="M353" s="139"/>
      <c r="N353" s="140"/>
      <c r="O353" s="146"/>
      <c r="P353" s="53">
        <f>B353</f>
        <v>7</v>
      </c>
      <c r="Q353" s="147"/>
      <c r="R353" s="146"/>
    </row>
    <row r="354" spans="1:19" ht="15.75" x14ac:dyDescent="0.25">
      <c r="A354" s="50">
        <v>2501</v>
      </c>
      <c r="B354" s="51"/>
      <c r="C354" s="51">
        <v>6</v>
      </c>
      <c r="D354" s="51"/>
      <c r="E354" s="51"/>
      <c r="F354" s="51"/>
      <c r="G354" s="51"/>
      <c r="H354" s="51"/>
      <c r="I354" s="51"/>
      <c r="J354" s="51"/>
      <c r="K354" s="84"/>
      <c r="L354" s="137"/>
      <c r="M354" s="57"/>
      <c r="N354" s="141"/>
      <c r="O354" s="54">
        <f>IF(C354=0,"",C354/B353)</f>
        <v>0.8571428571428571</v>
      </c>
      <c r="P354" s="55">
        <v>7</v>
      </c>
      <c r="Q354" s="145">
        <f t="shared" ref="Q354:Q362" si="30">IF(P354=0,"",P354/P353)</f>
        <v>1</v>
      </c>
      <c r="R354" s="145">
        <f t="shared" ref="R354:R362" si="31">IF(P354=0,"",100%-Q354)</f>
        <v>0</v>
      </c>
    </row>
    <row r="355" spans="1:19" ht="15.75" x14ac:dyDescent="0.25">
      <c r="A355" s="50">
        <v>2502</v>
      </c>
      <c r="B355" s="51"/>
      <c r="C355" s="51"/>
      <c r="D355" s="51">
        <v>5</v>
      </c>
      <c r="E355" s="51"/>
      <c r="F355" s="51"/>
      <c r="G355" s="51"/>
      <c r="H355" s="51"/>
      <c r="I355" s="51"/>
      <c r="J355" s="51"/>
      <c r="K355" s="84"/>
      <c r="L355" s="137"/>
      <c r="M355" s="57"/>
      <c r="N355" s="141"/>
      <c r="O355" s="54">
        <f>IF(D355=0,"",D355/C354)</f>
        <v>0.83333333333333337</v>
      </c>
      <c r="P355" s="55">
        <v>6</v>
      </c>
      <c r="Q355" s="145">
        <f t="shared" si="30"/>
        <v>0.8571428571428571</v>
      </c>
      <c r="R355" s="145">
        <f t="shared" si="31"/>
        <v>0.1428571428571429</v>
      </c>
      <c r="S355" s="99">
        <f>P355/P353</f>
        <v>0.8571428571428571</v>
      </c>
    </row>
    <row r="356" spans="1:19" ht="15.75" x14ac:dyDescent="0.25">
      <c r="A356" s="50">
        <v>2601</v>
      </c>
      <c r="B356" s="51"/>
      <c r="C356" s="51"/>
      <c r="D356" s="51"/>
      <c r="E356" s="51"/>
      <c r="F356" s="51"/>
      <c r="G356" s="51"/>
      <c r="H356" s="51"/>
      <c r="I356" s="51"/>
      <c r="J356" s="51"/>
      <c r="K356" s="84"/>
      <c r="L356" s="137"/>
      <c r="M356" s="57"/>
      <c r="N356" s="141"/>
      <c r="O356" s="54" t="str">
        <f>IF(E356=0,"",E356/D355)</f>
        <v/>
      </c>
      <c r="P356" s="55"/>
      <c r="Q356" s="145" t="str">
        <f t="shared" si="30"/>
        <v/>
      </c>
      <c r="R356" s="145" t="str">
        <f t="shared" si="31"/>
        <v/>
      </c>
    </row>
    <row r="357" spans="1:19" ht="15.75" x14ac:dyDescent="0.25">
      <c r="A357" s="50">
        <v>2602</v>
      </c>
      <c r="B357" s="51"/>
      <c r="C357" s="51"/>
      <c r="D357" s="51"/>
      <c r="E357" s="51"/>
      <c r="F357" s="51"/>
      <c r="G357" s="51"/>
      <c r="H357" s="51"/>
      <c r="I357" s="51"/>
      <c r="J357" s="51"/>
      <c r="K357" s="84"/>
      <c r="L357" s="137"/>
      <c r="M357" s="57"/>
      <c r="N357" s="141"/>
      <c r="O357" s="54" t="str">
        <f>IF(F357=0,"",F357/E356)</f>
        <v/>
      </c>
      <c r="P357" s="55"/>
      <c r="Q357" s="145" t="str">
        <f t="shared" si="30"/>
        <v/>
      </c>
      <c r="R357" s="145" t="str">
        <f t="shared" si="31"/>
        <v/>
      </c>
    </row>
    <row r="358" spans="1:19" ht="15.75" x14ac:dyDescent="0.25">
      <c r="A358" s="50">
        <v>2701</v>
      </c>
      <c r="B358" s="51"/>
      <c r="C358" s="51"/>
      <c r="D358" s="51"/>
      <c r="E358" s="51"/>
      <c r="F358" s="51"/>
      <c r="G358" s="51"/>
      <c r="H358" s="51"/>
      <c r="I358" s="51"/>
      <c r="J358" s="51"/>
      <c r="K358" s="84"/>
      <c r="L358" s="137"/>
      <c r="M358" s="57"/>
      <c r="N358" s="141"/>
      <c r="O358" s="54" t="str">
        <f>IF(G358=0,"",G358/F357)</f>
        <v/>
      </c>
      <c r="P358" s="55"/>
      <c r="Q358" s="145" t="str">
        <f t="shared" si="30"/>
        <v/>
      </c>
      <c r="R358" s="145" t="str">
        <f t="shared" si="31"/>
        <v/>
      </c>
    </row>
    <row r="359" spans="1:19" ht="15.75" x14ac:dyDescent="0.25">
      <c r="A359" s="50">
        <v>2702</v>
      </c>
      <c r="B359" s="51"/>
      <c r="C359" s="51"/>
      <c r="D359" s="51"/>
      <c r="E359" s="51"/>
      <c r="F359" s="51"/>
      <c r="G359" s="51"/>
      <c r="H359" s="51"/>
      <c r="I359" s="51"/>
      <c r="J359" s="51"/>
      <c r="K359" s="84"/>
      <c r="L359" s="137"/>
      <c r="M359" s="57"/>
      <c r="N359" s="141"/>
      <c r="O359" s="54" t="str">
        <f>IF(H359=0,"",H359/G358)</f>
        <v/>
      </c>
      <c r="P359" s="55"/>
      <c r="Q359" s="145" t="str">
        <f t="shared" si="30"/>
        <v/>
      </c>
      <c r="R359" s="145" t="str">
        <f t="shared" si="31"/>
        <v/>
      </c>
    </row>
    <row r="360" spans="1:19" ht="15.75" x14ac:dyDescent="0.25">
      <c r="A360" s="50">
        <v>2801</v>
      </c>
      <c r="B360" s="51"/>
      <c r="C360" s="51"/>
      <c r="D360" s="51"/>
      <c r="E360" s="51"/>
      <c r="F360" s="51"/>
      <c r="G360" s="51"/>
      <c r="H360" s="51"/>
      <c r="I360" s="51"/>
      <c r="J360" s="51"/>
      <c r="K360" s="84"/>
      <c r="L360" s="137"/>
      <c r="M360" s="57"/>
      <c r="N360" s="141"/>
      <c r="O360" s="54" t="str">
        <f>IF(I360=0,"",I360/H359)</f>
        <v/>
      </c>
      <c r="P360" s="55"/>
      <c r="Q360" s="145" t="str">
        <f t="shared" si="30"/>
        <v/>
      </c>
      <c r="R360" s="145" t="str">
        <f t="shared" si="31"/>
        <v/>
      </c>
    </row>
    <row r="361" spans="1:19" ht="15.75" x14ac:dyDescent="0.25">
      <c r="A361" s="50">
        <v>2802</v>
      </c>
      <c r="B361" s="51"/>
      <c r="C361" s="51"/>
      <c r="D361" s="51"/>
      <c r="E361" s="51"/>
      <c r="F361" s="51"/>
      <c r="G361" s="51"/>
      <c r="H361" s="51"/>
      <c r="I361" s="51"/>
      <c r="J361" s="51"/>
      <c r="K361" s="84"/>
      <c r="L361" s="137"/>
      <c r="M361" s="57"/>
      <c r="N361" s="141"/>
      <c r="O361" s="54" t="str">
        <f>IF(J361=0,"",J361/I360)</f>
        <v/>
      </c>
      <c r="P361" s="55"/>
      <c r="Q361" s="145" t="str">
        <f t="shared" si="30"/>
        <v/>
      </c>
      <c r="R361" s="145" t="str">
        <f t="shared" si="31"/>
        <v/>
      </c>
    </row>
    <row r="362" spans="1:19" ht="15.75" x14ac:dyDescent="0.25">
      <c r="A362" s="50">
        <v>2901</v>
      </c>
      <c r="B362" s="51"/>
      <c r="C362" s="51"/>
      <c r="D362" s="51"/>
      <c r="E362" s="51"/>
      <c r="F362" s="51"/>
      <c r="G362" s="51"/>
      <c r="H362" s="51"/>
      <c r="I362" s="51"/>
      <c r="J362" s="51"/>
      <c r="K362" s="84"/>
      <c r="L362" s="137"/>
      <c r="M362" s="57"/>
      <c r="N362" s="141"/>
      <c r="O362" s="54"/>
      <c r="P362" s="55"/>
      <c r="Q362" s="145" t="str">
        <f t="shared" si="30"/>
        <v/>
      </c>
      <c r="R362" s="145" t="str">
        <f t="shared" si="31"/>
        <v/>
      </c>
    </row>
    <row r="363" spans="1:19" ht="15.75" x14ac:dyDescent="0.25">
      <c r="A363" s="50">
        <v>2902</v>
      </c>
      <c r="B363" s="51"/>
      <c r="C363" s="51"/>
      <c r="D363" s="51"/>
      <c r="E363" s="51"/>
      <c r="F363" s="51"/>
      <c r="G363" s="51"/>
      <c r="H363" s="51"/>
      <c r="I363" s="51"/>
      <c r="J363" s="51"/>
      <c r="K363" s="84"/>
      <c r="L363" s="137"/>
      <c r="M363" s="57"/>
      <c r="N363" s="142"/>
      <c r="O363" s="162"/>
      <c r="P363" s="58"/>
      <c r="Q363" s="163"/>
      <c r="R363" s="162"/>
    </row>
    <row r="364" spans="1:19" ht="15.75" x14ac:dyDescent="0.25">
      <c r="A364" s="50">
        <v>3001</v>
      </c>
      <c r="B364" s="51"/>
      <c r="C364" s="51"/>
      <c r="D364" s="51"/>
      <c r="E364" s="51"/>
      <c r="F364" s="51"/>
      <c r="G364" s="51"/>
      <c r="H364" s="51"/>
      <c r="I364" s="51"/>
      <c r="J364" s="51"/>
      <c r="K364" s="84"/>
      <c r="L364" s="137"/>
      <c r="M364" s="57"/>
      <c r="N364" s="142"/>
      <c r="O364" s="148"/>
      <c r="P364" s="58"/>
      <c r="Q364" s="149"/>
      <c r="R364" s="148"/>
    </row>
    <row r="365" spans="1:19" ht="15.75" x14ac:dyDescent="0.25">
      <c r="A365" s="50">
        <v>3002</v>
      </c>
      <c r="B365" s="51"/>
      <c r="C365" s="51"/>
      <c r="D365" s="51"/>
      <c r="E365" s="51"/>
      <c r="F365" s="51"/>
      <c r="G365" s="51"/>
      <c r="H365" s="51"/>
      <c r="I365" s="51"/>
      <c r="J365" s="51"/>
      <c r="K365" s="84"/>
      <c r="L365" s="137"/>
      <c r="M365" s="57"/>
      <c r="N365" s="142"/>
      <c r="O365" s="57"/>
      <c r="P365" s="142"/>
      <c r="Q365" s="150"/>
      <c r="R365" s="148"/>
    </row>
    <row r="366" spans="1:19" ht="15.75" x14ac:dyDescent="0.25">
      <c r="A366" s="108">
        <v>3101</v>
      </c>
      <c r="B366" s="51"/>
      <c r="C366" s="51"/>
      <c r="D366" s="51"/>
      <c r="E366" s="51"/>
      <c r="F366" s="51"/>
      <c r="G366" s="51"/>
      <c r="H366" s="51"/>
      <c r="I366" s="51"/>
      <c r="J366" s="51"/>
      <c r="K366" s="84"/>
      <c r="L366" s="137"/>
      <c r="M366" s="57"/>
      <c r="N366" s="142"/>
      <c r="O366" s="60" t="s">
        <v>48</v>
      </c>
      <c r="P366" s="61"/>
      <c r="Q366" s="62" t="str">
        <f>IF(SUM(K355:K363)=0,"",SUM(K355:K363))</f>
        <v/>
      </c>
      <c r="R366" s="63" t="s">
        <v>17</v>
      </c>
    </row>
    <row r="367" spans="1:19" ht="15.75" x14ac:dyDescent="0.25">
      <c r="A367" s="110">
        <v>3102</v>
      </c>
      <c r="B367" s="107"/>
      <c r="C367" s="51"/>
      <c r="D367" s="51"/>
      <c r="E367" s="51"/>
      <c r="F367" s="51"/>
      <c r="G367" s="51"/>
      <c r="H367" s="51"/>
      <c r="I367" s="51"/>
      <c r="J367" s="51"/>
      <c r="K367" s="84"/>
      <c r="L367" s="137"/>
      <c r="M367" s="57"/>
      <c r="N367" s="142"/>
      <c r="O367" s="64" t="s">
        <v>49</v>
      </c>
      <c r="P367" s="65" t="str">
        <f>IF(P366/B353=0,"",P366/B353)</f>
        <v/>
      </c>
      <c r="Q367" s="66" t="e">
        <f>IF(P366/Q366=0,"",P366/Q366)</f>
        <v>#VALUE!</v>
      </c>
      <c r="R367" s="67" t="s">
        <v>50</v>
      </c>
    </row>
    <row r="368" spans="1:19" ht="15.75" x14ac:dyDescent="0.25">
      <c r="A368" s="110">
        <v>3101</v>
      </c>
      <c r="B368" s="152"/>
      <c r="C368" s="124"/>
      <c r="D368" s="124"/>
      <c r="E368" s="124"/>
      <c r="F368" s="124"/>
      <c r="G368" s="124"/>
      <c r="H368" s="124"/>
      <c r="I368" s="124"/>
      <c r="J368" s="124"/>
      <c r="K368" s="84"/>
      <c r="L368" s="138"/>
      <c r="M368" s="143"/>
      <c r="N368" s="144"/>
      <c r="O368" s="85"/>
      <c r="P368" s="86"/>
      <c r="Q368" s="86"/>
      <c r="R368" s="87"/>
    </row>
    <row r="369" spans="1:19" ht="18" customHeight="1" x14ac:dyDescent="0.25">
      <c r="A369" s="19"/>
      <c r="B369" s="182" t="s">
        <v>74</v>
      </c>
      <c r="C369" s="182"/>
      <c r="D369" s="182"/>
      <c r="E369" s="182"/>
      <c r="F369" s="182"/>
      <c r="G369" s="182"/>
      <c r="H369" s="182"/>
      <c r="I369" s="182"/>
      <c r="J369" s="182"/>
      <c r="K369" s="129">
        <f>SUM(K356:K365)</f>
        <v>0</v>
      </c>
      <c r="L369" s="72" t="str">
        <f>IF(K361=0,"",K361/B353)</f>
        <v/>
      </c>
      <c r="M369" s="72" t="str">
        <f>IF(K369=0,"",K369/B353)</f>
        <v/>
      </c>
      <c r="N369" s="88" t="str">
        <f>IF(K361=0,"0%",M369-L369)</f>
        <v>0%</v>
      </c>
      <c r="O369" s="1"/>
      <c r="P369" s="24"/>
      <c r="Q369" s="27"/>
      <c r="R369" s="1"/>
    </row>
    <row r="370" spans="1:19" ht="12.75" customHeight="1" x14ac:dyDescent="0.2">
      <c r="M370" s="1"/>
      <c r="N370" s="1"/>
      <c r="P370" s="1"/>
    </row>
    <row r="371" spans="1:19" ht="12.75" customHeight="1" x14ac:dyDescent="0.2">
      <c r="M371" s="1"/>
      <c r="N371" s="1"/>
      <c r="P371" s="1"/>
    </row>
    <row r="372" spans="1:19" ht="26.25" x14ac:dyDescent="0.4">
      <c r="A372" s="29"/>
      <c r="B372" s="183" t="s">
        <v>63</v>
      </c>
      <c r="C372" s="184"/>
      <c r="D372" s="184"/>
      <c r="E372" s="184"/>
      <c r="F372" s="184"/>
      <c r="G372" s="184"/>
      <c r="H372" s="184"/>
      <c r="I372" s="184"/>
      <c r="J372" s="184"/>
      <c r="K372" s="127" t="s">
        <v>100</v>
      </c>
      <c r="L372" s="127"/>
      <c r="M372" s="1"/>
      <c r="N372" s="1"/>
      <c r="O372" s="24"/>
      <c r="P372" s="1"/>
      <c r="Q372" s="24"/>
      <c r="R372" s="24"/>
    </row>
    <row r="373" spans="1:19" ht="20.25" x14ac:dyDescent="0.2">
      <c r="A373" s="190" t="s">
        <v>16</v>
      </c>
      <c r="B373" s="191" t="s">
        <v>64</v>
      </c>
      <c r="C373" s="192"/>
      <c r="D373" s="192"/>
      <c r="E373" s="192"/>
      <c r="F373" s="192"/>
      <c r="G373" s="192"/>
      <c r="H373" s="192"/>
      <c r="I373" s="192"/>
      <c r="J373" s="192"/>
      <c r="K373" s="194" t="s">
        <v>17</v>
      </c>
      <c r="L373" s="189" t="s">
        <v>8</v>
      </c>
      <c r="M373" s="189" t="s">
        <v>9</v>
      </c>
      <c r="N373" s="196" t="s">
        <v>10</v>
      </c>
      <c r="O373" s="189" t="s">
        <v>11</v>
      </c>
      <c r="P373" s="187" t="s">
        <v>12</v>
      </c>
      <c r="Q373" s="187" t="s">
        <v>13</v>
      </c>
      <c r="R373" s="189" t="s">
        <v>14</v>
      </c>
    </row>
    <row r="374" spans="1:19" ht="15.75" x14ac:dyDescent="0.25">
      <c r="A374" s="188"/>
      <c r="B374" s="50" t="s">
        <v>65</v>
      </c>
      <c r="C374" s="50" t="s">
        <v>66</v>
      </c>
      <c r="D374" s="50" t="s">
        <v>67</v>
      </c>
      <c r="E374" s="50" t="s">
        <v>68</v>
      </c>
      <c r="F374" s="50" t="s">
        <v>69</v>
      </c>
      <c r="G374" s="50" t="s">
        <v>70</v>
      </c>
      <c r="H374" s="50" t="s">
        <v>71</v>
      </c>
      <c r="I374" s="50" t="s">
        <v>72</v>
      </c>
      <c r="J374" s="50" t="s">
        <v>73</v>
      </c>
      <c r="K374" s="195"/>
      <c r="L374" s="188"/>
      <c r="M374" s="188"/>
      <c r="N374" s="188"/>
      <c r="O374" s="188"/>
      <c r="P374" s="188"/>
      <c r="Q374" s="188"/>
      <c r="R374" s="188"/>
    </row>
    <row r="375" spans="1:19" ht="15.75" x14ac:dyDescent="0.25">
      <c r="A375" s="50">
        <v>2502</v>
      </c>
      <c r="B375" s="51">
        <v>14</v>
      </c>
      <c r="C375" s="51"/>
      <c r="D375" s="51"/>
      <c r="E375" s="51"/>
      <c r="F375" s="51"/>
      <c r="G375" s="51"/>
      <c r="H375" s="51"/>
      <c r="I375" s="51"/>
      <c r="J375" s="51"/>
      <c r="K375" s="84"/>
      <c r="L375" s="136"/>
      <c r="M375" s="139"/>
      <c r="N375" s="140"/>
      <c r="O375" s="146"/>
      <c r="P375" s="53">
        <f>B375</f>
        <v>14</v>
      </c>
      <c r="Q375" s="147"/>
      <c r="R375" s="146"/>
    </row>
    <row r="376" spans="1:19" ht="15.75" x14ac:dyDescent="0.25">
      <c r="A376" s="50">
        <v>2601</v>
      </c>
      <c r="B376" s="51"/>
      <c r="C376" s="51"/>
      <c r="D376" s="51"/>
      <c r="E376" s="51"/>
      <c r="F376" s="51"/>
      <c r="G376" s="51"/>
      <c r="H376" s="51"/>
      <c r="I376" s="51"/>
      <c r="J376" s="51"/>
      <c r="K376" s="84"/>
      <c r="L376" s="137"/>
      <c r="M376" s="57"/>
      <c r="N376" s="141"/>
      <c r="O376" s="54" t="str">
        <f>IF(C376=0,"",C376/B375)</f>
        <v/>
      </c>
      <c r="P376" s="55"/>
      <c r="Q376" s="145" t="str">
        <f t="shared" ref="Q376:Q384" si="32">IF(P376=0,"",P376/P375)</f>
        <v/>
      </c>
      <c r="R376" s="145" t="str">
        <f t="shared" ref="R376:R384" si="33">IF(P376=0,"",100%-Q376)</f>
        <v/>
      </c>
    </row>
    <row r="377" spans="1:19" ht="15.75" x14ac:dyDescent="0.25">
      <c r="A377" s="50">
        <v>2602</v>
      </c>
      <c r="B377" s="51"/>
      <c r="C377" s="51"/>
      <c r="D377" s="51"/>
      <c r="E377" s="51"/>
      <c r="F377" s="51"/>
      <c r="G377" s="51"/>
      <c r="H377" s="51"/>
      <c r="I377" s="51"/>
      <c r="J377" s="51"/>
      <c r="K377" s="84"/>
      <c r="L377" s="137"/>
      <c r="M377" s="57"/>
      <c r="N377" s="141"/>
      <c r="O377" s="54" t="str">
        <f>IF(D377=0,"",D377/C376)</f>
        <v/>
      </c>
      <c r="P377" s="55"/>
      <c r="Q377" s="145" t="str">
        <f t="shared" si="32"/>
        <v/>
      </c>
      <c r="R377" s="145" t="str">
        <f t="shared" si="33"/>
        <v/>
      </c>
      <c r="S377" s="99">
        <f>P377/P375</f>
        <v>0</v>
      </c>
    </row>
    <row r="378" spans="1:19" ht="15.75" x14ac:dyDescent="0.25">
      <c r="A378" s="50">
        <v>2701</v>
      </c>
      <c r="B378" s="51"/>
      <c r="C378" s="51"/>
      <c r="D378" s="51"/>
      <c r="E378" s="51"/>
      <c r="F378" s="51"/>
      <c r="G378" s="51"/>
      <c r="H378" s="51"/>
      <c r="I378" s="51"/>
      <c r="J378" s="51"/>
      <c r="K378" s="84"/>
      <c r="L378" s="137"/>
      <c r="M378" s="57"/>
      <c r="N378" s="141"/>
      <c r="O378" s="54" t="str">
        <f>IF(E378=0,"",E378/D377)</f>
        <v/>
      </c>
      <c r="P378" s="55"/>
      <c r="Q378" s="145" t="str">
        <f t="shared" si="32"/>
        <v/>
      </c>
      <c r="R378" s="145" t="str">
        <f t="shared" si="33"/>
        <v/>
      </c>
    </row>
    <row r="379" spans="1:19" ht="15.75" x14ac:dyDescent="0.25">
      <c r="A379" s="50">
        <v>2702</v>
      </c>
      <c r="B379" s="51"/>
      <c r="C379" s="51"/>
      <c r="D379" s="51"/>
      <c r="E379" s="51"/>
      <c r="F379" s="51"/>
      <c r="G379" s="51"/>
      <c r="H379" s="51"/>
      <c r="I379" s="51"/>
      <c r="J379" s="51"/>
      <c r="K379" s="84"/>
      <c r="L379" s="137"/>
      <c r="M379" s="57"/>
      <c r="N379" s="141"/>
      <c r="O379" s="54" t="str">
        <f>IF(F379=0,"",F379/E378)</f>
        <v/>
      </c>
      <c r="P379" s="55"/>
      <c r="Q379" s="145" t="str">
        <f t="shared" si="32"/>
        <v/>
      </c>
      <c r="R379" s="145" t="str">
        <f t="shared" si="33"/>
        <v/>
      </c>
    </row>
    <row r="380" spans="1:19" ht="15.75" x14ac:dyDescent="0.25">
      <c r="A380" s="50">
        <v>2801</v>
      </c>
      <c r="B380" s="51"/>
      <c r="C380" s="51"/>
      <c r="D380" s="51"/>
      <c r="E380" s="51"/>
      <c r="F380" s="51"/>
      <c r="G380" s="51"/>
      <c r="H380" s="51"/>
      <c r="I380" s="51"/>
      <c r="J380" s="51"/>
      <c r="K380" s="84"/>
      <c r="L380" s="137"/>
      <c r="M380" s="57"/>
      <c r="N380" s="141"/>
      <c r="O380" s="54" t="str">
        <f>IF(G380=0,"",G380/F379)</f>
        <v/>
      </c>
      <c r="P380" s="55"/>
      <c r="Q380" s="145" t="str">
        <f t="shared" si="32"/>
        <v/>
      </c>
      <c r="R380" s="145" t="str">
        <f t="shared" si="33"/>
        <v/>
      </c>
    </row>
    <row r="381" spans="1:19" ht="15.75" x14ac:dyDescent="0.25">
      <c r="A381" s="50">
        <v>2802</v>
      </c>
      <c r="B381" s="51"/>
      <c r="C381" s="51"/>
      <c r="D381" s="51"/>
      <c r="E381" s="51"/>
      <c r="F381" s="51"/>
      <c r="G381" s="51"/>
      <c r="H381" s="51"/>
      <c r="I381" s="51"/>
      <c r="J381" s="51"/>
      <c r="K381" s="84"/>
      <c r="L381" s="137"/>
      <c r="M381" s="57"/>
      <c r="N381" s="141"/>
      <c r="O381" s="54" t="str">
        <f>IF(H381=0,"",H381/G380)</f>
        <v/>
      </c>
      <c r="P381" s="55"/>
      <c r="Q381" s="145" t="str">
        <f t="shared" si="32"/>
        <v/>
      </c>
      <c r="R381" s="145" t="str">
        <f t="shared" si="33"/>
        <v/>
      </c>
    </row>
    <row r="382" spans="1:19" ht="15.75" x14ac:dyDescent="0.25">
      <c r="A382" s="50">
        <v>2901</v>
      </c>
      <c r="B382" s="51"/>
      <c r="C382" s="51"/>
      <c r="D382" s="51"/>
      <c r="E382" s="51"/>
      <c r="F382" s="51"/>
      <c r="G382" s="51"/>
      <c r="H382" s="51"/>
      <c r="I382" s="51"/>
      <c r="J382" s="51"/>
      <c r="K382" s="84"/>
      <c r="L382" s="137"/>
      <c r="M382" s="57"/>
      <c r="N382" s="141"/>
      <c r="O382" s="54" t="str">
        <f>IF(I382=0,"",I382/H381)</f>
        <v/>
      </c>
      <c r="P382" s="55"/>
      <c r="Q382" s="145" t="str">
        <f t="shared" si="32"/>
        <v/>
      </c>
      <c r="R382" s="145" t="str">
        <f t="shared" si="33"/>
        <v/>
      </c>
    </row>
    <row r="383" spans="1:19" ht="15.75" x14ac:dyDescent="0.25">
      <c r="A383" s="50">
        <v>2902</v>
      </c>
      <c r="B383" s="51"/>
      <c r="C383" s="51"/>
      <c r="D383" s="51"/>
      <c r="E383" s="51"/>
      <c r="F383" s="51"/>
      <c r="G383" s="51"/>
      <c r="H383" s="51"/>
      <c r="I383" s="51"/>
      <c r="J383" s="51"/>
      <c r="K383" s="84"/>
      <c r="L383" s="137"/>
      <c r="M383" s="57"/>
      <c r="N383" s="141"/>
      <c r="O383" s="54" t="str">
        <f>IF(J383=0,"",J383/I382)</f>
        <v/>
      </c>
      <c r="P383" s="55"/>
      <c r="Q383" s="145" t="str">
        <f t="shared" si="32"/>
        <v/>
      </c>
      <c r="R383" s="145" t="str">
        <f t="shared" si="33"/>
        <v/>
      </c>
    </row>
    <row r="384" spans="1:19" ht="15.75" x14ac:dyDescent="0.25">
      <c r="A384" s="50">
        <v>3001</v>
      </c>
      <c r="B384" s="51"/>
      <c r="C384" s="51"/>
      <c r="D384" s="51"/>
      <c r="E384" s="51"/>
      <c r="F384" s="51"/>
      <c r="G384" s="51"/>
      <c r="H384" s="51"/>
      <c r="I384" s="51"/>
      <c r="J384" s="51"/>
      <c r="K384" s="84"/>
      <c r="L384" s="137"/>
      <c r="M384" s="57"/>
      <c r="N384" s="141"/>
      <c r="O384" s="54"/>
      <c r="P384" s="55"/>
      <c r="Q384" s="145" t="str">
        <f t="shared" si="32"/>
        <v/>
      </c>
      <c r="R384" s="145" t="str">
        <f t="shared" si="33"/>
        <v/>
      </c>
    </row>
    <row r="385" spans="1:18" ht="15.75" x14ac:dyDescent="0.25">
      <c r="A385" s="50">
        <v>3002</v>
      </c>
      <c r="B385" s="51"/>
      <c r="C385" s="51"/>
      <c r="D385" s="51"/>
      <c r="E385" s="51"/>
      <c r="F385" s="51"/>
      <c r="G385" s="51"/>
      <c r="H385" s="51"/>
      <c r="I385" s="51"/>
      <c r="J385" s="51"/>
      <c r="K385" s="84"/>
      <c r="L385" s="137"/>
      <c r="M385" s="57"/>
      <c r="N385" s="142"/>
      <c r="O385" s="162"/>
      <c r="P385" s="58"/>
      <c r="Q385" s="163"/>
      <c r="R385" s="162"/>
    </row>
    <row r="386" spans="1:18" ht="15.75" x14ac:dyDescent="0.25">
      <c r="A386" s="108">
        <v>3101</v>
      </c>
      <c r="B386" s="51"/>
      <c r="C386" s="51"/>
      <c r="D386" s="51"/>
      <c r="E386" s="51"/>
      <c r="F386" s="51"/>
      <c r="G386" s="51"/>
      <c r="H386" s="51"/>
      <c r="I386" s="51"/>
      <c r="J386" s="51"/>
      <c r="K386" s="84"/>
      <c r="L386" s="137"/>
      <c r="M386" s="57"/>
      <c r="N386" s="142"/>
      <c r="O386" s="148"/>
      <c r="P386" s="58"/>
      <c r="Q386" s="149"/>
      <c r="R386" s="148"/>
    </row>
    <row r="387" spans="1:18" ht="15.75" x14ac:dyDescent="0.25">
      <c r="A387" s="110">
        <v>3102</v>
      </c>
      <c r="B387" s="51"/>
      <c r="C387" s="51"/>
      <c r="D387" s="51"/>
      <c r="E387" s="51"/>
      <c r="F387" s="51"/>
      <c r="G387" s="51"/>
      <c r="H387" s="51"/>
      <c r="I387" s="51"/>
      <c r="J387" s="51"/>
      <c r="K387" s="84"/>
      <c r="L387" s="137"/>
      <c r="M387" s="57"/>
      <c r="N387" s="142"/>
      <c r="O387" s="57"/>
      <c r="P387" s="142"/>
      <c r="Q387" s="150"/>
      <c r="R387" s="148"/>
    </row>
    <row r="388" spans="1:18" ht="15.75" x14ac:dyDescent="0.25">
      <c r="A388" s="110">
        <v>3201</v>
      </c>
      <c r="B388" s="51"/>
      <c r="C388" s="51"/>
      <c r="D388" s="51"/>
      <c r="E388" s="51"/>
      <c r="F388" s="51"/>
      <c r="G388" s="51"/>
      <c r="H388" s="51"/>
      <c r="I388" s="51"/>
      <c r="J388" s="51"/>
      <c r="K388" s="84"/>
      <c r="L388" s="137"/>
      <c r="M388" s="57"/>
      <c r="N388" s="142"/>
      <c r="O388" s="60" t="s">
        <v>48</v>
      </c>
      <c r="P388" s="61"/>
      <c r="Q388" s="62" t="str">
        <f>IF(SUM(K377:K385)=0,"",SUM(K377:K385))</f>
        <v/>
      </c>
      <c r="R388" s="63" t="s">
        <v>17</v>
      </c>
    </row>
    <row r="389" spans="1:18" ht="15.75" x14ac:dyDescent="0.25">
      <c r="A389" s="110">
        <v>3202</v>
      </c>
      <c r="B389" s="107"/>
      <c r="C389" s="51"/>
      <c r="D389" s="51"/>
      <c r="E389" s="51"/>
      <c r="F389" s="51"/>
      <c r="G389" s="51"/>
      <c r="H389" s="51"/>
      <c r="I389" s="51"/>
      <c r="J389" s="51"/>
      <c r="K389" s="84"/>
      <c r="L389" s="137"/>
      <c r="M389" s="57"/>
      <c r="N389" s="142"/>
      <c r="O389" s="64" t="s">
        <v>49</v>
      </c>
      <c r="P389" s="65" t="str">
        <f>IF(P388/B375=0,"",P388/B375)</f>
        <v/>
      </c>
      <c r="Q389" s="66" t="e">
        <f>IF(P388/Q388=0,"",P388/Q388)</f>
        <v>#VALUE!</v>
      </c>
      <c r="R389" s="67" t="s">
        <v>50</v>
      </c>
    </row>
    <row r="390" spans="1:18" ht="15.75" x14ac:dyDescent="0.25">
      <c r="A390" s="110">
        <v>3301</v>
      </c>
      <c r="B390" s="152"/>
      <c r="C390" s="124"/>
      <c r="D390" s="124"/>
      <c r="E390" s="124"/>
      <c r="F390" s="124"/>
      <c r="G390" s="124"/>
      <c r="H390" s="124"/>
      <c r="I390" s="124"/>
      <c r="J390" s="124"/>
      <c r="K390" s="84"/>
      <c r="L390" s="138"/>
      <c r="M390" s="143"/>
      <c r="N390" s="144"/>
      <c r="O390" s="85"/>
      <c r="P390" s="86"/>
      <c r="Q390" s="86"/>
      <c r="R390" s="87"/>
    </row>
    <row r="391" spans="1:18" ht="18" customHeight="1" x14ac:dyDescent="0.25">
      <c r="A391" s="19"/>
      <c r="B391" s="182" t="s">
        <v>74</v>
      </c>
      <c r="C391" s="182"/>
      <c r="D391" s="182"/>
      <c r="E391" s="182"/>
      <c r="F391" s="182"/>
      <c r="G391" s="182"/>
      <c r="H391" s="182"/>
      <c r="I391" s="182"/>
      <c r="J391" s="182"/>
      <c r="K391" s="129">
        <f>SUM(K378:K387)</f>
        <v>0</v>
      </c>
      <c r="L391" s="72" t="str">
        <f>IF(K383=0,"",K383/B375)</f>
        <v/>
      </c>
      <c r="M391" s="72" t="str">
        <f>IF(K391=0,"",K391/B375)</f>
        <v/>
      </c>
      <c r="N391" s="88" t="str">
        <f>IF(K383=0,"0%",M391-L391)</f>
        <v>0%</v>
      </c>
      <c r="O391" s="1"/>
      <c r="P391" s="24"/>
      <c r="Q391" s="27"/>
      <c r="R391" s="1"/>
    </row>
    <row r="392" spans="1:18" ht="12.75" customHeight="1" x14ac:dyDescent="0.2">
      <c r="M392" s="1"/>
      <c r="N392" s="1"/>
      <c r="P392" s="1"/>
    </row>
    <row r="393" spans="1:18" ht="12.75" customHeight="1" x14ac:dyDescent="0.2">
      <c r="M393" s="1"/>
      <c r="N393" s="1"/>
      <c r="P393" s="1"/>
    </row>
    <row r="394" spans="1:18" ht="12.75" customHeight="1" x14ac:dyDescent="0.2">
      <c r="M394" s="1"/>
      <c r="N394" s="1"/>
      <c r="P394" s="1"/>
    </row>
    <row r="395" spans="1:18" ht="12.75" customHeight="1" x14ac:dyDescent="0.2">
      <c r="M395" s="1"/>
      <c r="N395" s="1"/>
      <c r="P395" s="1"/>
    </row>
    <row r="396" spans="1:18" ht="12.75" customHeight="1" x14ac:dyDescent="0.2">
      <c r="M396" s="1"/>
      <c r="N396" s="1"/>
      <c r="P396" s="1"/>
    </row>
    <row r="397" spans="1:18" ht="12.75" customHeight="1" x14ac:dyDescent="0.2">
      <c r="M397" s="1"/>
      <c r="N397" s="1"/>
      <c r="P397" s="1"/>
    </row>
    <row r="398" spans="1:18" ht="12.75" customHeight="1" x14ac:dyDescent="0.2">
      <c r="M398" s="1"/>
      <c r="N398" s="1"/>
      <c r="P398" s="1"/>
    </row>
    <row r="399" spans="1:18" ht="12.75" customHeight="1" x14ac:dyDescent="0.2">
      <c r="M399" s="1"/>
      <c r="N399" s="1"/>
      <c r="P399" s="1"/>
    </row>
    <row r="400" spans="1:18" ht="12.75" customHeight="1" x14ac:dyDescent="0.2">
      <c r="M400" s="1"/>
      <c r="N400" s="1"/>
      <c r="P400" s="1"/>
    </row>
    <row r="401" spans="13:16" ht="12.75" customHeight="1" x14ac:dyDescent="0.2">
      <c r="M401" s="1"/>
      <c r="N401" s="1"/>
      <c r="P401" s="1"/>
    </row>
    <row r="402" spans="13:16" ht="12.75" customHeight="1" x14ac:dyDescent="0.2">
      <c r="M402" s="1"/>
      <c r="N402" s="1"/>
      <c r="P402" s="1"/>
    </row>
    <row r="403" spans="13:16" ht="12.75" customHeight="1" x14ac:dyDescent="0.2">
      <c r="M403" s="1"/>
      <c r="N403" s="1"/>
      <c r="P403" s="1"/>
    </row>
    <row r="404" spans="13:16" ht="12.75" customHeight="1" x14ac:dyDescent="0.2">
      <c r="M404" s="1"/>
      <c r="N404" s="1"/>
      <c r="P404" s="1"/>
    </row>
    <row r="405" spans="13:16" ht="12.75" customHeight="1" x14ac:dyDescent="0.2">
      <c r="M405" s="1"/>
      <c r="N405" s="1"/>
      <c r="P405" s="1"/>
    </row>
    <row r="406" spans="13:16" ht="12.75" customHeight="1" x14ac:dyDescent="0.2">
      <c r="M406" s="1"/>
      <c r="N406" s="1"/>
      <c r="P406" s="1"/>
    </row>
    <row r="407" spans="13:16" ht="12.75" customHeight="1" x14ac:dyDescent="0.2">
      <c r="M407" s="1"/>
      <c r="N407" s="1"/>
      <c r="P407" s="1"/>
    </row>
    <row r="408" spans="13:16" ht="12.75" customHeight="1" x14ac:dyDescent="0.2">
      <c r="M408" s="1"/>
      <c r="N408" s="1"/>
      <c r="P408" s="1"/>
    </row>
    <row r="409" spans="13:16" ht="12.75" customHeight="1" x14ac:dyDescent="0.2">
      <c r="M409" s="1"/>
      <c r="N409" s="1"/>
      <c r="P409" s="1"/>
    </row>
    <row r="410" spans="13:16" ht="12.75" customHeight="1" x14ac:dyDescent="0.2">
      <c r="M410" s="1"/>
      <c r="N410" s="1"/>
      <c r="P410" s="1"/>
    </row>
    <row r="411" spans="13:16" ht="12.75" customHeight="1" x14ac:dyDescent="0.2">
      <c r="M411" s="1"/>
      <c r="N411" s="1"/>
      <c r="P411" s="1"/>
    </row>
    <row r="412" spans="13:16" ht="12.75" customHeight="1" x14ac:dyDescent="0.2">
      <c r="M412" s="1"/>
      <c r="N412" s="1"/>
      <c r="P412" s="1"/>
    </row>
    <row r="413" spans="13:16" ht="12.75" customHeight="1" x14ac:dyDescent="0.2">
      <c r="M413" s="1"/>
      <c r="N413" s="1"/>
      <c r="P413" s="1"/>
    </row>
    <row r="414" spans="13:16" ht="12.75" customHeight="1" x14ac:dyDescent="0.2">
      <c r="M414" s="1"/>
      <c r="N414" s="1"/>
      <c r="P414" s="1"/>
    </row>
    <row r="415" spans="13:16" ht="12.75" customHeight="1" x14ac:dyDescent="0.2">
      <c r="M415" s="1"/>
      <c r="N415" s="1"/>
      <c r="P415" s="1"/>
    </row>
    <row r="416" spans="13:16" ht="12.75" customHeight="1" x14ac:dyDescent="0.2">
      <c r="M416" s="1"/>
      <c r="N416" s="1"/>
      <c r="P416" s="1"/>
    </row>
    <row r="417" spans="13:16" ht="12.75" customHeight="1" x14ac:dyDescent="0.2">
      <c r="M417" s="1"/>
      <c r="N417" s="1"/>
      <c r="P417" s="1"/>
    </row>
    <row r="418" spans="13:16" ht="12.75" customHeight="1" x14ac:dyDescent="0.2">
      <c r="M418" s="1"/>
      <c r="N418" s="1"/>
      <c r="P418" s="1"/>
    </row>
    <row r="419" spans="13:16" ht="12.75" customHeight="1" x14ac:dyDescent="0.2">
      <c r="M419" s="1"/>
      <c r="N419" s="1"/>
      <c r="P419" s="1"/>
    </row>
    <row r="420" spans="13:16" ht="12.75" customHeight="1" x14ac:dyDescent="0.2">
      <c r="M420" s="1"/>
      <c r="N420" s="1"/>
      <c r="P420" s="1"/>
    </row>
    <row r="421" spans="13:16" ht="12.75" customHeight="1" x14ac:dyDescent="0.2">
      <c r="M421" s="1"/>
      <c r="N421" s="1"/>
      <c r="P421" s="1"/>
    </row>
    <row r="422" spans="13:16" ht="12.75" customHeight="1" x14ac:dyDescent="0.2">
      <c r="M422" s="1"/>
      <c r="N422" s="1"/>
      <c r="P422" s="1"/>
    </row>
    <row r="423" spans="13:16" ht="12.75" customHeight="1" x14ac:dyDescent="0.2">
      <c r="M423" s="1"/>
      <c r="N423" s="1"/>
      <c r="P423" s="1"/>
    </row>
    <row r="424" spans="13:16" ht="12.75" customHeight="1" x14ac:dyDescent="0.2">
      <c r="M424" s="1"/>
      <c r="N424" s="1"/>
      <c r="P424" s="1"/>
    </row>
    <row r="425" spans="13:16" ht="12.75" customHeight="1" x14ac:dyDescent="0.2">
      <c r="M425" s="1"/>
      <c r="N425" s="1"/>
      <c r="P425" s="1"/>
    </row>
    <row r="426" spans="13:16" ht="12.75" customHeight="1" x14ac:dyDescent="0.2">
      <c r="M426" s="1"/>
      <c r="N426" s="1"/>
      <c r="P426" s="1"/>
    </row>
    <row r="427" spans="13:16" ht="12.75" customHeight="1" x14ac:dyDescent="0.2">
      <c r="M427" s="1"/>
      <c r="N427" s="1"/>
      <c r="P427" s="1"/>
    </row>
    <row r="428" spans="13:16" ht="12.75" customHeight="1" x14ac:dyDescent="0.2">
      <c r="M428" s="1"/>
      <c r="N428" s="1"/>
      <c r="P428" s="1"/>
    </row>
    <row r="429" spans="13:16" ht="12.75" customHeight="1" x14ac:dyDescent="0.2">
      <c r="M429" s="1"/>
      <c r="N429" s="1"/>
      <c r="P429" s="1"/>
    </row>
    <row r="430" spans="13:16" ht="12.75" customHeight="1" x14ac:dyDescent="0.2">
      <c r="M430" s="1"/>
      <c r="N430" s="1"/>
      <c r="P430" s="1"/>
    </row>
    <row r="431" spans="13:16" ht="12.75" customHeight="1" x14ac:dyDescent="0.2">
      <c r="M431" s="1"/>
      <c r="N431" s="1"/>
      <c r="P431" s="1"/>
    </row>
    <row r="432" spans="13:16" ht="12.75" customHeight="1" x14ac:dyDescent="0.2">
      <c r="M432" s="1"/>
      <c r="N432" s="1"/>
      <c r="P432" s="1"/>
    </row>
    <row r="433" spans="13:16" ht="12.75" customHeight="1" x14ac:dyDescent="0.2">
      <c r="M433" s="1"/>
      <c r="N433" s="1"/>
      <c r="P433" s="1"/>
    </row>
    <row r="434" spans="13:16" ht="12.75" customHeight="1" x14ac:dyDescent="0.2">
      <c r="M434" s="1"/>
      <c r="N434" s="1"/>
      <c r="P434" s="1"/>
    </row>
    <row r="435" spans="13:16" ht="12.75" customHeight="1" x14ac:dyDescent="0.2">
      <c r="M435" s="1"/>
      <c r="N435" s="1"/>
      <c r="P435" s="1"/>
    </row>
    <row r="436" spans="13:16" ht="12.75" customHeight="1" x14ac:dyDescent="0.2">
      <c r="M436" s="1"/>
      <c r="N436" s="1"/>
      <c r="P436" s="1"/>
    </row>
    <row r="437" spans="13:16" ht="12.75" customHeight="1" x14ac:dyDescent="0.2">
      <c r="M437" s="1"/>
      <c r="N437" s="1"/>
      <c r="P437" s="1"/>
    </row>
    <row r="438" spans="13:16" ht="12.75" customHeight="1" x14ac:dyDescent="0.2">
      <c r="M438" s="1"/>
      <c r="N438" s="1"/>
      <c r="P438" s="1"/>
    </row>
    <row r="439" spans="13:16" ht="12.75" customHeight="1" x14ac:dyDescent="0.2">
      <c r="M439" s="1"/>
      <c r="N439" s="1"/>
      <c r="P439" s="1"/>
    </row>
    <row r="440" spans="13:16" ht="12.75" customHeight="1" x14ac:dyDescent="0.2">
      <c r="M440" s="1"/>
      <c r="N440" s="1"/>
      <c r="P440" s="1"/>
    </row>
    <row r="441" spans="13:16" ht="12.75" customHeight="1" x14ac:dyDescent="0.2">
      <c r="M441" s="1"/>
      <c r="N441" s="1"/>
      <c r="P441" s="1"/>
    </row>
    <row r="442" spans="13:16" ht="12.75" customHeight="1" x14ac:dyDescent="0.2">
      <c r="M442" s="1"/>
      <c r="N442" s="1"/>
      <c r="P442" s="1"/>
    </row>
    <row r="443" spans="13:16" ht="12.75" customHeight="1" x14ac:dyDescent="0.2">
      <c r="M443" s="1"/>
      <c r="N443" s="1"/>
      <c r="P443" s="1"/>
    </row>
    <row r="444" spans="13:16" ht="12.75" customHeight="1" x14ac:dyDescent="0.2">
      <c r="M444" s="1"/>
      <c r="N444" s="1"/>
      <c r="P444" s="1"/>
    </row>
    <row r="445" spans="13:16" ht="12.75" customHeight="1" x14ac:dyDescent="0.2">
      <c r="M445" s="1"/>
      <c r="N445" s="1"/>
      <c r="P445" s="1"/>
    </row>
    <row r="446" spans="13:16" ht="12.75" customHeight="1" x14ac:dyDescent="0.2">
      <c r="M446" s="1"/>
      <c r="N446" s="1"/>
      <c r="P446" s="1"/>
    </row>
    <row r="447" spans="13:16" ht="12.75" customHeight="1" x14ac:dyDescent="0.2">
      <c r="M447" s="1"/>
      <c r="N447" s="1"/>
      <c r="P447" s="1"/>
    </row>
    <row r="448" spans="13:16" ht="12.75" customHeight="1" x14ac:dyDescent="0.2">
      <c r="M448" s="1"/>
      <c r="N448" s="1"/>
      <c r="P448" s="1"/>
    </row>
    <row r="449" spans="13:16" ht="12.75" customHeight="1" x14ac:dyDescent="0.2">
      <c r="M449" s="1"/>
      <c r="N449" s="1"/>
      <c r="P449" s="1"/>
    </row>
    <row r="450" spans="13:16" ht="12.75" customHeight="1" x14ac:dyDescent="0.2">
      <c r="M450" s="1"/>
      <c r="N450" s="1"/>
      <c r="P450" s="1"/>
    </row>
    <row r="451" spans="13:16" ht="12.75" customHeight="1" x14ac:dyDescent="0.2">
      <c r="M451" s="1"/>
      <c r="N451" s="1"/>
      <c r="P451" s="1"/>
    </row>
    <row r="452" spans="13:16" ht="12.75" customHeight="1" x14ac:dyDescent="0.2">
      <c r="M452" s="1"/>
      <c r="N452" s="1"/>
      <c r="P452" s="1"/>
    </row>
    <row r="453" spans="13:16" ht="12.75" customHeight="1" x14ac:dyDescent="0.2">
      <c r="M453" s="1"/>
      <c r="N453" s="1"/>
      <c r="P453" s="1"/>
    </row>
    <row r="454" spans="13:16" ht="12.75" customHeight="1" x14ac:dyDescent="0.2">
      <c r="M454" s="1"/>
      <c r="N454" s="1"/>
      <c r="P454" s="1"/>
    </row>
    <row r="455" spans="13:16" ht="12.75" customHeight="1" x14ac:dyDescent="0.2">
      <c r="M455" s="1"/>
      <c r="N455" s="1"/>
      <c r="P455" s="1"/>
    </row>
    <row r="456" spans="13:16" ht="12.75" customHeight="1" x14ac:dyDescent="0.2">
      <c r="M456" s="1"/>
      <c r="N456" s="1"/>
      <c r="P456" s="1"/>
    </row>
    <row r="457" spans="13:16" ht="12.75" customHeight="1" x14ac:dyDescent="0.2">
      <c r="M457" s="1"/>
      <c r="N457" s="1"/>
      <c r="P457" s="1"/>
    </row>
    <row r="458" spans="13:16" ht="12.75" customHeight="1" x14ac:dyDescent="0.2">
      <c r="M458" s="1"/>
      <c r="N458" s="1"/>
      <c r="P458" s="1"/>
    </row>
    <row r="459" spans="13:16" ht="12.75" customHeight="1" x14ac:dyDescent="0.2">
      <c r="M459" s="1"/>
      <c r="N459" s="1"/>
      <c r="P459" s="1"/>
    </row>
    <row r="460" spans="13:16" ht="12.75" customHeight="1" x14ac:dyDescent="0.2">
      <c r="M460" s="1"/>
      <c r="N460" s="1"/>
      <c r="P460" s="1"/>
    </row>
    <row r="461" spans="13:16" ht="12.75" customHeight="1" x14ac:dyDescent="0.2">
      <c r="M461" s="1"/>
      <c r="N461" s="1"/>
      <c r="P461" s="1"/>
    </row>
    <row r="462" spans="13:16" ht="12.75" customHeight="1" x14ac:dyDescent="0.2">
      <c r="M462" s="1"/>
      <c r="N462" s="1"/>
      <c r="P462" s="1"/>
    </row>
    <row r="463" spans="13:16" ht="12.75" customHeight="1" x14ac:dyDescent="0.2">
      <c r="M463" s="1"/>
      <c r="N463" s="1"/>
      <c r="P463" s="1"/>
    </row>
    <row r="464" spans="13:16" ht="12.75" customHeight="1" x14ac:dyDescent="0.2">
      <c r="M464" s="1"/>
      <c r="N464" s="1"/>
      <c r="P464" s="1"/>
    </row>
    <row r="465" spans="13:16" ht="12.75" customHeight="1" x14ac:dyDescent="0.2">
      <c r="M465" s="1"/>
      <c r="N465" s="1"/>
      <c r="P465" s="1"/>
    </row>
    <row r="466" spans="13:16" ht="12.75" customHeight="1" x14ac:dyDescent="0.2">
      <c r="M466" s="1"/>
      <c r="N466" s="1"/>
      <c r="P466" s="1"/>
    </row>
    <row r="467" spans="13:16" ht="12.75" customHeight="1" x14ac:dyDescent="0.2">
      <c r="M467" s="1"/>
      <c r="N467" s="1"/>
      <c r="P467" s="1"/>
    </row>
    <row r="468" spans="13:16" ht="12.75" customHeight="1" x14ac:dyDescent="0.2">
      <c r="M468" s="1"/>
      <c r="N468" s="1"/>
      <c r="P468" s="1"/>
    </row>
    <row r="469" spans="13:16" ht="12.75" customHeight="1" x14ac:dyDescent="0.2">
      <c r="M469" s="1"/>
      <c r="N469" s="1"/>
      <c r="P469" s="1"/>
    </row>
    <row r="470" spans="13:16" ht="12.75" customHeight="1" x14ac:dyDescent="0.2">
      <c r="M470" s="1"/>
      <c r="N470" s="1"/>
      <c r="P470" s="1"/>
    </row>
    <row r="471" spans="13:16" ht="12.75" customHeight="1" x14ac:dyDescent="0.2">
      <c r="M471" s="1"/>
      <c r="N471" s="1"/>
      <c r="P471" s="1"/>
    </row>
    <row r="472" spans="13:16" ht="12.75" customHeight="1" x14ac:dyDescent="0.2">
      <c r="M472" s="1"/>
      <c r="N472" s="1"/>
      <c r="P472" s="1"/>
    </row>
    <row r="473" spans="13:16" ht="12.75" customHeight="1" x14ac:dyDescent="0.2">
      <c r="M473" s="1"/>
      <c r="N473" s="1"/>
      <c r="P473" s="1"/>
    </row>
    <row r="474" spans="13:16" ht="12.75" customHeight="1" x14ac:dyDescent="0.2">
      <c r="M474" s="1"/>
      <c r="N474" s="1"/>
      <c r="P474" s="1"/>
    </row>
    <row r="475" spans="13:16" ht="12.75" customHeight="1" x14ac:dyDescent="0.2">
      <c r="M475" s="1"/>
      <c r="N475" s="1"/>
      <c r="P475" s="1"/>
    </row>
    <row r="476" spans="13:16" ht="12.75" customHeight="1" x14ac:dyDescent="0.2">
      <c r="M476" s="1"/>
      <c r="N476" s="1"/>
      <c r="P476" s="1"/>
    </row>
    <row r="477" spans="13:16" ht="12.75" customHeight="1" x14ac:dyDescent="0.2">
      <c r="M477" s="1"/>
      <c r="N477" s="1"/>
      <c r="P477" s="1"/>
    </row>
    <row r="478" spans="13:16" ht="12.75" customHeight="1" x14ac:dyDescent="0.2">
      <c r="M478" s="1"/>
      <c r="N478" s="1"/>
      <c r="P478" s="1"/>
    </row>
    <row r="479" spans="13:16" ht="12.75" customHeight="1" x14ac:dyDescent="0.2">
      <c r="M479" s="1"/>
      <c r="N479" s="1"/>
      <c r="P479" s="1"/>
    </row>
    <row r="480" spans="13:16" ht="12.75" customHeight="1" x14ac:dyDescent="0.2">
      <c r="M480" s="1"/>
      <c r="N480" s="1"/>
      <c r="P480" s="1"/>
    </row>
    <row r="481" spans="13:16" ht="12.75" customHeight="1" x14ac:dyDescent="0.2">
      <c r="M481" s="1"/>
      <c r="N481" s="1"/>
      <c r="P481" s="1"/>
    </row>
    <row r="482" spans="13:16" ht="12.75" customHeight="1" x14ac:dyDescent="0.2">
      <c r="M482" s="1"/>
      <c r="N482" s="1"/>
      <c r="P482" s="1"/>
    </row>
    <row r="483" spans="13:16" ht="12.75" customHeight="1" x14ac:dyDescent="0.2">
      <c r="M483" s="1"/>
      <c r="N483" s="1"/>
      <c r="P483" s="1"/>
    </row>
    <row r="484" spans="13:16" ht="12.75" customHeight="1" x14ac:dyDescent="0.2">
      <c r="M484" s="1"/>
      <c r="N484" s="1"/>
      <c r="P484" s="1"/>
    </row>
    <row r="485" spans="13:16" ht="12.75" customHeight="1" x14ac:dyDescent="0.2">
      <c r="M485" s="1"/>
      <c r="N485" s="1"/>
      <c r="P485" s="1"/>
    </row>
    <row r="486" spans="13:16" ht="12.75" customHeight="1" x14ac:dyDescent="0.2">
      <c r="M486" s="1"/>
      <c r="N486" s="1"/>
      <c r="P486" s="1"/>
    </row>
    <row r="487" spans="13:16" ht="12.75" customHeight="1" x14ac:dyDescent="0.2">
      <c r="M487" s="1"/>
      <c r="N487" s="1"/>
      <c r="P487" s="1"/>
    </row>
    <row r="488" spans="13:16" ht="12.75" customHeight="1" x14ac:dyDescent="0.2">
      <c r="M488" s="1"/>
      <c r="N488" s="1"/>
      <c r="P488" s="1"/>
    </row>
    <row r="489" spans="13:16" ht="12.75" customHeight="1" x14ac:dyDescent="0.2">
      <c r="M489" s="1"/>
      <c r="N489" s="1"/>
      <c r="P489" s="1"/>
    </row>
    <row r="490" spans="13:16" ht="12.75" customHeight="1" x14ac:dyDescent="0.2">
      <c r="M490" s="1"/>
      <c r="N490" s="1"/>
      <c r="P490" s="1"/>
    </row>
    <row r="491" spans="13:16" ht="12.75" customHeight="1" x14ac:dyDescent="0.2">
      <c r="M491" s="1"/>
      <c r="N491" s="1"/>
      <c r="P491" s="1"/>
    </row>
    <row r="492" spans="13:16" ht="12.75" customHeight="1" x14ac:dyDescent="0.2">
      <c r="M492" s="1"/>
      <c r="N492" s="1"/>
      <c r="P492" s="1"/>
    </row>
    <row r="493" spans="13:16" ht="12.75" customHeight="1" x14ac:dyDescent="0.2">
      <c r="M493" s="1"/>
      <c r="N493" s="1"/>
      <c r="P493" s="1"/>
    </row>
    <row r="494" spans="13:16" ht="12.75" customHeight="1" x14ac:dyDescent="0.2">
      <c r="M494" s="1"/>
      <c r="N494" s="1"/>
      <c r="P494" s="1"/>
    </row>
    <row r="495" spans="13:16" ht="12.75" customHeight="1" x14ac:dyDescent="0.2">
      <c r="M495" s="1"/>
      <c r="N495" s="1"/>
      <c r="P495" s="1"/>
    </row>
    <row r="496" spans="13:16" ht="12.75" customHeight="1" x14ac:dyDescent="0.2">
      <c r="M496" s="1"/>
      <c r="N496" s="1"/>
      <c r="P496" s="1"/>
    </row>
    <row r="497" spans="13:16" ht="12.75" customHeight="1" x14ac:dyDescent="0.2">
      <c r="M497" s="1"/>
      <c r="N497" s="1"/>
      <c r="P497" s="1"/>
    </row>
    <row r="498" spans="13:16" ht="12.75" customHeight="1" x14ac:dyDescent="0.2">
      <c r="M498" s="1"/>
      <c r="N498" s="1"/>
      <c r="P498" s="1"/>
    </row>
    <row r="499" spans="13:16" ht="12.75" customHeight="1" x14ac:dyDescent="0.2">
      <c r="M499" s="1"/>
      <c r="N499" s="1"/>
      <c r="P499" s="1"/>
    </row>
    <row r="500" spans="13:16" ht="12.75" customHeight="1" x14ac:dyDescent="0.2">
      <c r="M500" s="1"/>
      <c r="N500" s="1"/>
      <c r="P500" s="1"/>
    </row>
    <row r="501" spans="13:16" ht="12.75" customHeight="1" x14ac:dyDescent="0.2">
      <c r="M501" s="1"/>
      <c r="N501" s="1"/>
      <c r="P501" s="1"/>
    </row>
    <row r="502" spans="13:16" ht="12.75" customHeight="1" x14ac:dyDescent="0.2">
      <c r="M502" s="1"/>
      <c r="N502" s="1"/>
      <c r="P502" s="1"/>
    </row>
    <row r="503" spans="13:16" ht="12.75" customHeight="1" x14ac:dyDescent="0.2">
      <c r="M503" s="1"/>
      <c r="N503" s="1"/>
      <c r="P503" s="1"/>
    </row>
    <row r="504" spans="13:16" ht="12.75" customHeight="1" x14ac:dyDescent="0.2">
      <c r="M504" s="1"/>
      <c r="N504" s="1"/>
      <c r="P504" s="1"/>
    </row>
    <row r="505" spans="13:16" ht="12.75" customHeight="1" x14ac:dyDescent="0.2">
      <c r="M505" s="1"/>
      <c r="N505" s="1"/>
      <c r="P505" s="1"/>
    </row>
    <row r="506" spans="13:16" ht="12.75" customHeight="1" x14ac:dyDescent="0.2">
      <c r="M506" s="1"/>
      <c r="N506" s="1"/>
      <c r="P506" s="1"/>
    </row>
    <row r="507" spans="13:16" ht="12.75" customHeight="1" x14ac:dyDescent="0.2">
      <c r="M507" s="1"/>
      <c r="N507" s="1"/>
      <c r="P507" s="1"/>
    </row>
    <row r="508" spans="13:16" ht="12.75" customHeight="1" x14ac:dyDescent="0.2">
      <c r="M508" s="1"/>
      <c r="N508" s="1"/>
      <c r="P508" s="1"/>
    </row>
    <row r="509" spans="13:16" ht="12.75" customHeight="1" x14ac:dyDescent="0.2">
      <c r="M509" s="1"/>
      <c r="N509" s="1"/>
      <c r="P509" s="1"/>
    </row>
    <row r="510" spans="13:16" ht="12.75" customHeight="1" x14ac:dyDescent="0.2">
      <c r="M510" s="1"/>
      <c r="N510" s="1"/>
      <c r="P510" s="1"/>
    </row>
    <row r="511" spans="13:16" ht="12.75" customHeight="1" x14ac:dyDescent="0.2">
      <c r="M511" s="1"/>
      <c r="N511" s="1"/>
      <c r="P511" s="1"/>
    </row>
    <row r="512" spans="13:16" ht="12.75" customHeight="1" x14ac:dyDescent="0.2">
      <c r="M512" s="1"/>
      <c r="N512" s="1"/>
      <c r="P512" s="1"/>
    </row>
    <row r="513" spans="13:16" ht="12.75" customHeight="1" x14ac:dyDescent="0.2">
      <c r="M513" s="1"/>
      <c r="N513" s="1"/>
      <c r="P513" s="1"/>
    </row>
    <row r="514" spans="13:16" ht="12.75" customHeight="1" x14ac:dyDescent="0.2">
      <c r="M514" s="1"/>
      <c r="N514" s="1"/>
      <c r="P514" s="1"/>
    </row>
    <row r="515" spans="13:16" ht="12.75" customHeight="1" x14ac:dyDescent="0.2">
      <c r="M515" s="1"/>
      <c r="N515" s="1"/>
      <c r="P515" s="1"/>
    </row>
    <row r="516" spans="13:16" ht="12.75" customHeight="1" x14ac:dyDescent="0.2">
      <c r="M516" s="1"/>
      <c r="N516" s="1"/>
      <c r="P516" s="1"/>
    </row>
    <row r="517" spans="13:16" ht="12.75" customHeight="1" x14ac:dyDescent="0.2">
      <c r="M517" s="1"/>
      <c r="N517" s="1"/>
      <c r="P517" s="1"/>
    </row>
    <row r="518" spans="13:16" ht="12.75" customHeight="1" x14ac:dyDescent="0.2">
      <c r="M518" s="1"/>
      <c r="N518" s="1"/>
      <c r="P518" s="1"/>
    </row>
    <row r="519" spans="13:16" ht="12.75" customHeight="1" x14ac:dyDescent="0.2">
      <c r="M519" s="1"/>
      <c r="N519" s="1"/>
      <c r="P519" s="1"/>
    </row>
    <row r="520" spans="13:16" ht="12.75" customHeight="1" x14ac:dyDescent="0.2">
      <c r="M520" s="1"/>
      <c r="N520" s="1"/>
      <c r="P520" s="1"/>
    </row>
    <row r="521" spans="13:16" ht="12.75" customHeight="1" x14ac:dyDescent="0.2">
      <c r="M521" s="1"/>
      <c r="N521" s="1"/>
      <c r="P521" s="1"/>
    </row>
    <row r="522" spans="13:16" ht="12.75" customHeight="1" x14ac:dyDescent="0.2">
      <c r="M522" s="1"/>
      <c r="N522" s="1"/>
      <c r="P522" s="1"/>
    </row>
    <row r="523" spans="13:16" ht="12.75" customHeight="1" x14ac:dyDescent="0.2">
      <c r="M523" s="1"/>
      <c r="N523" s="1"/>
      <c r="P523" s="1"/>
    </row>
    <row r="524" spans="13:16" ht="12.75" customHeight="1" x14ac:dyDescent="0.2">
      <c r="M524" s="1"/>
      <c r="N524" s="1"/>
      <c r="P524" s="1"/>
    </row>
    <row r="525" spans="13:16" ht="12.75" customHeight="1" x14ac:dyDescent="0.2">
      <c r="M525" s="1"/>
      <c r="N525" s="1"/>
      <c r="P525" s="1"/>
    </row>
    <row r="526" spans="13:16" ht="12.75" customHeight="1" x14ac:dyDescent="0.2">
      <c r="M526" s="1"/>
      <c r="N526" s="1"/>
      <c r="P526" s="1"/>
    </row>
    <row r="527" spans="13:16" ht="12.75" customHeight="1" x14ac:dyDescent="0.2">
      <c r="M527" s="1"/>
      <c r="N527" s="1"/>
      <c r="P527" s="1"/>
    </row>
    <row r="528" spans="13:16" ht="12.75" customHeight="1" x14ac:dyDescent="0.2">
      <c r="M528" s="1"/>
      <c r="N528" s="1"/>
      <c r="P528" s="1"/>
    </row>
    <row r="529" spans="13:16" ht="12.75" customHeight="1" x14ac:dyDescent="0.2">
      <c r="M529" s="1"/>
      <c r="N529" s="1"/>
      <c r="P529" s="1"/>
    </row>
    <row r="530" spans="13:16" ht="12.75" customHeight="1" x14ac:dyDescent="0.2">
      <c r="M530" s="1"/>
      <c r="N530" s="1"/>
      <c r="P530" s="1"/>
    </row>
    <row r="531" spans="13:16" ht="12.75" customHeight="1" x14ac:dyDescent="0.2">
      <c r="M531" s="1"/>
      <c r="N531" s="1"/>
      <c r="P531" s="1"/>
    </row>
    <row r="532" spans="13:16" ht="12.75" customHeight="1" x14ac:dyDescent="0.2">
      <c r="M532" s="1"/>
      <c r="N532" s="1"/>
      <c r="P532" s="1"/>
    </row>
    <row r="533" spans="13:16" ht="12.75" customHeight="1" x14ac:dyDescent="0.2">
      <c r="M533" s="1"/>
      <c r="N533" s="1"/>
      <c r="P533" s="1"/>
    </row>
    <row r="534" spans="13:16" ht="12.75" customHeight="1" x14ac:dyDescent="0.2">
      <c r="M534" s="1"/>
      <c r="N534" s="1"/>
      <c r="P534" s="1"/>
    </row>
    <row r="535" spans="13:16" ht="12.75" customHeight="1" x14ac:dyDescent="0.2">
      <c r="M535" s="1"/>
      <c r="N535" s="1"/>
      <c r="P535" s="1"/>
    </row>
    <row r="536" spans="13:16" ht="12.75" customHeight="1" x14ac:dyDescent="0.2">
      <c r="M536" s="1"/>
      <c r="N536" s="1"/>
      <c r="P536" s="1"/>
    </row>
    <row r="537" spans="13:16" ht="12.75" customHeight="1" x14ac:dyDescent="0.2">
      <c r="M537" s="1"/>
      <c r="N537" s="1"/>
      <c r="P537" s="1"/>
    </row>
    <row r="538" spans="13:16" ht="12.75" customHeight="1" x14ac:dyDescent="0.2">
      <c r="M538" s="1"/>
      <c r="N538" s="1"/>
      <c r="P538" s="1"/>
    </row>
    <row r="539" spans="13:16" ht="12.75" customHeight="1" x14ac:dyDescent="0.2">
      <c r="M539" s="1"/>
      <c r="N539" s="1"/>
      <c r="P539" s="1"/>
    </row>
    <row r="540" spans="13:16" ht="12.75" customHeight="1" x14ac:dyDescent="0.2">
      <c r="M540" s="1"/>
      <c r="N540" s="1"/>
      <c r="P540" s="1"/>
    </row>
    <row r="541" spans="13:16" ht="12.75" customHeight="1" x14ac:dyDescent="0.2">
      <c r="M541" s="1"/>
      <c r="N541" s="1"/>
      <c r="P541" s="1"/>
    </row>
    <row r="542" spans="13:16" ht="12.75" customHeight="1" x14ac:dyDescent="0.2">
      <c r="M542" s="1"/>
      <c r="N542" s="1"/>
      <c r="P542" s="1"/>
    </row>
    <row r="543" spans="13:16" ht="12.75" customHeight="1" x14ac:dyDescent="0.2">
      <c r="M543" s="1"/>
      <c r="N543" s="1"/>
      <c r="P543" s="1"/>
    </row>
    <row r="544" spans="13:16" ht="12.75" customHeight="1" x14ac:dyDescent="0.2">
      <c r="M544" s="1"/>
      <c r="N544" s="1"/>
      <c r="P544" s="1"/>
    </row>
    <row r="545" spans="13:16" ht="12.75" customHeight="1" x14ac:dyDescent="0.2">
      <c r="M545" s="1"/>
      <c r="N545" s="1"/>
      <c r="P545" s="1"/>
    </row>
    <row r="546" spans="13:16" ht="12.75" customHeight="1" x14ac:dyDescent="0.2">
      <c r="M546" s="1"/>
      <c r="N546" s="1"/>
      <c r="P546" s="1"/>
    </row>
    <row r="547" spans="13:16" ht="12.75" customHeight="1" x14ac:dyDescent="0.2">
      <c r="M547" s="1"/>
      <c r="N547" s="1"/>
      <c r="P547" s="1"/>
    </row>
    <row r="548" spans="13:16" ht="12.75" customHeight="1" x14ac:dyDescent="0.2">
      <c r="M548" s="1"/>
      <c r="N548" s="1"/>
      <c r="P548" s="1"/>
    </row>
    <row r="549" spans="13:16" ht="12.75" customHeight="1" x14ac:dyDescent="0.2">
      <c r="M549" s="1"/>
      <c r="N549" s="1"/>
      <c r="P549" s="1"/>
    </row>
    <row r="550" spans="13:16" ht="12.75" customHeight="1" x14ac:dyDescent="0.2">
      <c r="M550" s="1"/>
      <c r="N550" s="1"/>
      <c r="P550" s="1"/>
    </row>
    <row r="551" spans="13:16" ht="12.75" customHeight="1" x14ac:dyDescent="0.2">
      <c r="M551" s="1"/>
      <c r="N551" s="1"/>
      <c r="P551" s="1"/>
    </row>
    <row r="552" spans="13:16" ht="12.75" customHeight="1" x14ac:dyDescent="0.2">
      <c r="M552" s="1"/>
      <c r="N552" s="1"/>
      <c r="P552" s="1"/>
    </row>
    <row r="553" spans="13:16" ht="12.75" customHeight="1" x14ac:dyDescent="0.2">
      <c r="M553" s="1"/>
      <c r="N553" s="1"/>
      <c r="P553" s="1"/>
    </row>
    <row r="554" spans="13:16" ht="12.75" customHeight="1" x14ac:dyDescent="0.2">
      <c r="M554" s="1"/>
      <c r="N554" s="1"/>
      <c r="P554" s="1"/>
    </row>
    <row r="555" spans="13:16" ht="12.75" customHeight="1" x14ac:dyDescent="0.2">
      <c r="M555" s="1"/>
      <c r="N555" s="1"/>
      <c r="P555" s="1"/>
    </row>
    <row r="556" spans="13:16" ht="12.75" customHeight="1" x14ac:dyDescent="0.2">
      <c r="M556" s="1"/>
      <c r="N556" s="1"/>
      <c r="P556" s="1"/>
    </row>
    <row r="557" spans="13:16" ht="12.75" customHeight="1" x14ac:dyDescent="0.2">
      <c r="M557" s="1"/>
      <c r="N557" s="1"/>
      <c r="P557" s="1"/>
    </row>
    <row r="558" spans="13:16" ht="12.75" customHeight="1" x14ac:dyDescent="0.2">
      <c r="M558" s="1"/>
      <c r="N558" s="1"/>
      <c r="P558" s="1"/>
    </row>
    <row r="559" spans="13:16" ht="12.75" customHeight="1" x14ac:dyDescent="0.2">
      <c r="M559" s="1"/>
      <c r="N559" s="1"/>
      <c r="P559" s="1"/>
    </row>
    <row r="560" spans="13:16" ht="12.75" customHeight="1" x14ac:dyDescent="0.2">
      <c r="M560" s="1"/>
      <c r="N560" s="1"/>
      <c r="P560" s="1"/>
    </row>
    <row r="561" spans="13:16" ht="12.75" customHeight="1" x14ac:dyDescent="0.2">
      <c r="M561" s="1"/>
      <c r="N561" s="1"/>
      <c r="P561" s="1"/>
    </row>
    <row r="562" spans="13:16" ht="12.75" customHeight="1" x14ac:dyDescent="0.2">
      <c r="M562" s="1"/>
      <c r="N562" s="1"/>
      <c r="P562" s="1"/>
    </row>
    <row r="563" spans="13:16" ht="12.75" customHeight="1" x14ac:dyDescent="0.2">
      <c r="M563" s="1"/>
      <c r="N563" s="1"/>
      <c r="P563" s="1"/>
    </row>
    <row r="564" spans="13:16" ht="12.75" customHeight="1" x14ac:dyDescent="0.2">
      <c r="M564" s="1"/>
      <c r="N564" s="1"/>
      <c r="P564" s="1"/>
    </row>
    <row r="565" spans="13:16" ht="12.75" customHeight="1" x14ac:dyDescent="0.2">
      <c r="M565" s="1"/>
      <c r="N565" s="1"/>
      <c r="P565" s="1"/>
    </row>
    <row r="566" spans="13:16" ht="12.75" customHeight="1" x14ac:dyDescent="0.2">
      <c r="M566" s="1"/>
      <c r="N566" s="1"/>
      <c r="P566" s="1"/>
    </row>
    <row r="567" spans="13:16" ht="12.75" customHeight="1" x14ac:dyDescent="0.2">
      <c r="M567" s="1"/>
      <c r="N567" s="1"/>
      <c r="P567" s="1"/>
    </row>
    <row r="568" spans="13:16" ht="12.75" customHeight="1" x14ac:dyDescent="0.2">
      <c r="M568" s="1"/>
      <c r="N568" s="1"/>
      <c r="P568" s="1"/>
    </row>
    <row r="569" spans="13:16" ht="12.75" customHeight="1" x14ac:dyDescent="0.2">
      <c r="M569" s="1"/>
      <c r="N569" s="1"/>
      <c r="P569" s="1"/>
    </row>
    <row r="570" spans="13:16" ht="12.75" customHeight="1" x14ac:dyDescent="0.2">
      <c r="M570" s="1"/>
      <c r="N570" s="1"/>
      <c r="P570" s="1"/>
    </row>
    <row r="571" spans="13:16" ht="12.75" customHeight="1" x14ac:dyDescent="0.2">
      <c r="M571" s="1"/>
      <c r="N571" s="1"/>
      <c r="P571" s="1"/>
    </row>
    <row r="572" spans="13:16" ht="12.75" customHeight="1" x14ac:dyDescent="0.2">
      <c r="M572" s="1"/>
      <c r="N572" s="1"/>
      <c r="P572" s="1"/>
    </row>
    <row r="573" spans="13:16" ht="12.75" customHeight="1" x14ac:dyDescent="0.2">
      <c r="M573" s="1"/>
      <c r="N573" s="1"/>
      <c r="P573" s="1"/>
    </row>
    <row r="574" spans="13:16" ht="12.75" customHeight="1" x14ac:dyDescent="0.2">
      <c r="M574" s="1"/>
      <c r="N574" s="1"/>
      <c r="P574" s="1"/>
    </row>
    <row r="575" spans="13:16" ht="12.75" customHeight="1" x14ac:dyDescent="0.2">
      <c r="M575" s="1"/>
      <c r="N575" s="1"/>
      <c r="P575" s="1"/>
    </row>
    <row r="576" spans="13:16" ht="12.75" customHeight="1" x14ac:dyDescent="0.2">
      <c r="M576" s="1"/>
      <c r="N576" s="1"/>
      <c r="P576" s="1"/>
    </row>
    <row r="577" spans="13:16" ht="12.75" customHeight="1" x14ac:dyDescent="0.2">
      <c r="M577" s="1"/>
      <c r="N577" s="1"/>
      <c r="P577" s="1"/>
    </row>
    <row r="578" spans="13:16" ht="12.75" customHeight="1" x14ac:dyDescent="0.2">
      <c r="M578" s="1"/>
      <c r="N578" s="1"/>
      <c r="P578" s="1"/>
    </row>
    <row r="579" spans="13:16" ht="12.75" customHeight="1" x14ac:dyDescent="0.2">
      <c r="M579" s="1"/>
      <c r="N579" s="1"/>
      <c r="P579" s="1"/>
    </row>
    <row r="580" spans="13:16" ht="12.75" customHeight="1" x14ac:dyDescent="0.2">
      <c r="M580" s="1"/>
      <c r="N580" s="1"/>
      <c r="P580" s="1"/>
    </row>
    <row r="581" spans="13:16" ht="12.75" customHeight="1" x14ac:dyDescent="0.2">
      <c r="M581" s="1"/>
      <c r="N581" s="1"/>
      <c r="P581" s="1"/>
    </row>
    <row r="582" spans="13:16" ht="12.75" customHeight="1" x14ac:dyDescent="0.2">
      <c r="M582" s="1"/>
      <c r="N582" s="1"/>
      <c r="P582" s="1"/>
    </row>
    <row r="583" spans="13:16" ht="12.75" customHeight="1" x14ac:dyDescent="0.2">
      <c r="M583" s="1"/>
      <c r="N583" s="1"/>
      <c r="P583" s="1"/>
    </row>
    <row r="584" spans="13:16" ht="12.75" customHeight="1" x14ac:dyDescent="0.2">
      <c r="M584" s="1"/>
      <c r="N584" s="1"/>
      <c r="P584" s="1"/>
    </row>
    <row r="585" spans="13:16" ht="12.75" customHeight="1" x14ac:dyDescent="0.2">
      <c r="M585" s="1"/>
      <c r="N585" s="1"/>
      <c r="P585" s="1"/>
    </row>
    <row r="586" spans="13:16" ht="12.75" customHeight="1" x14ac:dyDescent="0.2">
      <c r="M586" s="1"/>
      <c r="N586" s="1"/>
      <c r="P586" s="1"/>
    </row>
    <row r="587" spans="13:16" ht="12.75" customHeight="1" x14ac:dyDescent="0.2">
      <c r="M587" s="1"/>
      <c r="N587" s="1"/>
      <c r="P587" s="1"/>
    </row>
    <row r="588" spans="13:16" ht="12.75" customHeight="1" x14ac:dyDescent="0.2">
      <c r="M588" s="1"/>
      <c r="N588" s="1"/>
      <c r="P588" s="1"/>
    </row>
    <row r="589" spans="13:16" ht="12.75" customHeight="1" x14ac:dyDescent="0.2">
      <c r="M589" s="1"/>
      <c r="N589" s="1"/>
      <c r="P589" s="1"/>
    </row>
    <row r="590" spans="13:16" ht="12.75" customHeight="1" x14ac:dyDescent="0.2">
      <c r="M590" s="1"/>
      <c r="N590" s="1"/>
      <c r="P590" s="1"/>
    </row>
    <row r="591" spans="13:16" ht="12.75" customHeight="1" x14ac:dyDescent="0.2">
      <c r="M591" s="1"/>
      <c r="N591" s="1"/>
      <c r="P591" s="1"/>
    </row>
    <row r="592" spans="13:16" ht="12.75" customHeight="1" x14ac:dyDescent="0.2">
      <c r="M592" s="1"/>
      <c r="N592" s="1"/>
      <c r="P592" s="1"/>
    </row>
    <row r="593" spans="13:16" ht="12.75" customHeight="1" x14ac:dyDescent="0.2">
      <c r="M593" s="1"/>
      <c r="N593" s="1"/>
      <c r="P593" s="1"/>
    </row>
    <row r="594" spans="13:16" ht="12.75" customHeight="1" x14ac:dyDescent="0.2">
      <c r="M594" s="1"/>
      <c r="N594" s="1"/>
      <c r="P594" s="1"/>
    </row>
    <row r="595" spans="13:16" ht="12.75" customHeight="1" x14ac:dyDescent="0.2">
      <c r="M595" s="1"/>
      <c r="N595" s="1"/>
      <c r="P595" s="1"/>
    </row>
    <row r="596" spans="13:16" ht="12.75" customHeight="1" x14ac:dyDescent="0.2">
      <c r="M596" s="1"/>
      <c r="N596" s="1"/>
      <c r="P596" s="1"/>
    </row>
    <row r="597" spans="13:16" ht="12.75" customHeight="1" x14ac:dyDescent="0.2">
      <c r="M597" s="1"/>
      <c r="N597" s="1"/>
      <c r="P597" s="1"/>
    </row>
    <row r="598" spans="13:16" ht="12.75" customHeight="1" x14ac:dyDescent="0.2">
      <c r="M598" s="1"/>
      <c r="N598" s="1"/>
      <c r="P598" s="1"/>
    </row>
    <row r="599" spans="13:16" ht="12.75" customHeight="1" x14ac:dyDescent="0.2">
      <c r="M599" s="1"/>
      <c r="N599" s="1"/>
      <c r="P599" s="1"/>
    </row>
    <row r="600" spans="13:16" ht="12.75" customHeight="1" x14ac:dyDescent="0.2">
      <c r="M600" s="1"/>
      <c r="N600" s="1"/>
      <c r="P600" s="1"/>
    </row>
    <row r="601" spans="13:16" ht="12.75" customHeight="1" x14ac:dyDescent="0.2">
      <c r="M601" s="1"/>
      <c r="N601" s="1"/>
      <c r="P601" s="1"/>
    </row>
    <row r="602" spans="13:16" ht="12.75" customHeight="1" x14ac:dyDescent="0.2">
      <c r="M602" s="1"/>
      <c r="N602" s="1"/>
      <c r="P602" s="1"/>
    </row>
    <row r="603" spans="13:16" ht="12.75" customHeight="1" x14ac:dyDescent="0.2">
      <c r="M603" s="1"/>
      <c r="N603" s="1"/>
      <c r="P603" s="1"/>
    </row>
    <row r="604" spans="13:16" ht="12.75" customHeight="1" x14ac:dyDescent="0.2">
      <c r="M604" s="1"/>
      <c r="N604" s="1"/>
      <c r="P604" s="1"/>
    </row>
    <row r="605" spans="13:16" ht="12.75" customHeight="1" x14ac:dyDescent="0.2">
      <c r="M605" s="1"/>
      <c r="N605" s="1"/>
      <c r="P605" s="1"/>
    </row>
    <row r="606" spans="13:16" ht="12.75" customHeight="1" x14ac:dyDescent="0.2">
      <c r="M606" s="1"/>
      <c r="N606" s="1"/>
      <c r="P606" s="1"/>
    </row>
    <row r="607" spans="13:16" ht="12.75" customHeight="1" x14ac:dyDescent="0.2">
      <c r="M607" s="1"/>
      <c r="N607" s="1"/>
      <c r="P607" s="1"/>
    </row>
    <row r="608" spans="13:16" ht="12.75" customHeight="1" x14ac:dyDescent="0.2">
      <c r="M608" s="1"/>
      <c r="N608" s="1"/>
      <c r="P608" s="1"/>
    </row>
    <row r="609" spans="13:16" ht="12.75" customHeight="1" x14ac:dyDescent="0.2">
      <c r="M609" s="1"/>
      <c r="N609" s="1"/>
      <c r="P609" s="1"/>
    </row>
    <row r="610" spans="13:16" ht="12.75" customHeight="1" x14ac:dyDescent="0.2">
      <c r="M610" s="1"/>
      <c r="N610" s="1"/>
      <c r="P610" s="1"/>
    </row>
    <row r="611" spans="13:16" ht="12.75" customHeight="1" x14ac:dyDescent="0.2">
      <c r="M611" s="1"/>
      <c r="N611" s="1"/>
      <c r="P611" s="1"/>
    </row>
    <row r="612" spans="13:16" ht="12.75" customHeight="1" x14ac:dyDescent="0.2">
      <c r="M612" s="1"/>
      <c r="N612" s="1"/>
      <c r="P612" s="1"/>
    </row>
    <row r="613" spans="13:16" ht="12.75" customHeight="1" x14ac:dyDescent="0.2">
      <c r="M613" s="1"/>
      <c r="N613" s="1"/>
      <c r="P613" s="1"/>
    </row>
    <row r="614" spans="13:16" ht="12.75" customHeight="1" x14ac:dyDescent="0.2">
      <c r="M614" s="1"/>
      <c r="N614" s="1"/>
      <c r="P614" s="1"/>
    </row>
    <row r="615" spans="13:16" ht="12.75" customHeight="1" x14ac:dyDescent="0.2">
      <c r="M615" s="1"/>
      <c r="N615" s="1"/>
      <c r="P615" s="1"/>
    </row>
    <row r="616" spans="13:16" ht="12.75" customHeight="1" x14ac:dyDescent="0.2">
      <c r="M616" s="1"/>
      <c r="N616" s="1"/>
      <c r="P616" s="1"/>
    </row>
    <row r="617" spans="13:16" ht="12.75" customHeight="1" x14ac:dyDescent="0.2">
      <c r="M617" s="1"/>
      <c r="N617" s="1"/>
      <c r="P617" s="1"/>
    </row>
    <row r="618" spans="13:16" ht="12.75" customHeight="1" x14ac:dyDescent="0.2">
      <c r="M618" s="1"/>
      <c r="N618" s="1"/>
      <c r="P618" s="1"/>
    </row>
    <row r="619" spans="13:16" ht="12.75" customHeight="1" x14ac:dyDescent="0.2">
      <c r="M619" s="1"/>
      <c r="N619" s="1"/>
      <c r="P619" s="1"/>
    </row>
    <row r="620" spans="13:16" ht="12.75" customHeight="1" x14ac:dyDescent="0.2">
      <c r="M620" s="1"/>
      <c r="N620" s="1"/>
      <c r="P620" s="1"/>
    </row>
    <row r="621" spans="13:16" ht="12.75" customHeight="1" x14ac:dyDescent="0.2">
      <c r="M621" s="1"/>
      <c r="N621" s="1"/>
      <c r="P621" s="1"/>
    </row>
    <row r="622" spans="13:16" ht="12.75" customHeight="1" x14ac:dyDescent="0.2">
      <c r="M622" s="1"/>
      <c r="N622" s="1"/>
      <c r="P622" s="1"/>
    </row>
    <row r="623" spans="13:16" ht="12.75" customHeight="1" x14ac:dyDescent="0.2">
      <c r="M623" s="1"/>
      <c r="N623" s="1"/>
      <c r="P623" s="1"/>
    </row>
    <row r="624" spans="13:16" ht="12.75" customHeight="1" x14ac:dyDescent="0.2">
      <c r="M624" s="1"/>
      <c r="N624" s="1"/>
      <c r="P624" s="1"/>
    </row>
    <row r="625" spans="13:16" ht="12.75" customHeight="1" x14ac:dyDescent="0.2">
      <c r="M625" s="1"/>
      <c r="N625" s="1"/>
      <c r="P625" s="1"/>
    </row>
    <row r="626" spans="13:16" ht="12.75" customHeight="1" x14ac:dyDescent="0.2">
      <c r="M626" s="1"/>
      <c r="N626" s="1"/>
      <c r="P626" s="1"/>
    </row>
    <row r="627" spans="13:16" ht="12.75" customHeight="1" x14ac:dyDescent="0.2">
      <c r="M627" s="1"/>
      <c r="N627" s="1"/>
      <c r="P627" s="1"/>
    </row>
    <row r="628" spans="13:16" ht="12.75" customHeight="1" x14ac:dyDescent="0.2">
      <c r="M628" s="1"/>
      <c r="N628" s="1"/>
      <c r="P628" s="1"/>
    </row>
    <row r="629" spans="13:16" ht="12.75" customHeight="1" x14ac:dyDescent="0.2">
      <c r="M629" s="1"/>
      <c r="N629" s="1"/>
      <c r="P629" s="1"/>
    </row>
    <row r="630" spans="13:16" ht="12.75" customHeight="1" x14ac:dyDescent="0.2">
      <c r="M630" s="1"/>
      <c r="N630" s="1"/>
      <c r="P630" s="1"/>
    </row>
    <row r="631" spans="13:16" ht="12.75" customHeight="1" x14ac:dyDescent="0.2">
      <c r="M631" s="1"/>
      <c r="N631" s="1"/>
      <c r="P631" s="1"/>
    </row>
    <row r="632" spans="13:16" ht="12.75" customHeight="1" x14ac:dyDescent="0.2">
      <c r="M632" s="1"/>
      <c r="N632" s="1"/>
      <c r="P632" s="1"/>
    </row>
    <row r="633" spans="13:16" ht="12.75" customHeight="1" x14ac:dyDescent="0.2">
      <c r="M633" s="1"/>
      <c r="N633" s="1"/>
      <c r="P633" s="1"/>
    </row>
    <row r="634" spans="13:16" ht="12.75" customHeight="1" x14ac:dyDescent="0.2">
      <c r="M634" s="1"/>
      <c r="N634" s="1"/>
      <c r="P634" s="1"/>
    </row>
    <row r="635" spans="13:16" ht="12.75" customHeight="1" x14ac:dyDescent="0.2">
      <c r="M635" s="1"/>
      <c r="N635" s="1"/>
      <c r="P635" s="1"/>
    </row>
    <row r="636" spans="13:16" ht="12.75" customHeight="1" x14ac:dyDescent="0.2">
      <c r="M636" s="1"/>
      <c r="N636" s="1"/>
      <c r="P636" s="1"/>
    </row>
    <row r="637" spans="13:16" ht="12.75" customHeight="1" x14ac:dyDescent="0.2">
      <c r="M637" s="1"/>
      <c r="N637" s="1"/>
      <c r="P637" s="1"/>
    </row>
    <row r="638" spans="13:16" ht="12.75" customHeight="1" x14ac:dyDescent="0.2">
      <c r="M638" s="1"/>
      <c r="N638" s="1"/>
      <c r="P638" s="1"/>
    </row>
    <row r="639" spans="13:16" ht="12.75" customHeight="1" x14ac:dyDescent="0.2">
      <c r="M639" s="1"/>
      <c r="N639" s="1"/>
      <c r="P639" s="1"/>
    </row>
    <row r="640" spans="13:16" ht="12.75" customHeight="1" x14ac:dyDescent="0.2">
      <c r="M640" s="1"/>
      <c r="N640" s="1"/>
      <c r="P640" s="1"/>
    </row>
    <row r="641" spans="13:16" ht="12.75" customHeight="1" x14ac:dyDescent="0.2">
      <c r="M641" s="1"/>
      <c r="N641" s="1"/>
      <c r="P641" s="1"/>
    </row>
    <row r="642" spans="13:16" ht="12.75" customHeight="1" x14ac:dyDescent="0.2">
      <c r="M642" s="1"/>
      <c r="N642" s="1"/>
      <c r="P642" s="1"/>
    </row>
    <row r="643" spans="13:16" ht="12.75" customHeight="1" x14ac:dyDescent="0.2">
      <c r="M643" s="1"/>
      <c r="N643" s="1"/>
      <c r="P643" s="1"/>
    </row>
    <row r="644" spans="13:16" ht="12.75" customHeight="1" x14ac:dyDescent="0.2">
      <c r="M644" s="1"/>
      <c r="N644" s="1"/>
      <c r="P644" s="1"/>
    </row>
    <row r="645" spans="13:16" ht="12.75" customHeight="1" x14ac:dyDescent="0.2">
      <c r="M645" s="1"/>
      <c r="N645" s="1"/>
      <c r="P645" s="1"/>
    </row>
    <row r="646" spans="13:16" ht="12.75" customHeight="1" x14ac:dyDescent="0.2">
      <c r="M646" s="1"/>
      <c r="N646" s="1"/>
      <c r="P646" s="1"/>
    </row>
    <row r="647" spans="13:16" ht="12.75" customHeight="1" x14ac:dyDescent="0.2">
      <c r="M647" s="1"/>
      <c r="N647" s="1"/>
      <c r="P647" s="1"/>
    </row>
    <row r="648" spans="13:16" ht="12.75" customHeight="1" x14ac:dyDescent="0.2">
      <c r="M648" s="1"/>
      <c r="N648" s="1"/>
      <c r="P648" s="1"/>
    </row>
    <row r="649" spans="13:16" ht="12.75" customHeight="1" x14ac:dyDescent="0.2">
      <c r="M649" s="1"/>
      <c r="N649" s="1"/>
      <c r="P649" s="1"/>
    </row>
    <row r="650" spans="13:16" ht="12.75" customHeight="1" x14ac:dyDescent="0.2">
      <c r="M650" s="1"/>
      <c r="N650" s="1"/>
      <c r="P650" s="1"/>
    </row>
    <row r="651" spans="13:16" ht="12.75" customHeight="1" x14ac:dyDescent="0.2">
      <c r="M651" s="1"/>
      <c r="N651" s="1"/>
      <c r="P651" s="1"/>
    </row>
    <row r="652" spans="13:16" ht="12.75" customHeight="1" x14ac:dyDescent="0.2">
      <c r="M652" s="1"/>
      <c r="N652" s="1"/>
      <c r="P652" s="1"/>
    </row>
    <row r="653" spans="13:16" ht="12.75" customHeight="1" x14ac:dyDescent="0.2">
      <c r="M653" s="1"/>
      <c r="N653" s="1"/>
      <c r="P653" s="1"/>
    </row>
    <row r="654" spans="13:16" ht="12.75" customHeight="1" x14ac:dyDescent="0.2">
      <c r="M654" s="1"/>
      <c r="N654" s="1"/>
      <c r="P654" s="1"/>
    </row>
    <row r="655" spans="13:16" ht="12.75" customHeight="1" x14ac:dyDescent="0.2">
      <c r="M655" s="1"/>
      <c r="N655" s="1"/>
      <c r="P655" s="1"/>
    </row>
    <row r="656" spans="13:16" ht="12.75" customHeight="1" x14ac:dyDescent="0.2">
      <c r="M656" s="1"/>
      <c r="N656" s="1"/>
      <c r="P656" s="1"/>
    </row>
    <row r="657" spans="13:16" ht="12.75" customHeight="1" x14ac:dyDescent="0.2">
      <c r="M657" s="1"/>
      <c r="N657" s="1"/>
      <c r="P657" s="1"/>
    </row>
    <row r="658" spans="13:16" ht="12.75" customHeight="1" x14ac:dyDescent="0.2">
      <c r="M658" s="1"/>
      <c r="N658" s="1"/>
      <c r="P658" s="1"/>
    </row>
    <row r="659" spans="13:16" ht="12.75" customHeight="1" x14ac:dyDescent="0.2">
      <c r="M659" s="1"/>
      <c r="N659" s="1"/>
      <c r="P659" s="1"/>
    </row>
    <row r="660" spans="13:16" ht="12.75" customHeight="1" x14ac:dyDescent="0.2">
      <c r="M660" s="1"/>
      <c r="N660" s="1"/>
      <c r="P660" s="1"/>
    </row>
    <row r="661" spans="13:16" ht="12.75" customHeight="1" x14ac:dyDescent="0.2">
      <c r="M661" s="1"/>
      <c r="N661" s="1"/>
      <c r="P661" s="1"/>
    </row>
    <row r="662" spans="13:16" ht="12.75" customHeight="1" x14ac:dyDescent="0.2">
      <c r="M662" s="1"/>
      <c r="N662" s="1"/>
      <c r="P662" s="1"/>
    </row>
    <row r="663" spans="13:16" ht="12.75" customHeight="1" x14ac:dyDescent="0.2">
      <c r="M663" s="1"/>
      <c r="N663" s="1"/>
      <c r="P663" s="1"/>
    </row>
    <row r="664" spans="13:16" ht="12.75" customHeight="1" x14ac:dyDescent="0.2">
      <c r="M664" s="1"/>
      <c r="N664" s="1"/>
      <c r="P664" s="1"/>
    </row>
    <row r="665" spans="13:16" ht="12.75" customHeight="1" x14ac:dyDescent="0.2">
      <c r="M665" s="1"/>
      <c r="N665" s="1"/>
      <c r="P665" s="1"/>
    </row>
    <row r="666" spans="13:16" ht="12.75" customHeight="1" x14ac:dyDescent="0.2">
      <c r="M666" s="1"/>
      <c r="N666" s="1"/>
      <c r="P666" s="1"/>
    </row>
    <row r="667" spans="13:16" ht="12.75" customHeight="1" x14ac:dyDescent="0.2">
      <c r="M667" s="1"/>
      <c r="N667" s="1"/>
      <c r="P667" s="1"/>
    </row>
    <row r="668" spans="13:16" ht="12.75" customHeight="1" x14ac:dyDescent="0.2">
      <c r="M668" s="1"/>
      <c r="N668" s="1"/>
      <c r="P668" s="1"/>
    </row>
    <row r="669" spans="13:16" ht="12.75" customHeight="1" x14ac:dyDescent="0.2">
      <c r="M669" s="1"/>
      <c r="N669" s="1"/>
      <c r="P669" s="1"/>
    </row>
    <row r="670" spans="13:16" ht="12.75" customHeight="1" x14ac:dyDescent="0.2">
      <c r="M670" s="1"/>
      <c r="N670" s="1"/>
      <c r="P670" s="1"/>
    </row>
    <row r="671" spans="13:16" ht="12.75" customHeight="1" x14ac:dyDescent="0.2">
      <c r="M671" s="1"/>
      <c r="N671" s="1"/>
      <c r="P671" s="1"/>
    </row>
    <row r="672" spans="13:16" ht="12.75" customHeight="1" x14ac:dyDescent="0.2">
      <c r="M672" s="1"/>
      <c r="N672" s="1"/>
      <c r="P672" s="1"/>
    </row>
    <row r="673" spans="13:16" ht="12.75" customHeight="1" x14ac:dyDescent="0.2">
      <c r="M673" s="1"/>
      <c r="N673" s="1"/>
      <c r="P673" s="1"/>
    </row>
    <row r="674" spans="13:16" ht="12.75" customHeight="1" x14ac:dyDescent="0.2">
      <c r="M674" s="1"/>
      <c r="N674" s="1"/>
      <c r="P674" s="1"/>
    </row>
    <row r="675" spans="13:16" ht="12.75" customHeight="1" x14ac:dyDescent="0.2">
      <c r="M675" s="1"/>
      <c r="N675" s="1"/>
      <c r="P675" s="1"/>
    </row>
    <row r="676" spans="13:16" ht="12.75" customHeight="1" x14ac:dyDescent="0.2">
      <c r="M676" s="1"/>
      <c r="N676" s="1"/>
      <c r="P676" s="1"/>
    </row>
    <row r="677" spans="13:16" ht="12.75" customHeight="1" x14ac:dyDescent="0.2">
      <c r="M677" s="1"/>
      <c r="N677" s="1"/>
      <c r="P677" s="1"/>
    </row>
    <row r="678" spans="13:16" ht="12.75" customHeight="1" x14ac:dyDescent="0.2">
      <c r="M678" s="1"/>
      <c r="N678" s="1"/>
      <c r="P678" s="1"/>
    </row>
    <row r="679" spans="13:16" ht="12.75" customHeight="1" x14ac:dyDescent="0.2">
      <c r="M679" s="1"/>
      <c r="N679" s="1"/>
      <c r="P679" s="1"/>
    </row>
    <row r="680" spans="13:16" ht="12.75" customHeight="1" x14ac:dyDescent="0.2">
      <c r="M680" s="1"/>
      <c r="N680" s="1"/>
      <c r="P680" s="1"/>
    </row>
    <row r="681" spans="13:16" ht="12.75" customHeight="1" x14ac:dyDescent="0.2">
      <c r="M681" s="1"/>
      <c r="N681" s="1"/>
      <c r="P681" s="1"/>
    </row>
    <row r="682" spans="13:16" ht="12.75" customHeight="1" x14ac:dyDescent="0.2">
      <c r="M682" s="1"/>
      <c r="N682" s="1"/>
      <c r="P682" s="1"/>
    </row>
    <row r="683" spans="13:16" ht="12.75" customHeight="1" x14ac:dyDescent="0.2">
      <c r="M683" s="1"/>
      <c r="N683" s="1"/>
      <c r="P683" s="1"/>
    </row>
    <row r="684" spans="13:16" ht="12.75" customHeight="1" x14ac:dyDescent="0.2">
      <c r="M684" s="1"/>
      <c r="N684" s="1"/>
      <c r="P684" s="1"/>
    </row>
    <row r="685" spans="13:16" ht="12.75" customHeight="1" x14ac:dyDescent="0.2">
      <c r="M685" s="1"/>
      <c r="N685" s="1"/>
      <c r="P685" s="1"/>
    </row>
    <row r="686" spans="13:16" ht="12.75" customHeight="1" x14ac:dyDescent="0.2">
      <c r="M686" s="1"/>
      <c r="N686" s="1"/>
      <c r="P686" s="1"/>
    </row>
    <row r="687" spans="13:16" ht="12.75" customHeight="1" x14ac:dyDescent="0.2">
      <c r="M687" s="1"/>
      <c r="N687" s="1"/>
      <c r="P687" s="1"/>
    </row>
    <row r="688" spans="13:16" ht="12.75" customHeight="1" x14ac:dyDescent="0.2">
      <c r="M688" s="1"/>
      <c r="N688" s="1"/>
      <c r="P688" s="1"/>
    </row>
    <row r="689" spans="13:16" ht="12.75" customHeight="1" x14ac:dyDescent="0.2">
      <c r="M689" s="1"/>
      <c r="N689" s="1"/>
      <c r="P689" s="1"/>
    </row>
    <row r="690" spans="13:16" ht="12.75" customHeight="1" x14ac:dyDescent="0.2">
      <c r="M690" s="1"/>
      <c r="N690" s="1"/>
      <c r="P690" s="1"/>
    </row>
    <row r="691" spans="13:16" ht="12.75" customHeight="1" x14ac:dyDescent="0.2">
      <c r="M691" s="1"/>
      <c r="N691" s="1"/>
      <c r="P691" s="1"/>
    </row>
    <row r="692" spans="13:16" ht="12.75" customHeight="1" x14ac:dyDescent="0.2">
      <c r="M692" s="1"/>
      <c r="N692" s="1"/>
      <c r="P692" s="1"/>
    </row>
    <row r="693" spans="13:16" ht="12.75" customHeight="1" x14ac:dyDescent="0.2">
      <c r="M693" s="1"/>
      <c r="N693" s="1"/>
      <c r="P693" s="1"/>
    </row>
    <row r="694" spans="13:16" ht="12.75" customHeight="1" x14ac:dyDescent="0.2">
      <c r="M694" s="1"/>
      <c r="N694" s="1"/>
      <c r="P694" s="1"/>
    </row>
    <row r="695" spans="13:16" ht="12.75" customHeight="1" x14ac:dyDescent="0.2">
      <c r="M695" s="1"/>
      <c r="N695" s="1"/>
      <c r="P695" s="1"/>
    </row>
    <row r="696" spans="13:16" ht="12.75" customHeight="1" x14ac:dyDescent="0.2">
      <c r="M696" s="1"/>
      <c r="N696" s="1"/>
      <c r="P696" s="1"/>
    </row>
    <row r="697" spans="13:16" ht="12.75" customHeight="1" x14ac:dyDescent="0.2">
      <c r="M697" s="1"/>
      <c r="N697" s="1"/>
      <c r="P697" s="1"/>
    </row>
    <row r="698" spans="13:16" ht="12.75" customHeight="1" x14ac:dyDescent="0.2">
      <c r="M698" s="1"/>
      <c r="N698" s="1"/>
      <c r="P698" s="1"/>
    </row>
    <row r="699" spans="13:16" ht="12.75" customHeight="1" x14ac:dyDescent="0.2">
      <c r="M699" s="1"/>
      <c r="N699" s="1"/>
      <c r="P699" s="1"/>
    </row>
    <row r="700" spans="13:16" ht="12.75" customHeight="1" x14ac:dyDescent="0.2">
      <c r="M700" s="1"/>
      <c r="N700" s="1"/>
      <c r="P700" s="1"/>
    </row>
    <row r="701" spans="13:16" ht="12.75" customHeight="1" x14ac:dyDescent="0.2">
      <c r="M701" s="1"/>
      <c r="N701" s="1"/>
      <c r="P701" s="1"/>
    </row>
    <row r="702" spans="13:16" ht="12.75" customHeight="1" x14ac:dyDescent="0.2">
      <c r="M702" s="1"/>
      <c r="N702" s="1"/>
      <c r="P702" s="1"/>
    </row>
    <row r="703" spans="13:16" ht="12.75" customHeight="1" x14ac:dyDescent="0.2">
      <c r="M703" s="1"/>
      <c r="N703" s="1"/>
      <c r="P703" s="1"/>
    </row>
    <row r="704" spans="13:16" ht="12.75" customHeight="1" x14ac:dyDescent="0.2">
      <c r="M704" s="1"/>
      <c r="N704" s="1"/>
      <c r="P704" s="1"/>
    </row>
    <row r="705" spans="13:16" ht="12.75" customHeight="1" x14ac:dyDescent="0.2">
      <c r="M705" s="1"/>
      <c r="N705" s="1"/>
      <c r="P705" s="1"/>
    </row>
    <row r="706" spans="13:16" ht="12.75" customHeight="1" x14ac:dyDescent="0.2">
      <c r="M706" s="1"/>
      <c r="N706" s="1"/>
      <c r="P706" s="1"/>
    </row>
    <row r="707" spans="13:16" ht="12.75" customHeight="1" x14ac:dyDescent="0.2">
      <c r="M707" s="1"/>
      <c r="N707" s="1"/>
      <c r="P707" s="1"/>
    </row>
    <row r="708" spans="13:16" ht="12.75" customHeight="1" x14ac:dyDescent="0.2">
      <c r="M708" s="1"/>
      <c r="N708" s="1"/>
      <c r="P708" s="1"/>
    </row>
    <row r="709" spans="13:16" ht="12.75" customHeight="1" x14ac:dyDescent="0.2">
      <c r="M709" s="1"/>
      <c r="N709" s="1"/>
      <c r="P709" s="1"/>
    </row>
    <row r="710" spans="13:16" ht="12.75" customHeight="1" x14ac:dyDescent="0.2">
      <c r="M710" s="1"/>
      <c r="N710" s="1"/>
      <c r="P710" s="1"/>
    </row>
    <row r="711" spans="13:16" ht="12.75" customHeight="1" x14ac:dyDescent="0.2">
      <c r="M711" s="1"/>
      <c r="N711" s="1"/>
      <c r="P711" s="1"/>
    </row>
    <row r="712" spans="13:16" ht="12.75" customHeight="1" x14ac:dyDescent="0.2">
      <c r="M712" s="1"/>
      <c r="N712" s="1"/>
      <c r="P712" s="1"/>
    </row>
    <row r="713" spans="13:16" ht="12.75" customHeight="1" x14ac:dyDescent="0.2">
      <c r="M713" s="1"/>
      <c r="N713" s="1"/>
      <c r="P713" s="1"/>
    </row>
    <row r="714" spans="13:16" ht="12.75" customHeight="1" x14ac:dyDescent="0.2">
      <c r="M714" s="1"/>
      <c r="N714" s="1"/>
      <c r="P714" s="1"/>
    </row>
    <row r="715" spans="13:16" ht="12.75" customHeight="1" x14ac:dyDescent="0.2">
      <c r="M715" s="1"/>
      <c r="N715" s="1"/>
      <c r="P715" s="1"/>
    </row>
    <row r="716" spans="13:16" ht="12.75" customHeight="1" x14ac:dyDescent="0.2">
      <c r="M716" s="1"/>
      <c r="N716" s="1"/>
      <c r="P716" s="1"/>
    </row>
    <row r="717" spans="13:16" ht="12.75" customHeight="1" x14ac:dyDescent="0.2">
      <c r="M717" s="1"/>
      <c r="N717" s="1"/>
      <c r="P717" s="1"/>
    </row>
    <row r="718" spans="13:16" ht="12.75" customHeight="1" x14ac:dyDescent="0.2">
      <c r="M718" s="1"/>
      <c r="N718" s="1"/>
      <c r="P718" s="1"/>
    </row>
    <row r="719" spans="13:16" ht="12.75" customHeight="1" x14ac:dyDescent="0.2">
      <c r="M719" s="1"/>
      <c r="N719" s="1"/>
      <c r="P719" s="1"/>
    </row>
    <row r="720" spans="13:16" ht="12.75" customHeight="1" x14ac:dyDescent="0.2">
      <c r="M720" s="1"/>
      <c r="N720" s="1"/>
      <c r="P720" s="1"/>
    </row>
    <row r="721" spans="13:16" ht="12.75" customHeight="1" x14ac:dyDescent="0.2">
      <c r="M721" s="1"/>
      <c r="N721" s="1"/>
      <c r="P721" s="1"/>
    </row>
    <row r="722" spans="13:16" ht="12.75" customHeight="1" x14ac:dyDescent="0.2">
      <c r="M722" s="1"/>
      <c r="N722" s="1"/>
      <c r="P722" s="1"/>
    </row>
    <row r="723" spans="13:16" ht="12.75" customHeight="1" x14ac:dyDescent="0.2">
      <c r="M723" s="1"/>
      <c r="N723" s="1"/>
      <c r="P723" s="1"/>
    </row>
    <row r="724" spans="13:16" ht="12.75" customHeight="1" x14ac:dyDescent="0.2">
      <c r="M724" s="1"/>
      <c r="N724" s="1"/>
      <c r="P724" s="1"/>
    </row>
    <row r="725" spans="13:16" ht="12.75" customHeight="1" x14ac:dyDescent="0.2">
      <c r="M725" s="1"/>
      <c r="N725" s="1"/>
      <c r="P725" s="1"/>
    </row>
    <row r="726" spans="13:16" ht="12.75" customHeight="1" x14ac:dyDescent="0.2">
      <c r="M726" s="1"/>
      <c r="N726" s="1"/>
      <c r="P726" s="1"/>
    </row>
    <row r="727" spans="13:16" ht="12.75" customHeight="1" x14ac:dyDescent="0.2">
      <c r="M727" s="1"/>
      <c r="N727" s="1"/>
      <c r="P727" s="1"/>
    </row>
    <row r="728" spans="13:16" ht="12.75" customHeight="1" x14ac:dyDescent="0.2">
      <c r="M728" s="1"/>
      <c r="N728" s="1"/>
      <c r="P728" s="1"/>
    </row>
    <row r="729" spans="13:16" ht="12.75" customHeight="1" x14ac:dyDescent="0.2">
      <c r="M729" s="1"/>
      <c r="N729" s="1"/>
      <c r="P729" s="1"/>
    </row>
    <row r="730" spans="13:16" ht="12.75" customHeight="1" x14ac:dyDescent="0.2">
      <c r="M730" s="1"/>
      <c r="N730" s="1"/>
      <c r="P730" s="1"/>
    </row>
    <row r="731" spans="13:16" ht="12.75" customHeight="1" x14ac:dyDescent="0.2">
      <c r="M731" s="1"/>
      <c r="N731" s="1"/>
      <c r="P731" s="1"/>
    </row>
    <row r="732" spans="13:16" ht="12.75" customHeight="1" x14ac:dyDescent="0.2">
      <c r="M732" s="1"/>
      <c r="N732" s="1"/>
      <c r="P732" s="1"/>
    </row>
    <row r="733" spans="13:16" ht="12.75" customHeight="1" x14ac:dyDescent="0.2">
      <c r="M733" s="1"/>
      <c r="N733" s="1"/>
      <c r="P733" s="1"/>
    </row>
    <row r="734" spans="13:16" ht="12.75" customHeight="1" x14ac:dyDescent="0.2">
      <c r="M734" s="1"/>
      <c r="N734" s="1"/>
      <c r="P734" s="1"/>
    </row>
    <row r="735" spans="13:16" ht="12.75" customHeight="1" x14ac:dyDescent="0.2">
      <c r="M735" s="1"/>
      <c r="N735" s="1"/>
      <c r="P735" s="1"/>
    </row>
    <row r="736" spans="13:16" ht="12.75" customHeight="1" x14ac:dyDescent="0.2">
      <c r="M736" s="1"/>
      <c r="N736" s="1"/>
      <c r="P736" s="1"/>
    </row>
    <row r="737" spans="13:16" ht="12.75" customHeight="1" x14ac:dyDescent="0.2">
      <c r="M737" s="1"/>
      <c r="N737" s="1"/>
      <c r="P737" s="1"/>
    </row>
    <row r="738" spans="13:16" ht="12.75" customHeight="1" x14ac:dyDescent="0.2">
      <c r="M738" s="1"/>
      <c r="N738" s="1"/>
      <c r="P738" s="1"/>
    </row>
    <row r="739" spans="13:16" ht="12.75" customHeight="1" x14ac:dyDescent="0.2">
      <c r="M739" s="1"/>
      <c r="N739" s="1"/>
      <c r="P739" s="1"/>
    </row>
    <row r="740" spans="13:16" ht="12.75" customHeight="1" x14ac:dyDescent="0.2">
      <c r="M740" s="1"/>
      <c r="N740" s="1"/>
      <c r="P740" s="1"/>
    </row>
    <row r="741" spans="13:16" ht="12.75" customHeight="1" x14ac:dyDescent="0.2">
      <c r="M741" s="1"/>
      <c r="N741" s="1"/>
      <c r="P741" s="1"/>
    </row>
    <row r="742" spans="13:16" ht="12.75" customHeight="1" x14ac:dyDescent="0.2">
      <c r="M742" s="1"/>
      <c r="N742" s="1"/>
      <c r="P742" s="1"/>
    </row>
    <row r="743" spans="13:16" ht="12.75" customHeight="1" x14ac:dyDescent="0.2">
      <c r="M743" s="1"/>
      <c r="N743" s="1"/>
      <c r="P743" s="1"/>
    </row>
    <row r="744" spans="13:16" ht="12.75" customHeight="1" x14ac:dyDescent="0.2">
      <c r="M744" s="1"/>
      <c r="N744" s="1"/>
      <c r="P744" s="1"/>
    </row>
    <row r="745" spans="13:16" ht="12.75" customHeight="1" x14ac:dyDescent="0.2">
      <c r="M745" s="1"/>
      <c r="N745" s="1"/>
      <c r="P745" s="1"/>
    </row>
    <row r="746" spans="13:16" ht="12.75" customHeight="1" x14ac:dyDescent="0.2">
      <c r="M746" s="1"/>
      <c r="N746" s="1"/>
      <c r="P746" s="1"/>
    </row>
    <row r="747" spans="13:16" ht="12.75" customHeight="1" x14ac:dyDescent="0.2">
      <c r="M747" s="1"/>
      <c r="N747" s="1"/>
      <c r="P747" s="1"/>
    </row>
    <row r="748" spans="13:16" ht="12.75" customHeight="1" x14ac:dyDescent="0.2">
      <c r="M748" s="1"/>
      <c r="N748" s="1"/>
      <c r="P748" s="1"/>
    </row>
    <row r="749" spans="13:16" ht="12.75" customHeight="1" x14ac:dyDescent="0.2">
      <c r="M749" s="1"/>
      <c r="N749" s="1"/>
      <c r="P749" s="1"/>
    </row>
    <row r="750" spans="13:16" ht="12.75" customHeight="1" x14ac:dyDescent="0.2">
      <c r="M750" s="1"/>
      <c r="N750" s="1"/>
      <c r="P750" s="1"/>
    </row>
    <row r="751" spans="13:16" ht="12.75" customHeight="1" x14ac:dyDescent="0.2">
      <c r="M751" s="1"/>
      <c r="N751" s="1"/>
      <c r="P751" s="1"/>
    </row>
    <row r="752" spans="13:16" ht="12.75" customHeight="1" x14ac:dyDescent="0.2">
      <c r="M752" s="1"/>
      <c r="N752" s="1"/>
      <c r="P752" s="1"/>
    </row>
    <row r="753" spans="13:16" ht="12.75" customHeight="1" x14ac:dyDescent="0.2">
      <c r="M753" s="1"/>
      <c r="N753" s="1"/>
      <c r="P753" s="1"/>
    </row>
    <row r="754" spans="13:16" ht="12.75" customHeight="1" x14ac:dyDescent="0.2">
      <c r="M754" s="1"/>
      <c r="N754" s="1"/>
      <c r="P754" s="1"/>
    </row>
    <row r="755" spans="13:16" ht="12.75" customHeight="1" x14ac:dyDescent="0.2">
      <c r="M755" s="1"/>
      <c r="N755" s="1"/>
      <c r="P755" s="1"/>
    </row>
    <row r="756" spans="13:16" ht="12.75" customHeight="1" x14ac:dyDescent="0.2">
      <c r="M756" s="1"/>
      <c r="N756" s="1"/>
      <c r="P756" s="1"/>
    </row>
    <row r="757" spans="13:16" ht="12.75" customHeight="1" x14ac:dyDescent="0.2">
      <c r="M757" s="1"/>
      <c r="N757" s="1"/>
      <c r="P757" s="1"/>
    </row>
    <row r="758" spans="13:16" ht="12.75" customHeight="1" x14ac:dyDescent="0.2">
      <c r="M758" s="1"/>
      <c r="N758" s="1"/>
      <c r="P758" s="1"/>
    </row>
    <row r="759" spans="13:16" ht="12.75" customHeight="1" x14ac:dyDescent="0.2">
      <c r="M759" s="1"/>
      <c r="N759" s="1"/>
      <c r="P759" s="1"/>
    </row>
    <row r="760" spans="13:16" ht="12.75" customHeight="1" x14ac:dyDescent="0.2">
      <c r="M760" s="1"/>
      <c r="N760" s="1"/>
      <c r="P760" s="1"/>
    </row>
    <row r="761" spans="13:16" ht="12.75" customHeight="1" x14ac:dyDescent="0.2">
      <c r="M761" s="1"/>
      <c r="N761" s="1"/>
      <c r="P761" s="1"/>
    </row>
    <row r="762" spans="13:16" ht="12.75" customHeight="1" x14ac:dyDescent="0.2">
      <c r="M762" s="1"/>
      <c r="N762" s="1"/>
      <c r="P762" s="1"/>
    </row>
    <row r="763" spans="13:16" ht="12.75" customHeight="1" x14ac:dyDescent="0.2">
      <c r="M763" s="1"/>
      <c r="N763" s="1"/>
      <c r="P763" s="1"/>
    </row>
    <row r="764" spans="13:16" ht="12.75" customHeight="1" x14ac:dyDescent="0.2">
      <c r="M764" s="1"/>
      <c r="N764" s="1"/>
      <c r="P764" s="1"/>
    </row>
    <row r="765" spans="13:16" ht="12.75" customHeight="1" x14ac:dyDescent="0.2">
      <c r="M765" s="1"/>
      <c r="N765" s="1"/>
      <c r="P765" s="1"/>
    </row>
    <row r="766" spans="13:16" ht="12.75" customHeight="1" x14ac:dyDescent="0.2">
      <c r="M766" s="1"/>
      <c r="N766" s="1"/>
      <c r="P766" s="1"/>
    </row>
    <row r="767" spans="13:16" ht="12.75" customHeight="1" x14ac:dyDescent="0.2">
      <c r="M767" s="1"/>
      <c r="N767" s="1"/>
      <c r="P767" s="1"/>
    </row>
    <row r="768" spans="13:16" ht="12.75" customHeight="1" x14ac:dyDescent="0.2">
      <c r="M768" s="1"/>
      <c r="N768" s="1"/>
      <c r="P768" s="1"/>
    </row>
    <row r="769" spans="13:16" ht="12.75" customHeight="1" x14ac:dyDescent="0.2">
      <c r="M769" s="1"/>
      <c r="N769" s="1"/>
      <c r="P769" s="1"/>
    </row>
    <row r="770" spans="13:16" ht="12.75" customHeight="1" x14ac:dyDescent="0.2">
      <c r="M770" s="1"/>
      <c r="N770" s="1"/>
      <c r="P770" s="1"/>
    </row>
    <row r="771" spans="13:16" ht="12.75" customHeight="1" x14ac:dyDescent="0.2">
      <c r="M771" s="1"/>
      <c r="N771" s="1"/>
      <c r="P771" s="1"/>
    </row>
    <row r="772" spans="13:16" ht="12.75" customHeight="1" x14ac:dyDescent="0.2">
      <c r="M772" s="1"/>
      <c r="N772" s="1"/>
      <c r="P772" s="1"/>
    </row>
    <row r="773" spans="13:16" ht="12.75" customHeight="1" x14ac:dyDescent="0.2">
      <c r="M773" s="1"/>
      <c r="N773" s="1"/>
      <c r="P773" s="1"/>
    </row>
    <row r="774" spans="13:16" ht="12.75" customHeight="1" x14ac:dyDescent="0.2">
      <c r="M774" s="1"/>
      <c r="N774" s="1"/>
      <c r="P774" s="1"/>
    </row>
    <row r="775" spans="13:16" ht="12.75" customHeight="1" x14ac:dyDescent="0.2">
      <c r="M775" s="1"/>
      <c r="N775" s="1"/>
      <c r="P775" s="1"/>
    </row>
    <row r="776" spans="13:16" ht="12.75" customHeight="1" x14ac:dyDescent="0.2">
      <c r="M776" s="1"/>
      <c r="N776" s="1"/>
      <c r="P776" s="1"/>
    </row>
    <row r="777" spans="13:16" ht="12.75" customHeight="1" x14ac:dyDescent="0.2">
      <c r="M777" s="1"/>
      <c r="N777" s="1"/>
      <c r="P777" s="1"/>
    </row>
    <row r="778" spans="13:16" ht="12.75" customHeight="1" x14ac:dyDescent="0.2">
      <c r="M778" s="1"/>
      <c r="N778" s="1"/>
      <c r="P778" s="1"/>
    </row>
    <row r="779" spans="13:16" ht="12.75" customHeight="1" x14ac:dyDescent="0.2">
      <c r="M779" s="1"/>
      <c r="N779" s="1"/>
      <c r="P779" s="1"/>
    </row>
    <row r="780" spans="13:16" ht="12.75" customHeight="1" x14ac:dyDescent="0.2">
      <c r="M780" s="1"/>
      <c r="N780" s="1"/>
      <c r="P780" s="1"/>
    </row>
    <row r="781" spans="13:16" ht="12.75" customHeight="1" x14ac:dyDescent="0.2">
      <c r="M781" s="1"/>
      <c r="N781" s="1"/>
      <c r="P781" s="1"/>
    </row>
    <row r="782" spans="13:16" ht="12.75" customHeight="1" x14ac:dyDescent="0.2">
      <c r="M782" s="1"/>
      <c r="N782" s="1"/>
      <c r="P782" s="1"/>
    </row>
    <row r="783" spans="13:16" ht="12.75" customHeight="1" x14ac:dyDescent="0.2">
      <c r="M783" s="1"/>
      <c r="N783" s="1"/>
      <c r="P783" s="1"/>
    </row>
    <row r="784" spans="13:16" ht="12.75" customHeight="1" x14ac:dyDescent="0.2">
      <c r="M784" s="1"/>
      <c r="N784" s="1"/>
      <c r="P784" s="1"/>
    </row>
    <row r="785" spans="13:16" ht="12.75" customHeight="1" x14ac:dyDescent="0.2">
      <c r="M785" s="1"/>
      <c r="N785" s="1"/>
      <c r="P785" s="1"/>
    </row>
    <row r="786" spans="13:16" ht="12.75" customHeight="1" x14ac:dyDescent="0.2">
      <c r="M786" s="1"/>
      <c r="N786" s="1"/>
      <c r="P786" s="1"/>
    </row>
    <row r="787" spans="13:16" ht="12.75" customHeight="1" x14ac:dyDescent="0.2">
      <c r="M787" s="1"/>
      <c r="N787" s="1"/>
      <c r="P787" s="1"/>
    </row>
    <row r="788" spans="13:16" ht="12.75" customHeight="1" x14ac:dyDescent="0.2">
      <c r="M788" s="1"/>
      <c r="N788" s="1"/>
      <c r="P788" s="1"/>
    </row>
    <row r="789" spans="13:16" ht="12.75" customHeight="1" x14ac:dyDescent="0.2">
      <c r="M789" s="1"/>
      <c r="N789" s="1"/>
      <c r="P789" s="1"/>
    </row>
    <row r="790" spans="13:16" ht="12.75" customHeight="1" x14ac:dyDescent="0.2">
      <c r="M790" s="1"/>
      <c r="N790" s="1"/>
      <c r="P790" s="1"/>
    </row>
    <row r="791" spans="13:16" ht="12.75" customHeight="1" x14ac:dyDescent="0.2">
      <c r="M791" s="1"/>
      <c r="N791" s="1"/>
      <c r="P791" s="1"/>
    </row>
    <row r="792" spans="13:16" ht="12.75" customHeight="1" x14ac:dyDescent="0.2">
      <c r="M792" s="1"/>
      <c r="N792" s="1"/>
      <c r="P792" s="1"/>
    </row>
    <row r="793" spans="13:16" ht="12.75" customHeight="1" x14ac:dyDescent="0.2">
      <c r="M793" s="1"/>
      <c r="N793" s="1"/>
      <c r="P793" s="1"/>
    </row>
    <row r="794" spans="13:16" ht="12.75" customHeight="1" x14ac:dyDescent="0.2">
      <c r="M794" s="1"/>
      <c r="N794" s="1"/>
      <c r="P794" s="1"/>
    </row>
    <row r="795" spans="13:16" ht="12.75" customHeight="1" x14ac:dyDescent="0.2">
      <c r="M795" s="1"/>
      <c r="N795" s="1"/>
      <c r="P795" s="1"/>
    </row>
    <row r="796" spans="13:16" ht="12.75" customHeight="1" x14ac:dyDescent="0.2">
      <c r="M796" s="1"/>
      <c r="N796" s="1"/>
      <c r="P796" s="1"/>
    </row>
    <row r="797" spans="13:16" ht="12.75" customHeight="1" x14ac:dyDescent="0.2">
      <c r="M797" s="1"/>
      <c r="N797" s="1"/>
      <c r="P797" s="1"/>
    </row>
    <row r="798" spans="13:16" ht="12.75" customHeight="1" x14ac:dyDescent="0.2">
      <c r="M798" s="1"/>
      <c r="N798" s="1"/>
      <c r="P798" s="1"/>
    </row>
    <row r="799" spans="13:16" ht="12.75" customHeight="1" x14ac:dyDescent="0.2">
      <c r="M799" s="1"/>
      <c r="N799" s="1"/>
      <c r="P799" s="1"/>
    </row>
    <row r="800" spans="13:16" ht="12.75" customHeight="1" x14ac:dyDescent="0.2">
      <c r="M800" s="1"/>
      <c r="N800" s="1"/>
      <c r="P800" s="1"/>
    </row>
    <row r="801" spans="13:16" ht="12.75" customHeight="1" x14ac:dyDescent="0.2">
      <c r="M801" s="1"/>
      <c r="N801" s="1"/>
      <c r="P801" s="1"/>
    </row>
    <row r="802" spans="13:16" ht="12.75" customHeight="1" x14ac:dyDescent="0.2">
      <c r="M802" s="1"/>
      <c r="N802" s="1"/>
      <c r="P802" s="1"/>
    </row>
    <row r="803" spans="13:16" ht="12.75" customHeight="1" x14ac:dyDescent="0.2">
      <c r="M803" s="1"/>
      <c r="N803" s="1"/>
      <c r="P803" s="1"/>
    </row>
    <row r="804" spans="13:16" ht="12.75" customHeight="1" x14ac:dyDescent="0.2">
      <c r="M804" s="1"/>
      <c r="N804" s="1"/>
      <c r="P804" s="1"/>
    </row>
    <row r="805" spans="13:16" ht="12.75" customHeight="1" x14ac:dyDescent="0.2">
      <c r="M805" s="1"/>
      <c r="N805" s="1"/>
      <c r="P805" s="1"/>
    </row>
    <row r="806" spans="13:16" ht="12.75" customHeight="1" x14ac:dyDescent="0.2">
      <c r="M806" s="1"/>
      <c r="N806" s="1"/>
      <c r="P806" s="1"/>
    </row>
    <row r="807" spans="13:16" ht="12.75" customHeight="1" x14ac:dyDescent="0.2">
      <c r="M807" s="1"/>
      <c r="N807" s="1"/>
      <c r="P807" s="1"/>
    </row>
    <row r="808" spans="13:16" ht="12.75" customHeight="1" x14ac:dyDescent="0.2">
      <c r="M808" s="1"/>
      <c r="N808" s="1"/>
      <c r="P808" s="1"/>
    </row>
    <row r="809" spans="13:16" ht="12.75" customHeight="1" x14ac:dyDescent="0.2">
      <c r="M809" s="1"/>
      <c r="N809" s="1"/>
      <c r="P809" s="1"/>
    </row>
    <row r="810" spans="13:16" ht="12.75" customHeight="1" x14ac:dyDescent="0.2">
      <c r="M810" s="1"/>
      <c r="N810" s="1"/>
      <c r="P810" s="1"/>
    </row>
    <row r="811" spans="13:16" ht="12.75" customHeight="1" x14ac:dyDescent="0.2">
      <c r="M811" s="1"/>
      <c r="N811" s="1"/>
      <c r="P811" s="1"/>
    </row>
    <row r="812" spans="13:16" ht="12.75" customHeight="1" x14ac:dyDescent="0.2">
      <c r="M812" s="1"/>
      <c r="N812" s="1"/>
      <c r="P812" s="1"/>
    </row>
    <row r="813" spans="13:16" ht="12.75" customHeight="1" x14ac:dyDescent="0.2">
      <c r="M813" s="1"/>
      <c r="N813" s="1"/>
      <c r="P813" s="1"/>
    </row>
    <row r="814" spans="13:16" ht="12.75" customHeight="1" x14ac:dyDescent="0.2">
      <c r="M814" s="1"/>
      <c r="N814" s="1"/>
      <c r="P814" s="1"/>
    </row>
    <row r="815" spans="13:16" ht="12.75" customHeight="1" x14ac:dyDescent="0.2">
      <c r="M815" s="1"/>
      <c r="N815" s="1"/>
      <c r="P815" s="1"/>
    </row>
    <row r="816" spans="13:16" ht="12.75" customHeight="1" x14ac:dyDescent="0.2">
      <c r="M816" s="1"/>
      <c r="N816" s="1"/>
      <c r="P816" s="1"/>
    </row>
    <row r="817" spans="13:16" ht="12.75" customHeight="1" x14ac:dyDescent="0.2">
      <c r="M817" s="1"/>
      <c r="N817" s="1"/>
      <c r="P817" s="1"/>
    </row>
    <row r="818" spans="13:16" ht="12.75" customHeight="1" x14ac:dyDescent="0.2">
      <c r="M818" s="1"/>
      <c r="N818" s="1"/>
      <c r="P818" s="1"/>
    </row>
    <row r="819" spans="13:16" ht="12.75" customHeight="1" x14ac:dyDescent="0.2">
      <c r="M819" s="1"/>
      <c r="N819" s="1"/>
      <c r="P819" s="1"/>
    </row>
    <row r="820" spans="13:16" ht="12.75" customHeight="1" x14ac:dyDescent="0.2">
      <c r="M820" s="1"/>
      <c r="N820" s="1"/>
      <c r="P820" s="1"/>
    </row>
    <row r="821" spans="13:16" ht="12.75" customHeight="1" x14ac:dyDescent="0.2">
      <c r="M821" s="1"/>
      <c r="N821" s="1"/>
      <c r="P821" s="1"/>
    </row>
    <row r="822" spans="13:16" ht="12.75" customHeight="1" x14ac:dyDescent="0.2">
      <c r="M822" s="1"/>
      <c r="N822" s="1"/>
      <c r="P822" s="1"/>
    </row>
    <row r="823" spans="13:16" ht="12.75" customHeight="1" x14ac:dyDescent="0.2">
      <c r="M823" s="1"/>
      <c r="N823" s="1"/>
      <c r="P823" s="1"/>
    </row>
    <row r="824" spans="13:16" ht="12.75" customHeight="1" x14ac:dyDescent="0.2">
      <c r="M824" s="1"/>
      <c r="N824" s="1"/>
      <c r="P824" s="1"/>
    </row>
    <row r="825" spans="13:16" ht="12.75" customHeight="1" x14ac:dyDescent="0.2">
      <c r="M825" s="1"/>
      <c r="N825" s="1"/>
      <c r="P825" s="1"/>
    </row>
    <row r="826" spans="13:16" ht="12.75" customHeight="1" x14ac:dyDescent="0.2">
      <c r="M826" s="1"/>
      <c r="N826" s="1"/>
      <c r="P826" s="1"/>
    </row>
    <row r="827" spans="13:16" ht="12.75" customHeight="1" x14ac:dyDescent="0.2">
      <c r="M827" s="1"/>
      <c r="N827" s="1"/>
      <c r="P827" s="1"/>
    </row>
    <row r="828" spans="13:16" ht="12.75" customHeight="1" x14ac:dyDescent="0.2">
      <c r="M828" s="1"/>
      <c r="N828" s="1"/>
      <c r="P828" s="1"/>
    </row>
    <row r="829" spans="13:16" ht="12.75" customHeight="1" x14ac:dyDescent="0.2">
      <c r="M829" s="1"/>
      <c r="N829" s="1"/>
      <c r="P829" s="1"/>
    </row>
    <row r="830" spans="13:16" ht="12.75" customHeight="1" x14ac:dyDescent="0.2">
      <c r="M830" s="1"/>
      <c r="N830" s="1"/>
      <c r="P830" s="1"/>
    </row>
    <row r="831" spans="13:16" ht="12.75" customHeight="1" x14ac:dyDescent="0.2">
      <c r="M831" s="1"/>
      <c r="N831" s="1"/>
      <c r="P831" s="1"/>
    </row>
    <row r="832" spans="13:16" ht="12.75" customHeight="1" x14ac:dyDescent="0.2">
      <c r="M832" s="1"/>
      <c r="N832" s="1"/>
      <c r="P832" s="1"/>
    </row>
    <row r="833" spans="13:16" ht="12.75" customHeight="1" x14ac:dyDescent="0.2">
      <c r="M833" s="1"/>
      <c r="N833" s="1"/>
      <c r="P833" s="1"/>
    </row>
    <row r="834" spans="13:16" ht="12.75" customHeight="1" x14ac:dyDescent="0.2">
      <c r="M834" s="1"/>
      <c r="N834" s="1"/>
      <c r="P834" s="1"/>
    </row>
    <row r="835" spans="13:16" ht="12.75" customHeight="1" x14ac:dyDescent="0.2">
      <c r="M835" s="1"/>
      <c r="N835" s="1"/>
      <c r="P835" s="1"/>
    </row>
    <row r="836" spans="13:16" ht="12.75" customHeight="1" x14ac:dyDescent="0.2">
      <c r="M836" s="1"/>
      <c r="N836" s="1"/>
      <c r="P836" s="1"/>
    </row>
    <row r="837" spans="13:16" ht="12.75" customHeight="1" x14ac:dyDescent="0.2">
      <c r="M837" s="1"/>
      <c r="N837" s="1"/>
      <c r="P837" s="1"/>
    </row>
    <row r="838" spans="13:16" ht="12.75" customHeight="1" x14ac:dyDescent="0.2">
      <c r="M838" s="1"/>
      <c r="N838" s="1"/>
      <c r="P838" s="1"/>
    </row>
    <row r="839" spans="13:16" ht="12.75" customHeight="1" x14ac:dyDescent="0.2">
      <c r="M839" s="1"/>
      <c r="N839" s="1"/>
      <c r="P839" s="1"/>
    </row>
    <row r="840" spans="13:16" ht="12.75" customHeight="1" x14ac:dyDescent="0.2">
      <c r="M840" s="1"/>
      <c r="N840" s="1"/>
      <c r="P840" s="1"/>
    </row>
    <row r="841" spans="13:16" ht="12.75" customHeight="1" x14ac:dyDescent="0.2">
      <c r="M841" s="1"/>
      <c r="N841" s="1"/>
      <c r="P841" s="1"/>
    </row>
    <row r="842" spans="13:16" ht="12.75" customHeight="1" x14ac:dyDescent="0.2">
      <c r="M842" s="1"/>
      <c r="N842" s="1"/>
      <c r="P842" s="1"/>
    </row>
    <row r="843" spans="13:16" ht="12.75" customHeight="1" x14ac:dyDescent="0.2">
      <c r="M843" s="1"/>
      <c r="N843" s="1"/>
      <c r="P843" s="1"/>
    </row>
    <row r="844" spans="13:16" ht="12.75" customHeight="1" x14ac:dyDescent="0.2">
      <c r="M844" s="1"/>
      <c r="N844" s="1"/>
      <c r="P844" s="1"/>
    </row>
    <row r="845" spans="13:16" ht="12.75" customHeight="1" x14ac:dyDescent="0.2">
      <c r="M845" s="1"/>
      <c r="N845" s="1"/>
      <c r="P845" s="1"/>
    </row>
    <row r="846" spans="13:16" ht="12.75" customHeight="1" x14ac:dyDescent="0.2">
      <c r="M846" s="1"/>
      <c r="N846" s="1"/>
      <c r="P846" s="1"/>
    </row>
    <row r="847" spans="13:16" ht="12.75" customHeight="1" x14ac:dyDescent="0.2">
      <c r="M847" s="1"/>
      <c r="N847" s="1"/>
      <c r="P847" s="1"/>
    </row>
    <row r="848" spans="13:16" ht="12.75" customHeight="1" x14ac:dyDescent="0.2">
      <c r="M848" s="1"/>
      <c r="N848" s="1"/>
      <c r="P848" s="1"/>
    </row>
    <row r="849" spans="13:16" ht="12.75" customHeight="1" x14ac:dyDescent="0.2">
      <c r="M849" s="1"/>
      <c r="N849" s="1"/>
      <c r="P849" s="1"/>
    </row>
    <row r="850" spans="13:16" ht="12.75" customHeight="1" x14ac:dyDescent="0.2">
      <c r="M850" s="1"/>
      <c r="N850" s="1"/>
      <c r="P850" s="1"/>
    </row>
    <row r="851" spans="13:16" ht="12.75" customHeight="1" x14ac:dyDescent="0.2">
      <c r="M851" s="1"/>
      <c r="N851" s="1"/>
      <c r="P851" s="1"/>
    </row>
    <row r="852" spans="13:16" ht="12.75" customHeight="1" x14ac:dyDescent="0.2">
      <c r="M852" s="1"/>
      <c r="N852" s="1"/>
      <c r="P852" s="1"/>
    </row>
    <row r="853" spans="13:16" ht="12.75" customHeight="1" x14ac:dyDescent="0.2">
      <c r="M853" s="1"/>
      <c r="N853" s="1"/>
      <c r="P853" s="1"/>
    </row>
    <row r="854" spans="13:16" ht="12.75" customHeight="1" x14ac:dyDescent="0.2">
      <c r="M854" s="1"/>
      <c r="N854" s="1"/>
      <c r="P854" s="1"/>
    </row>
    <row r="855" spans="13:16" ht="12.75" customHeight="1" x14ac:dyDescent="0.2">
      <c r="M855" s="1"/>
      <c r="N855" s="1"/>
      <c r="P855" s="1"/>
    </row>
    <row r="856" spans="13:16" ht="12.75" customHeight="1" x14ac:dyDescent="0.2">
      <c r="M856" s="1"/>
      <c r="N856" s="1"/>
      <c r="P856" s="1"/>
    </row>
    <row r="857" spans="13:16" ht="12.75" customHeight="1" x14ac:dyDescent="0.2">
      <c r="M857" s="1"/>
      <c r="N857" s="1"/>
      <c r="P857" s="1"/>
    </row>
    <row r="858" spans="13:16" ht="12.75" customHeight="1" x14ac:dyDescent="0.2">
      <c r="M858" s="1"/>
      <c r="N858" s="1"/>
      <c r="P858" s="1"/>
    </row>
    <row r="859" spans="13:16" ht="12.75" customHeight="1" x14ac:dyDescent="0.2">
      <c r="M859" s="1"/>
      <c r="N859" s="1"/>
      <c r="P859" s="1"/>
    </row>
    <row r="860" spans="13:16" ht="12.75" customHeight="1" x14ac:dyDescent="0.2">
      <c r="M860" s="1"/>
      <c r="N860" s="1"/>
      <c r="P860" s="1"/>
    </row>
    <row r="861" spans="13:16" ht="12.75" customHeight="1" x14ac:dyDescent="0.2">
      <c r="M861" s="1"/>
      <c r="N861" s="1"/>
      <c r="P861" s="1"/>
    </row>
    <row r="862" spans="13:16" ht="12.75" customHeight="1" x14ac:dyDescent="0.2">
      <c r="M862" s="1"/>
      <c r="N862" s="1"/>
      <c r="P862" s="1"/>
    </row>
    <row r="863" spans="13:16" ht="12.75" customHeight="1" x14ac:dyDescent="0.2">
      <c r="M863" s="1"/>
      <c r="N863" s="1"/>
      <c r="P863" s="1"/>
    </row>
    <row r="864" spans="13:16" ht="12.75" customHeight="1" x14ac:dyDescent="0.2">
      <c r="M864" s="1"/>
      <c r="N864" s="1"/>
      <c r="P864" s="1"/>
    </row>
    <row r="865" spans="13:16" ht="12.75" customHeight="1" x14ac:dyDescent="0.2">
      <c r="M865" s="1"/>
      <c r="N865" s="1"/>
      <c r="P865" s="1"/>
    </row>
    <row r="866" spans="13:16" ht="12.75" customHeight="1" x14ac:dyDescent="0.2">
      <c r="M866" s="1"/>
      <c r="N866" s="1"/>
      <c r="P866" s="1"/>
    </row>
    <row r="867" spans="13:16" ht="12.75" customHeight="1" x14ac:dyDescent="0.2">
      <c r="M867" s="1"/>
      <c r="N867" s="1"/>
      <c r="P867" s="1"/>
    </row>
    <row r="868" spans="13:16" ht="12.75" customHeight="1" x14ac:dyDescent="0.2">
      <c r="M868" s="1"/>
      <c r="N868" s="1"/>
      <c r="P868" s="1"/>
    </row>
    <row r="869" spans="13:16" ht="12.75" customHeight="1" x14ac:dyDescent="0.2">
      <c r="M869" s="1"/>
      <c r="N869" s="1"/>
      <c r="P869" s="1"/>
    </row>
    <row r="870" spans="13:16" ht="12.75" customHeight="1" x14ac:dyDescent="0.2">
      <c r="M870" s="1"/>
      <c r="N870" s="1"/>
      <c r="P870" s="1"/>
    </row>
    <row r="871" spans="13:16" ht="12.75" customHeight="1" x14ac:dyDescent="0.2">
      <c r="M871" s="1"/>
      <c r="N871" s="1"/>
      <c r="P871" s="1"/>
    </row>
    <row r="872" spans="13:16" ht="12.75" customHeight="1" x14ac:dyDescent="0.2">
      <c r="M872" s="1"/>
      <c r="N872" s="1"/>
      <c r="P872" s="1"/>
    </row>
    <row r="873" spans="13:16" ht="12.75" customHeight="1" x14ac:dyDescent="0.2">
      <c r="M873" s="1"/>
      <c r="N873" s="1"/>
      <c r="P873" s="1"/>
    </row>
    <row r="874" spans="13:16" ht="12.75" customHeight="1" x14ac:dyDescent="0.2">
      <c r="M874" s="1"/>
      <c r="N874" s="1"/>
      <c r="P874" s="1"/>
    </row>
    <row r="875" spans="13:16" ht="12.75" customHeight="1" x14ac:dyDescent="0.2">
      <c r="M875" s="1"/>
      <c r="N875" s="1"/>
      <c r="P875" s="1"/>
    </row>
    <row r="876" spans="13:16" ht="12.75" customHeight="1" x14ac:dyDescent="0.2">
      <c r="M876" s="1"/>
      <c r="N876" s="1"/>
      <c r="P876" s="1"/>
    </row>
    <row r="877" spans="13:16" ht="12.75" customHeight="1" x14ac:dyDescent="0.2">
      <c r="M877" s="1"/>
      <c r="N877" s="1"/>
      <c r="P877" s="1"/>
    </row>
    <row r="878" spans="13:16" ht="12.75" customHeight="1" x14ac:dyDescent="0.2">
      <c r="M878" s="1"/>
      <c r="N878" s="1"/>
      <c r="P878" s="1"/>
    </row>
    <row r="879" spans="13:16" ht="12.75" customHeight="1" x14ac:dyDescent="0.2">
      <c r="M879" s="1"/>
      <c r="N879" s="1"/>
      <c r="P879" s="1"/>
    </row>
    <row r="880" spans="13:16" ht="12.75" customHeight="1" x14ac:dyDescent="0.2">
      <c r="M880" s="1"/>
      <c r="N880" s="1"/>
      <c r="P880" s="1"/>
    </row>
    <row r="881" spans="13:16" ht="12.75" customHeight="1" x14ac:dyDescent="0.2">
      <c r="M881" s="1"/>
      <c r="N881" s="1"/>
      <c r="P881" s="1"/>
    </row>
    <row r="882" spans="13:16" ht="12.75" customHeight="1" x14ac:dyDescent="0.2">
      <c r="M882" s="1"/>
      <c r="N882" s="1"/>
      <c r="P882" s="1"/>
    </row>
    <row r="883" spans="13:16" ht="12.75" customHeight="1" x14ac:dyDescent="0.2">
      <c r="M883" s="1"/>
      <c r="N883" s="1"/>
      <c r="P883" s="1"/>
    </row>
    <row r="884" spans="13:16" ht="12.75" customHeight="1" x14ac:dyDescent="0.2">
      <c r="M884" s="1"/>
      <c r="N884" s="1"/>
      <c r="P884" s="1"/>
    </row>
    <row r="885" spans="13:16" ht="12.75" customHeight="1" x14ac:dyDescent="0.2">
      <c r="M885" s="1"/>
      <c r="N885" s="1"/>
      <c r="P885" s="1"/>
    </row>
    <row r="886" spans="13:16" ht="12.75" customHeight="1" x14ac:dyDescent="0.2">
      <c r="M886" s="1"/>
      <c r="N886" s="1"/>
      <c r="P886" s="1"/>
    </row>
    <row r="887" spans="13:16" ht="12.75" customHeight="1" x14ac:dyDescent="0.2">
      <c r="M887" s="1"/>
      <c r="N887" s="1"/>
      <c r="P887" s="1"/>
    </row>
    <row r="888" spans="13:16" ht="12.75" customHeight="1" x14ac:dyDescent="0.2">
      <c r="M888" s="1"/>
      <c r="N888" s="1"/>
      <c r="P888" s="1"/>
    </row>
    <row r="889" spans="13:16" ht="12.75" customHeight="1" x14ac:dyDescent="0.2">
      <c r="M889" s="1"/>
      <c r="N889" s="1"/>
      <c r="P889" s="1"/>
    </row>
    <row r="890" spans="13:16" ht="12.75" customHeight="1" x14ac:dyDescent="0.2">
      <c r="M890" s="1"/>
      <c r="N890" s="1"/>
      <c r="P890" s="1"/>
    </row>
    <row r="891" spans="13:16" ht="12.75" customHeight="1" x14ac:dyDescent="0.2">
      <c r="M891" s="1"/>
      <c r="N891" s="1"/>
      <c r="P891" s="1"/>
    </row>
    <row r="892" spans="13:16" ht="12.75" customHeight="1" x14ac:dyDescent="0.2">
      <c r="M892" s="1"/>
      <c r="N892" s="1"/>
      <c r="P892" s="1"/>
    </row>
    <row r="893" spans="13:16" ht="12.75" customHeight="1" x14ac:dyDescent="0.2">
      <c r="M893" s="1"/>
      <c r="N893" s="1"/>
      <c r="P893" s="1"/>
    </row>
    <row r="894" spans="13:16" ht="12.75" customHeight="1" x14ac:dyDescent="0.2">
      <c r="M894" s="1"/>
      <c r="N894" s="1"/>
      <c r="P894" s="1"/>
    </row>
    <row r="895" spans="13:16" ht="12.75" customHeight="1" x14ac:dyDescent="0.2">
      <c r="M895" s="1"/>
      <c r="N895" s="1"/>
      <c r="P895" s="1"/>
    </row>
    <row r="896" spans="13:16" ht="12.75" customHeight="1" x14ac:dyDescent="0.2">
      <c r="M896" s="1"/>
      <c r="N896" s="1"/>
      <c r="P896" s="1"/>
    </row>
    <row r="897" spans="13:16" ht="12.75" customHeight="1" x14ac:dyDescent="0.2">
      <c r="M897" s="1"/>
      <c r="N897" s="1"/>
      <c r="P897" s="1"/>
    </row>
    <row r="898" spans="13:16" ht="12.75" customHeight="1" x14ac:dyDescent="0.2">
      <c r="M898" s="1"/>
      <c r="N898" s="1"/>
      <c r="P898" s="1"/>
    </row>
    <row r="899" spans="13:16" ht="12.75" customHeight="1" x14ac:dyDescent="0.2">
      <c r="M899" s="1"/>
      <c r="N899" s="1"/>
      <c r="P899" s="1"/>
    </row>
    <row r="900" spans="13:16" ht="12.75" customHeight="1" x14ac:dyDescent="0.2">
      <c r="M900" s="1"/>
      <c r="N900" s="1"/>
      <c r="P900" s="1"/>
    </row>
    <row r="901" spans="13:16" ht="12.75" customHeight="1" x14ac:dyDescent="0.2">
      <c r="M901" s="1"/>
      <c r="N901" s="1"/>
      <c r="P901" s="1"/>
    </row>
    <row r="902" spans="13:16" ht="12.75" customHeight="1" x14ac:dyDescent="0.2">
      <c r="M902" s="1"/>
      <c r="N902" s="1"/>
      <c r="P902" s="1"/>
    </row>
    <row r="903" spans="13:16" ht="12.75" customHeight="1" x14ac:dyDescent="0.2">
      <c r="M903" s="1"/>
      <c r="N903" s="1"/>
      <c r="P903" s="1"/>
    </row>
    <row r="904" spans="13:16" ht="12.75" customHeight="1" x14ac:dyDescent="0.2">
      <c r="M904" s="1"/>
      <c r="N904" s="1"/>
      <c r="P904" s="1"/>
    </row>
    <row r="905" spans="13:16" ht="12.75" customHeight="1" x14ac:dyDescent="0.2">
      <c r="M905" s="1"/>
      <c r="N905" s="1"/>
      <c r="P905" s="1"/>
    </row>
    <row r="906" spans="13:16" ht="12.75" customHeight="1" x14ac:dyDescent="0.2">
      <c r="M906" s="1"/>
      <c r="N906" s="1"/>
      <c r="P906" s="1"/>
    </row>
    <row r="907" spans="13:16" ht="12.75" customHeight="1" x14ac:dyDescent="0.2">
      <c r="M907" s="1"/>
      <c r="N907" s="1"/>
      <c r="P907" s="1"/>
    </row>
    <row r="908" spans="13:16" ht="12.75" customHeight="1" x14ac:dyDescent="0.2">
      <c r="M908" s="1"/>
      <c r="N908" s="1"/>
      <c r="P908" s="1"/>
    </row>
    <row r="909" spans="13:16" ht="12.75" customHeight="1" x14ac:dyDescent="0.2">
      <c r="M909" s="1"/>
      <c r="N909" s="1"/>
      <c r="P909" s="1"/>
    </row>
    <row r="910" spans="13:16" ht="12.75" customHeight="1" x14ac:dyDescent="0.2">
      <c r="M910" s="1"/>
      <c r="N910" s="1"/>
      <c r="P910" s="1"/>
    </row>
    <row r="911" spans="13:16" ht="12.75" customHeight="1" x14ac:dyDescent="0.2">
      <c r="M911" s="1"/>
      <c r="N911" s="1"/>
      <c r="P911" s="1"/>
    </row>
    <row r="912" spans="13:16" ht="12.75" customHeight="1" x14ac:dyDescent="0.2">
      <c r="M912" s="1"/>
      <c r="N912" s="1"/>
      <c r="P912" s="1"/>
    </row>
    <row r="913" spans="13:16" ht="12.75" customHeight="1" x14ac:dyDescent="0.2">
      <c r="M913" s="1"/>
      <c r="N913" s="1"/>
      <c r="P913" s="1"/>
    </row>
    <row r="914" spans="13:16" ht="12.75" customHeight="1" x14ac:dyDescent="0.2">
      <c r="M914" s="1"/>
      <c r="N914" s="1"/>
      <c r="P914" s="1"/>
    </row>
    <row r="915" spans="13:16" ht="12.75" customHeight="1" x14ac:dyDescent="0.2">
      <c r="M915" s="1"/>
      <c r="N915" s="1"/>
      <c r="P915" s="1"/>
    </row>
    <row r="916" spans="13:16" ht="12.75" customHeight="1" x14ac:dyDescent="0.2">
      <c r="M916" s="1"/>
      <c r="N916" s="1"/>
      <c r="P916" s="1"/>
    </row>
    <row r="917" spans="13:16" ht="12.75" customHeight="1" x14ac:dyDescent="0.2">
      <c r="M917" s="1"/>
      <c r="N917" s="1"/>
      <c r="P917" s="1"/>
    </row>
    <row r="918" spans="13:16" ht="12.75" customHeight="1" x14ac:dyDescent="0.2">
      <c r="M918" s="1"/>
      <c r="N918" s="1"/>
      <c r="P918" s="1"/>
    </row>
    <row r="919" spans="13:16" ht="12.75" customHeight="1" x14ac:dyDescent="0.2">
      <c r="M919" s="1"/>
      <c r="N919" s="1"/>
      <c r="P919" s="1"/>
    </row>
    <row r="920" spans="13:16" ht="12.75" customHeight="1" x14ac:dyDescent="0.2">
      <c r="M920" s="1"/>
      <c r="N920" s="1"/>
      <c r="P920" s="1"/>
    </row>
    <row r="921" spans="13:16" ht="12.75" customHeight="1" x14ac:dyDescent="0.2">
      <c r="M921" s="1"/>
      <c r="N921" s="1"/>
      <c r="P921" s="1"/>
    </row>
    <row r="922" spans="13:16" ht="12.75" customHeight="1" x14ac:dyDescent="0.2">
      <c r="M922" s="1"/>
      <c r="N922" s="1"/>
      <c r="P922" s="1"/>
    </row>
    <row r="923" spans="13:16" ht="12.75" customHeight="1" x14ac:dyDescent="0.2">
      <c r="M923" s="1"/>
      <c r="N923" s="1"/>
      <c r="P923" s="1"/>
    </row>
    <row r="924" spans="13:16" ht="12.75" customHeight="1" x14ac:dyDescent="0.2">
      <c r="M924" s="1"/>
      <c r="N924" s="1"/>
      <c r="P924" s="1"/>
    </row>
    <row r="925" spans="13:16" ht="12.75" customHeight="1" x14ac:dyDescent="0.2">
      <c r="M925" s="1"/>
      <c r="N925" s="1"/>
      <c r="P925" s="1"/>
    </row>
    <row r="926" spans="13:16" ht="12.75" customHeight="1" x14ac:dyDescent="0.2">
      <c r="M926" s="1"/>
      <c r="N926" s="1"/>
      <c r="P926" s="1"/>
    </row>
    <row r="927" spans="13:16" ht="12.75" customHeight="1" x14ac:dyDescent="0.2">
      <c r="M927" s="1"/>
      <c r="N927" s="1"/>
      <c r="P927" s="1"/>
    </row>
    <row r="928" spans="13:16" ht="12.75" customHeight="1" x14ac:dyDescent="0.2">
      <c r="M928" s="1"/>
      <c r="N928" s="1"/>
      <c r="P928" s="1"/>
    </row>
    <row r="929" spans="13:16" ht="12.75" customHeight="1" x14ac:dyDescent="0.2">
      <c r="M929" s="1"/>
      <c r="N929" s="1"/>
      <c r="P929" s="1"/>
    </row>
    <row r="930" spans="13:16" ht="12.75" customHeight="1" x14ac:dyDescent="0.2">
      <c r="M930" s="1"/>
      <c r="N930" s="1"/>
      <c r="P930" s="1"/>
    </row>
    <row r="931" spans="13:16" ht="12.75" customHeight="1" x14ac:dyDescent="0.2">
      <c r="M931" s="1"/>
      <c r="N931" s="1"/>
      <c r="P931" s="1"/>
    </row>
    <row r="932" spans="13:16" ht="12.75" customHeight="1" x14ac:dyDescent="0.2">
      <c r="M932" s="1"/>
      <c r="N932" s="1"/>
      <c r="P932" s="1"/>
    </row>
    <row r="933" spans="13:16" ht="12.75" customHeight="1" x14ac:dyDescent="0.2">
      <c r="M933" s="1"/>
      <c r="N933" s="1"/>
      <c r="P933" s="1"/>
    </row>
    <row r="934" spans="13:16" ht="12.75" customHeight="1" x14ac:dyDescent="0.2">
      <c r="M934" s="1"/>
      <c r="N934" s="1"/>
      <c r="P934" s="1"/>
    </row>
    <row r="935" spans="13:16" ht="12.75" customHeight="1" x14ac:dyDescent="0.2">
      <c r="M935" s="1"/>
      <c r="N935" s="1"/>
      <c r="P935" s="1"/>
    </row>
    <row r="936" spans="13:16" ht="12.75" customHeight="1" x14ac:dyDescent="0.2">
      <c r="M936" s="1"/>
      <c r="N936" s="1"/>
      <c r="P936" s="1"/>
    </row>
    <row r="937" spans="13:16" ht="12.75" customHeight="1" x14ac:dyDescent="0.2">
      <c r="M937" s="1"/>
      <c r="N937" s="1"/>
      <c r="P937" s="1"/>
    </row>
    <row r="938" spans="13:16" ht="12.75" customHeight="1" x14ac:dyDescent="0.2">
      <c r="M938" s="1"/>
      <c r="N938" s="1"/>
      <c r="P938" s="1"/>
    </row>
    <row r="939" spans="13:16" ht="12.75" customHeight="1" x14ac:dyDescent="0.2">
      <c r="M939" s="1"/>
      <c r="N939" s="1"/>
      <c r="P939" s="1"/>
    </row>
    <row r="940" spans="13:16" ht="12.75" customHeight="1" x14ac:dyDescent="0.2">
      <c r="M940" s="1"/>
      <c r="N940" s="1"/>
      <c r="P940" s="1"/>
    </row>
    <row r="941" spans="13:16" ht="12.75" customHeight="1" x14ac:dyDescent="0.2">
      <c r="M941" s="1"/>
      <c r="N941" s="1"/>
      <c r="P941" s="1"/>
    </row>
    <row r="942" spans="13:16" ht="12.75" customHeight="1" x14ac:dyDescent="0.2">
      <c r="M942" s="1"/>
      <c r="N942" s="1"/>
      <c r="P942" s="1"/>
    </row>
    <row r="943" spans="13:16" ht="12.75" customHeight="1" x14ac:dyDescent="0.2">
      <c r="M943" s="1"/>
      <c r="N943" s="1"/>
      <c r="P943" s="1"/>
    </row>
    <row r="944" spans="13:16" ht="12.75" customHeight="1" x14ac:dyDescent="0.2">
      <c r="M944" s="1"/>
      <c r="N944" s="1"/>
      <c r="P944" s="1"/>
    </row>
    <row r="945" spans="13:16" ht="12.75" customHeight="1" x14ac:dyDescent="0.2">
      <c r="M945" s="1"/>
      <c r="N945" s="1"/>
      <c r="P945" s="1"/>
    </row>
    <row r="946" spans="13:16" ht="12.75" customHeight="1" x14ac:dyDescent="0.2">
      <c r="M946" s="1"/>
      <c r="N946" s="1"/>
      <c r="P946" s="1"/>
    </row>
    <row r="947" spans="13:16" ht="12.75" customHeight="1" x14ac:dyDescent="0.2">
      <c r="M947" s="1"/>
      <c r="N947" s="1"/>
      <c r="P947" s="1"/>
    </row>
    <row r="948" spans="13:16" ht="12.75" customHeight="1" x14ac:dyDescent="0.2">
      <c r="M948" s="1"/>
      <c r="N948" s="1"/>
      <c r="P948" s="1"/>
    </row>
    <row r="949" spans="13:16" ht="12.75" customHeight="1" x14ac:dyDescent="0.2">
      <c r="M949" s="1"/>
      <c r="N949" s="1"/>
      <c r="P949" s="1"/>
    </row>
    <row r="950" spans="13:16" ht="12.75" customHeight="1" x14ac:dyDescent="0.2">
      <c r="M950" s="1"/>
      <c r="N950" s="1"/>
      <c r="P950" s="1"/>
    </row>
    <row r="951" spans="13:16" ht="12.75" customHeight="1" x14ac:dyDescent="0.2">
      <c r="M951" s="1"/>
      <c r="N951" s="1"/>
      <c r="P951" s="1"/>
    </row>
    <row r="952" spans="13:16" ht="12.75" customHeight="1" x14ac:dyDescent="0.2">
      <c r="M952" s="1"/>
      <c r="N952" s="1"/>
      <c r="P952" s="1"/>
    </row>
    <row r="953" spans="13:16" ht="12.75" customHeight="1" x14ac:dyDescent="0.2">
      <c r="M953" s="1"/>
      <c r="N953" s="1"/>
      <c r="P953" s="1"/>
    </row>
    <row r="954" spans="13:16" ht="12.75" customHeight="1" x14ac:dyDescent="0.2">
      <c r="M954" s="1"/>
      <c r="N954" s="1"/>
      <c r="P954" s="1"/>
    </row>
    <row r="955" spans="13:16" ht="12.75" customHeight="1" x14ac:dyDescent="0.2">
      <c r="M955" s="1"/>
      <c r="N955" s="1"/>
      <c r="P955" s="1"/>
    </row>
    <row r="956" spans="13:16" ht="12.75" customHeight="1" x14ac:dyDescent="0.2">
      <c r="M956" s="1"/>
      <c r="N956" s="1"/>
      <c r="P956" s="1"/>
    </row>
    <row r="957" spans="13:16" ht="12.75" customHeight="1" x14ac:dyDescent="0.2">
      <c r="M957" s="1"/>
      <c r="N957" s="1"/>
      <c r="P957" s="1"/>
    </row>
    <row r="958" spans="13:16" ht="12.75" customHeight="1" x14ac:dyDescent="0.2">
      <c r="M958" s="1"/>
      <c r="N958" s="1"/>
      <c r="P958" s="1"/>
    </row>
    <row r="959" spans="13:16" ht="12.75" customHeight="1" x14ac:dyDescent="0.2">
      <c r="M959" s="1"/>
      <c r="N959" s="1"/>
      <c r="P959" s="1"/>
    </row>
    <row r="960" spans="13:16" ht="12.75" customHeight="1" x14ac:dyDescent="0.2">
      <c r="M960" s="1"/>
      <c r="N960" s="1"/>
      <c r="P960" s="1"/>
    </row>
    <row r="961" spans="13:16" ht="12.75" customHeight="1" x14ac:dyDescent="0.2">
      <c r="M961" s="1"/>
      <c r="N961" s="1"/>
      <c r="P961" s="1"/>
    </row>
    <row r="962" spans="13:16" ht="12.75" customHeight="1" x14ac:dyDescent="0.2">
      <c r="M962" s="1"/>
      <c r="N962" s="1"/>
      <c r="P962" s="1"/>
    </row>
    <row r="963" spans="13:16" ht="12.75" customHeight="1" x14ac:dyDescent="0.2">
      <c r="M963" s="1"/>
      <c r="N963" s="1"/>
      <c r="P963" s="1"/>
    </row>
    <row r="964" spans="13:16" ht="12.75" customHeight="1" x14ac:dyDescent="0.2">
      <c r="M964" s="1"/>
      <c r="N964" s="1"/>
      <c r="P964" s="1"/>
    </row>
    <row r="965" spans="13:16" ht="12.75" customHeight="1" x14ac:dyDescent="0.2">
      <c r="M965" s="1"/>
      <c r="N965" s="1"/>
      <c r="P965" s="1"/>
    </row>
    <row r="966" spans="13:16" ht="12.75" customHeight="1" x14ac:dyDescent="0.2">
      <c r="M966" s="1"/>
      <c r="N966" s="1"/>
      <c r="P966" s="1"/>
    </row>
    <row r="967" spans="13:16" ht="12.75" customHeight="1" x14ac:dyDescent="0.2">
      <c r="M967" s="1"/>
      <c r="N967" s="1"/>
      <c r="P967" s="1"/>
    </row>
    <row r="968" spans="13:16" ht="12.75" customHeight="1" x14ac:dyDescent="0.2">
      <c r="M968" s="1"/>
      <c r="N968" s="1"/>
      <c r="P968" s="1"/>
    </row>
    <row r="969" spans="13:16" ht="12.75" customHeight="1" x14ac:dyDescent="0.2">
      <c r="M969" s="1"/>
      <c r="N969" s="1"/>
      <c r="P969" s="1"/>
    </row>
    <row r="970" spans="13:16" ht="12.75" customHeight="1" x14ac:dyDescent="0.2">
      <c r="M970" s="1"/>
      <c r="N970" s="1"/>
      <c r="P970" s="1"/>
    </row>
    <row r="971" spans="13:16" ht="12.75" customHeight="1" x14ac:dyDescent="0.2">
      <c r="M971" s="1"/>
      <c r="N971" s="1"/>
      <c r="P971" s="1"/>
    </row>
    <row r="972" spans="13:16" ht="12.75" customHeight="1" x14ac:dyDescent="0.2">
      <c r="M972" s="1"/>
      <c r="N972" s="1"/>
      <c r="P972" s="1"/>
    </row>
    <row r="973" spans="13:16" ht="12.75" customHeight="1" x14ac:dyDescent="0.2">
      <c r="M973" s="1"/>
      <c r="N973" s="1"/>
      <c r="P973" s="1"/>
    </row>
    <row r="974" spans="13:16" ht="12.75" customHeight="1" x14ac:dyDescent="0.2">
      <c r="M974" s="1"/>
      <c r="N974" s="1"/>
      <c r="P974" s="1"/>
    </row>
    <row r="975" spans="13:16" ht="12.75" customHeight="1" x14ac:dyDescent="0.2">
      <c r="M975" s="1"/>
      <c r="N975" s="1"/>
      <c r="P975" s="1"/>
    </row>
    <row r="976" spans="13:16" ht="12.75" customHeight="1" x14ac:dyDescent="0.2">
      <c r="M976" s="1"/>
      <c r="N976" s="1"/>
      <c r="P976" s="1"/>
    </row>
    <row r="977" spans="13:16" ht="12.75" customHeight="1" x14ac:dyDescent="0.2">
      <c r="M977" s="1"/>
      <c r="N977" s="1"/>
      <c r="P977" s="1"/>
    </row>
    <row r="978" spans="13:16" ht="12.75" customHeight="1" x14ac:dyDescent="0.2">
      <c r="M978" s="1"/>
      <c r="N978" s="1"/>
      <c r="P978" s="1"/>
    </row>
    <row r="979" spans="13:16" ht="12.75" customHeight="1" x14ac:dyDescent="0.2">
      <c r="M979" s="1"/>
      <c r="N979" s="1"/>
      <c r="P979" s="1"/>
    </row>
    <row r="980" spans="13:16" ht="12.75" customHeight="1" x14ac:dyDescent="0.2">
      <c r="M980" s="1"/>
      <c r="N980" s="1"/>
      <c r="P980" s="1"/>
    </row>
    <row r="981" spans="13:16" ht="12.75" customHeight="1" x14ac:dyDescent="0.2">
      <c r="M981" s="1"/>
      <c r="N981" s="1"/>
      <c r="P981" s="1"/>
    </row>
    <row r="982" spans="13:16" ht="12.75" customHeight="1" x14ac:dyDescent="0.2">
      <c r="M982" s="1"/>
      <c r="N982" s="1"/>
      <c r="P982" s="1"/>
    </row>
    <row r="983" spans="13:16" ht="12.75" customHeight="1" x14ac:dyDescent="0.2">
      <c r="M983" s="1"/>
      <c r="N983" s="1"/>
      <c r="P983" s="1"/>
    </row>
    <row r="984" spans="13:16" ht="12.75" customHeight="1" x14ac:dyDescent="0.2">
      <c r="M984" s="1"/>
      <c r="N984" s="1"/>
      <c r="P984" s="1"/>
    </row>
    <row r="985" spans="13:16" ht="12.75" customHeight="1" x14ac:dyDescent="0.2">
      <c r="M985" s="1"/>
      <c r="N985" s="1"/>
      <c r="P985" s="1"/>
    </row>
    <row r="986" spans="13:16" ht="12.75" customHeight="1" x14ac:dyDescent="0.2">
      <c r="M986" s="1"/>
      <c r="N986" s="1"/>
      <c r="P986" s="1"/>
    </row>
    <row r="987" spans="13:16" ht="12.75" customHeight="1" x14ac:dyDescent="0.2">
      <c r="M987" s="1"/>
      <c r="N987" s="1"/>
      <c r="P987" s="1"/>
    </row>
    <row r="988" spans="13:16" ht="12.75" customHeight="1" x14ac:dyDescent="0.2">
      <c r="M988" s="1"/>
      <c r="N988" s="1"/>
      <c r="P988" s="1"/>
    </row>
  </sheetData>
  <mergeCells count="204">
    <mergeCell ref="Q373:Q374"/>
    <mergeCell ref="R373:R374"/>
    <mergeCell ref="B391:J391"/>
    <mergeCell ref="B372:J372"/>
    <mergeCell ref="A373:A374"/>
    <mergeCell ref="B373:J373"/>
    <mergeCell ref="K373:K374"/>
    <mergeCell ref="L373:L374"/>
    <mergeCell ref="M373:M374"/>
    <mergeCell ref="N373:N374"/>
    <mergeCell ref="O373:O374"/>
    <mergeCell ref="P373:P374"/>
    <mergeCell ref="R351:R352"/>
    <mergeCell ref="A351:A352"/>
    <mergeCell ref="B351:J351"/>
    <mergeCell ref="K351:K352"/>
    <mergeCell ref="L351:L352"/>
    <mergeCell ref="M351:M352"/>
    <mergeCell ref="N351:N352"/>
    <mergeCell ref="O351:O352"/>
    <mergeCell ref="P351:P352"/>
    <mergeCell ref="Q351:Q352"/>
    <mergeCell ref="A329:A330"/>
    <mergeCell ref="B329:J329"/>
    <mergeCell ref="K329:K330"/>
    <mergeCell ref="L329:L330"/>
    <mergeCell ref="M329:M330"/>
    <mergeCell ref="N329:N330"/>
    <mergeCell ref="O329:O330"/>
    <mergeCell ref="P329:P330"/>
    <mergeCell ref="Q329:Q330"/>
    <mergeCell ref="R241:R242"/>
    <mergeCell ref="B241:J241"/>
    <mergeCell ref="K241:K242"/>
    <mergeCell ref="L241:L242"/>
    <mergeCell ref="M241:M242"/>
    <mergeCell ref="N241:N242"/>
    <mergeCell ref="O241:O242"/>
    <mergeCell ref="B240:J240"/>
    <mergeCell ref="R329:R330"/>
    <mergeCell ref="P307:P308"/>
    <mergeCell ref="Q307:Q308"/>
    <mergeCell ref="R307:R308"/>
    <mergeCell ref="B307:J307"/>
    <mergeCell ref="K307:K308"/>
    <mergeCell ref="L307:L308"/>
    <mergeCell ref="M307:M308"/>
    <mergeCell ref="N307:N308"/>
    <mergeCell ref="O307:O308"/>
    <mergeCell ref="P285:P286"/>
    <mergeCell ref="Q285:Q286"/>
    <mergeCell ref="R285:R286"/>
    <mergeCell ref="B285:J285"/>
    <mergeCell ref="K285:K286"/>
    <mergeCell ref="L285:L286"/>
    <mergeCell ref="Q131:Q132"/>
    <mergeCell ref="B131:J131"/>
    <mergeCell ref="K131:K132"/>
    <mergeCell ref="L131:L132"/>
    <mergeCell ref="M131:M132"/>
    <mergeCell ref="N131:N132"/>
    <mergeCell ref="P241:P242"/>
    <mergeCell ref="Q241:Q242"/>
    <mergeCell ref="P219:P220"/>
    <mergeCell ref="Q219:Q220"/>
    <mergeCell ref="P175:P176"/>
    <mergeCell ref="Q175:Q176"/>
    <mergeCell ref="B174:J174"/>
    <mergeCell ref="B171:J171"/>
    <mergeCell ref="B196:J196"/>
    <mergeCell ref="B193:J193"/>
    <mergeCell ref="Q108:Q109"/>
    <mergeCell ref="B108:J108"/>
    <mergeCell ref="K108:K109"/>
    <mergeCell ref="L108:L109"/>
    <mergeCell ref="M108:M109"/>
    <mergeCell ref="N108:N109"/>
    <mergeCell ref="O108:O109"/>
    <mergeCell ref="P108:P109"/>
    <mergeCell ref="B107:J107"/>
    <mergeCell ref="M285:M286"/>
    <mergeCell ref="N285:N286"/>
    <mergeCell ref="O285:O286"/>
    <mergeCell ref="P263:P264"/>
    <mergeCell ref="Q263:Q264"/>
    <mergeCell ref="R263:R264"/>
    <mergeCell ref="B263:J263"/>
    <mergeCell ref="K263:K264"/>
    <mergeCell ref="L263:L264"/>
    <mergeCell ref="M263:M264"/>
    <mergeCell ref="N263:N264"/>
    <mergeCell ref="O263:O264"/>
    <mergeCell ref="A241:A242"/>
    <mergeCell ref="A263:A264"/>
    <mergeCell ref="A285:A286"/>
    <mergeCell ref="A307:A308"/>
    <mergeCell ref="A85:A86"/>
    <mergeCell ref="A108:A109"/>
    <mergeCell ref="A131:A132"/>
    <mergeCell ref="A153:A154"/>
    <mergeCell ref="A175:A176"/>
    <mergeCell ref="A197:A198"/>
    <mergeCell ref="A219:A220"/>
    <mergeCell ref="R219:R220"/>
    <mergeCell ref="B219:J219"/>
    <mergeCell ref="K219:K220"/>
    <mergeCell ref="L219:L220"/>
    <mergeCell ref="M219:M220"/>
    <mergeCell ref="N219:N220"/>
    <mergeCell ref="O219:O220"/>
    <mergeCell ref="P197:P198"/>
    <mergeCell ref="Q197:Q198"/>
    <mergeCell ref="R197:R198"/>
    <mergeCell ref="B197:J197"/>
    <mergeCell ref="K197:K198"/>
    <mergeCell ref="L197:L198"/>
    <mergeCell ref="M197:M198"/>
    <mergeCell ref="N197:N198"/>
    <mergeCell ref="O197:O198"/>
    <mergeCell ref="B218:J218"/>
    <mergeCell ref="B215:J215"/>
    <mergeCell ref="R175:R176"/>
    <mergeCell ref="B175:J175"/>
    <mergeCell ref="K175:K176"/>
    <mergeCell ref="L175:L176"/>
    <mergeCell ref="M175:M176"/>
    <mergeCell ref="N175:N176"/>
    <mergeCell ref="O175:O176"/>
    <mergeCell ref="N85:N86"/>
    <mergeCell ref="O85:O86"/>
    <mergeCell ref="P85:P86"/>
    <mergeCell ref="Q85:Q86"/>
    <mergeCell ref="R85:R86"/>
    <mergeCell ref="P153:P154"/>
    <mergeCell ref="Q153:Q154"/>
    <mergeCell ref="R153:R154"/>
    <mergeCell ref="B153:J153"/>
    <mergeCell ref="K153:K154"/>
    <mergeCell ref="L153:L154"/>
    <mergeCell ref="M153:M154"/>
    <mergeCell ref="N153:N154"/>
    <mergeCell ref="O153:O154"/>
    <mergeCell ref="R108:R109"/>
    <mergeCell ref="R131:R132"/>
    <mergeCell ref="O131:O132"/>
    <mergeCell ref="P62:P63"/>
    <mergeCell ref="B84:J84"/>
    <mergeCell ref="K85:K86"/>
    <mergeCell ref="L85:L86"/>
    <mergeCell ref="M85:M86"/>
    <mergeCell ref="P131:P132"/>
    <mergeCell ref="B62:J62"/>
    <mergeCell ref="K62:K63"/>
    <mergeCell ref="L62:L63"/>
    <mergeCell ref="M62:M63"/>
    <mergeCell ref="B81:J81"/>
    <mergeCell ref="P39:P40"/>
    <mergeCell ref="Q39:Q40"/>
    <mergeCell ref="R39:R40"/>
    <mergeCell ref="R16:R17"/>
    <mergeCell ref="B15:J15"/>
    <mergeCell ref="A16:A17"/>
    <mergeCell ref="B16:J16"/>
    <mergeCell ref="K16:K17"/>
    <mergeCell ref="L16:L17"/>
    <mergeCell ref="M16:M17"/>
    <mergeCell ref="N16:N17"/>
    <mergeCell ref="P16:P17"/>
    <mergeCell ref="Q16:Q17"/>
    <mergeCell ref="B58:J58"/>
    <mergeCell ref="B35:J35"/>
    <mergeCell ref="B38:J38"/>
    <mergeCell ref="A39:A40"/>
    <mergeCell ref="B39:J39"/>
    <mergeCell ref="K39:K40"/>
    <mergeCell ref="L39:L40"/>
    <mergeCell ref="M39:M40"/>
    <mergeCell ref="O16:O17"/>
    <mergeCell ref="N39:N40"/>
    <mergeCell ref="O39:O40"/>
    <mergeCell ref="Q62:Q63"/>
    <mergeCell ref="R62:R63"/>
    <mergeCell ref="B61:J61"/>
    <mergeCell ref="A62:A63"/>
    <mergeCell ref="B328:J328"/>
    <mergeCell ref="B350:J350"/>
    <mergeCell ref="B369:J369"/>
    <mergeCell ref="B347:J347"/>
    <mergeCell ref="B325:J325"/>
    <mergeCell ref="B303:J303"/>
    <mergeCell ref="B281:J281"/>
    <mergeCell ref="B259:J259"/>
    <mergeCell ref="B237:J237"/>
    <mergeCell ref="B262:J262"/>
    <mergeCell ref="B284:J284"/>
    <mergeCell ref="B306:J306"/>
    <mergeCell ref="B130:J130"/>
    <mergeCell ref="B152:J152"/>
    <mergeCell ref="B149:J149"/>
    <mergeCell ref="B127:J127"/>
    <mergeCell ref="B104:J104"/>
    <mergeCell ref="B85:J85"/>
    <mergeCell ref="N62:N63"/>
    <mergeCell ref="O62:O63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012"/>
  <sheetViews>
    <sheetView topLeftCell="A124" workbookViewId="0">
      <selection activeCell="H137" sqref="H137"/>
    </sheetView>
  </sheetViews>
  <sheetFormatPr baseColWidth="10" defaultColWidth="12.5703125" defaultRowHeight="15" customHeight="1" x14ac:dyDescent="0.2"/>
  <cols>
    <col min="1" max="1" width="8.5703125" customWidth="1"/>
    <col min="2" max="7" width="7.140625" customWidth="1"/>
    <col min="8" max="8" width="15.7109375" style="116" customWidth="1"/>
    <col min="9" max="15" width="12.85546875" customWidth="1"/>
    <col min="16" max="26" width="10" customWidth="1"/>
  </cols>
  <sheetData>
    <row r="1" spans="1:18" ht="15" customHeight="1" x14ac:dyDescent="0.2">
      <c r="H1"/>
      <c r="R1" s="116"/>
    </row>
    <row r="2" spans="1:18" ht="15" customHeight="1" x14ac:dyDescent="0.2">
      <c r="H2"/>
      <c r="R2" s="116"/>
    </row>
    <row r="3" spans="1:18" ht="15" customHeight="1" x14ac:dyDescent="0.2">
      <c r="H3"/>
      <c r="R3" s="116"/>
    </row>
    <row r="4" spans="1:18" ht="15" customHeight="1" x14ac:dyDescent="0.2">
      <c r="H4"/>
      <c r="R4" s="116"/>
    </row>
    <row r="5" spans="1:18" ht="15" customHeight="1" x14ac:dyDescent="0.2">
      <c r="H5"/>
      <c r="R5" s="116"/>
    </row>
    <row r="6" spans="1:18" ht="15" customHeight="1" x14ac:dyDescent="0.2">
      <c r="H6"/>
      <c r="R6" s="116"/>
    </row>
    <row r="7" spans="1:18" ht="15" customHeight="1" x14ac:dyDescent="0.2">
      <c r="H7"/>
      <c r="R7" s="116"/>
    </row>
    <row r="8" spans="1:18" ht="15" customHeight="1" x14ac:dyDescent="0.2">
      <c r="H8"/>
      <c r="R8" s="116"/>
    </row>
    <row r="9" spans="1:18" ht="15" customHeight="1" x14ac:dyDescent="0.2">
      <c r="H9"/>
      <c r="R9" s="116"/>
    </row>
    <row r="10" spans="1:18" ht="15" customHeight="1" x14ac:dyDescent="0.2">
      <c r="H10"/>
      <c r="R10" s="116"/>
    </row>
    <row r="11" spans="1:18" ht="15" customHeight="1" x14ac:dyDescent="0.2">
      <c r="H11"/>
      <c r="R11" s="116"/>
    </row>
    <row r="12" spans="1:18" ht="15" customHeight="1" x14ac:dyDescent="0.2">
      <c r="H12"/>
      <c r="R12" s="116"/>
    </row>
    <row r="13" spans="1:18" ht="12.75" x14ac:dyDescent="0.2">
      <c r="H13"/>
      <c r="R13" s="116"/>
    </row>
    <row r="14" spans="1:18" ht="12.75" x14ac:dyDescent="0.2">
      <c r="H14"/>
      <c r="R14" s="116"/>
    </row>
    <row r="15" spans="1:18" ht="26.25" customHeight="1" x14ac:dyDescent="0.4">
      <c r="A15" s="29"/>
      <c r="B15" s="183" t="s">
        <v>63</v>
      </c>
      <c r="C15" s="184"/>
      <c r="D15" s="184"/>
      <c r="E15" s="184"/>
      <c r="F15" s="184"/>
      <c r="G15" s="184"/>
      <c r="H15" s="89">
        <v>1802</v>
      </c>
      <c r="I15" s="79"/>
      <c r="J15" s="79"/>
      <c r="K15" s="79"/>
      <c r="L15" s="79"/>
      <c r="M15" s="79"/>
      <c r="N15" s="24"/>
      <c r="O15" s="24"/>
      <c r="P15" s="90"/>
    </row>
    <row r="16" spans="1:18" ht="20.25" customHeight="1" x14ac:dyDescent="0.25">
      <c r="A16" s="190" t="s">
        <v>16</v>
      </c>
      <c r="B16" s="191" t="s">
        <v>64</v>
      </c>
      <c r="C16" s="192"/>
      <c r="D16" s="192"/>
      <c r="E16" s="192"/>
      <c r="F16" s="192"/>
      <c r="G16" s="193"/>
      <c r="H16" s="194" t="s">
        <v>17</v>
      </c>
      <c r="I16" s="189" t="s">
        <v>8</v>
      </c>
      <c r="J16" s="189" t="s">
        <v>9</v>
      </c>
      <c r="K16" s="196" t="s">
        <v>10</v>
      </c>
      <c r="L16" s="189" t="s">
        <v>11</v>
      </c>
      <c r="M16" s="187" t="s">
        <v>12</v>
      </c>
      <c r="N16" s="187" t="s">
        <v>13</v>
      </c>
      <c r="O16" s="189" t="s">
        <v>14</v>
      </c>
      <c r="P16" s="90"/>
    </row>
    <row r="17" spans="1:16" ht="15.75" customHeight="1" x14ac:dyDescent="0.25">
      <c r="A17" s="188"/>
      <c r="B17" s="50" t="s">
        <v>65</v>
      </c>
      <c r="C17" s="50" t="s">
        <v>66</v>
      </c>
      <c r="D17" s="50" t="s">
        <v>67</v>
      </c>
      <c r="E17" s="50" t="s">
        <v>68</v>
      </c>
      <c r="F17" s="50" t="s">
        <v>69</v>
      </c>
      <c r="G17" s="50" t="s">
        <v>70</v>
      </c>
      <c r="H17" s="195"/>
      <c r="I17" s="188"/>
      <c r="J17" s="188"/>
      <c r="K17" s="188"/>
      <c r="L17" s="188"/>
      <c r="M17" s="188"/>
      <c r="N17" s="188"/>
      <c r="O17" s="188"/>
      <c r="P17" s="90"/>
    </row>
    <row r="18" spans="1:16" ht="15.75" customHeight="1" x14ac:dyDescent="0.25">
      <c r="A18" s="50">
        <v>1802</v>
      </c>
      <c r="B18" s="51">
        <v>71</v>
      </c>
      <c r="C18" s="51"/>
      <c r="D18" s="51"/>
      <c r="E18" s="51"/>
      <c r="F18" s="51"/>
      <c r="G18" s="51"/>
      <c r="H18" s="84"/>
      <c r="I18" s="136"/>
      <c r="J18" s="139"/>
      <c r="K18" s="140"/>
      <c r="L18" s="146"/>
      <c r="M18" s="53">
        <f>B18</f>
        <v>71</v>
      </c>
      <c r="N18" s="147"/>
      <c r="O18" s="146"/>
      <c r="P18" s="90"/>
    </row>
    <row r="19" spans="1:16" ht="15.75" customHeight="1" x14ac:dyDescent="0.25">
      <c r="A19" s="50">
        <v>1901</v>
      </c>
      <c r="B19" s="51"/>
      <c r="C19" s="51">
        <v>66</v>
      </c>
      <c r="D19" s="51"/>
      <c r="E19" s="51"/>
      <c r="F19" s="51"/>
      <c r="G19" s="51"/>
      <c r="H19" s="84"/>
      <c r="I19" s="137"/>
      <c r="J19" s="57"/>
      <c r="K19" s="141"/>
      <c r="L19" s="56">
        <f>C19/B18</f>
        <v>0.92957746478873238</v>
      </c>
      <c r="M19" s="55">
        <v>66</v>
      </c>
      <c r="N19" s="56">
        <f t="shared" ref="N19:N23" si="0">M19/M18</f>
        <v>0.92957746478873238</v>
      </c>
      <c r="O19" s="56">
        <f t="shared" ref="O19:O23" si="1">1-N19</f>
        <v>7.0422535211267623E-2</v>
      </c>
      <c r="P19" s="90"/>
    </row>
    <row r="20" spans="1:16" ht="15.75" customHeight="1" x14ac:dyDescent="0.25">
      <c r="A20" s="50">
        <v>1902</v>
      </c>
      <c r="B20" s="51"/>
      <c r="C20" s="51"/>
      <c r="D20" s="51">
        <v>63</v>
      </c>
      <c r="E20" s="51"/>
      <c r="F20" s="51"/>
      <c r="G20" s="51"/>
      <c r="H20" s="84"/>
      <c r="I20" s="137"/>
      <c r="J20" s="57"/>
      <c r="K20" s="141"/>
      <c r="L20" s="145">
        <f>D20/C19</f>
        <v>0.95454545454545459</v>
      </c>
      <c r="M20" s="55">
        <v>63</v>
      </c>
      <c r="N20" s="145">
        <f t="shared" si="0"/>
        <v>0.95454545454545459</v>
      </c>
      <c r="O20" s="56">
        <f t="shared" si="1"/>
        <v>4.5454545454545414E-2</v>
      </c>
      <c r="P20" s="30">
        <f>M20/M18</f>
        <v>0.88732394366197187</v>
      </c>
    </row>
    <row r="21" spans="1:16" ht="15.75" customHeight="1" x14ac:dyDescent="0.25">
      <c r="A21" s="50">
        <v>2001</v>
      </c>
      <c r="B21" s="51"/>
      <c r="C21" s="51"/>
      <c r="D21" s="51"/>
      <c r="E21" s="51">
        <v>62</v>
      </c>
      <c r="F21" s="51"/>
      <c r="G21" s="51"/>
      <c r="H21" s="84"/>
      <c r="I21" s="137"/>
      <c r="J21" s="57"/>
      <c r="K21" s="141"/>
      <c r="L21" s="145">
        <f>E21/D20</f>
        <v>0.98412698412698407</v>
      </c>
      <c r="M21" s="55">
        <v>62</v>
      </c>
      <c r="N21" s="145">
        <f t="shared" si="0"/>
        <v>0.98412698412698407</v>
      </c>
      <c r="O21" s="56">
        <f t="shared" si="1"/>
        <v>1.5873015873015928E-2</v>
      </c>
      <c r="P21" s="90"/>
    </row>
    <row r="22" spans="1:16" ht="15.75" customHeight="1" x14ac:dyDescent="0.25">
      <c r="A22" s="50">
        <v>2002</v>
      </c>
      <c r="B22" s="51"/>
      <c r="C22" s="51"/>
      <c r="D22" s="51"/>
      <c r="E22" s="51"/>
      <c r="F22" s="51">
        <v>60</v>
      </c>
      <c r="G22" s="51"/>
      <c r="H22" s="84"/>
      <c r="I22" s="137"/>
      <c r="J22" s="57"/>
      <c r="K22" s="141"/>
      <c r="L22" s="145">
        <f>F22/E21</f>
        <v>0.967741935483871</v>
      </c>
      <c r="M22" s="55">
        <v>60</v>
      </c>
      <c r="N22" s="145">
        <f t="shared" si="0"/>
        <v>0.967741935483871</v>
      </c>
      <c r="O22" s="56">
        <f t="shared" si="1"/>
        <v>3.2258064516129004E-2</v>
      </c>
      <c r="P22" s="90"/>
    </row>
    <row r="23" spans="1:16" ht="15.75" customHeight="1" x14ac:dyDescent="0.25">
      <c r="A23" s="50">
        <v>2101</v>
      </c>
      <c r="B23" s="51"/>
      <c r="C23" s="51"/>
      <c r="D23" s="51"/>
      <c r="E23" s="51"/>
      <c r="F23" s="51"/>
      <c r="G23" s="51">
        <v>58</v>
      </c>
      <c r="H23" s="84">
        <v>48</v>
      </c>
      <c r="I23" s="137"/>
      <c r="J23" s="57"/>
      <c r="K23" s="141"/>
      <c r="L23" s="145">
        <f>G23/F22</f>
        <v>0.96666666666666667</v>
      </c>
      <c r="M23" s="173">
        <v>59</v>
      </c>
      <c r="N23" s="145">
        <f t="shared" si="0"/>
        <v>0.98333333333333328</v>
      </c>
      <c r="O23" s="56">
        <f t="shared" si="1"/>
        <v>1.6666666666666718E-2</v>
      </c>
      <c r="P23" s="90"/>
    </row>
    <row r="24" spans="1:16" ht="15.75" customHeight="1" x14ac:dyDescent="0.25">
      <c r="A24" s="91" t="s">
        <v>90</v>
      </c>
      <c r="B24" s="51"/>
      <c r="C24" s="51"/>
      <c r="D24" s="51"/>
      <c r="E24" s="51"/>
      <c r="F24" s="51"/>
      <c r="G24" s="51">
        <v>5</v>
      </c>
      <c r="H24" s="84">
        <v>5</v>
      </c>
      <c r="I24" s="137"/>
      <c r="J24" s="57"/>
      <c r="K24" s="142"/>
      <c r="L24" s="57"/>
      <c r="M24" s="173">
        <v>5</v>
      </c>
      <c r="N24" s="57"/>
      <c r="O24" s="148"/>
      <c r="P24" s="90"/>
    </row>
    <row r="25" spans="1:16" ht="15.75" customHeight="1" x14ac:dyDescent="0.25">
      <c r="A25" s="91" t="s">
        <v>91</v>
      </c>
      <c r="B25" s="51"/>
      <c r="C25" s="51"/>
      <c r="D25" s="51"/>
      <c r="E25" s="51"/>
      <c r="F25" s="51"/>
      <c r="G25" s="51"/>
      <c r="H25" s="84"/>
      <c r="I25" s="137"/>
      <c r="J25" s="57"/>
      <c r="K25" s="142"/>
      <c r="L25" s="57"/>
      <c r="M25" s="173"/>
      <c r="N25" s="57"/>
      <c r="O25" s="148"/>
      <c r="P25" s="90"/>
    </row>
    <row r="26" spans="1:16" ht="15.75" customHeight="1" x14ac:dyDescent="0.25">
      <c r="A26" s="91" t="s">
        <v>92</v>
      </c>
      <c r="B26" s="51"/>
      <c r="C26" s="51"/>
      <c r="D26" s="51"/>
      <c r="E26" s="51"/>
      <c r="F26" s="51"/>
      <c r="G26" s="51"/>
      <c r="H26" s="84"/>
      <c r="I26" s="137"/>
      <c r="J26" s="57"/>
      <c r="K26" s="142"/>
      <c r="L26" s="57"/>
      <c r="M26" s="173"/>
      <c r="N26" s="57"/>
      <c r="O26" s="148"/>
      <c r="P26" s="90"/>
    </row>
    <row r="27" spans="1:16" ht="15.75" customHeight="1" x14ac:dyDescent="0.25">
      <c r="A27" s="91" t="s">
        <v>103</v>
      </c>
      <c r="B27" s="51"/>
      <c r="C27" s="51"/>
      <c r="D27" s="51"/>
      <c r="E27" s="51"/>
      <c r="F27" s="51"/>
      <c r="G27" s="51"/>
      <c r="H27" s="84"/>
      <c r="I27" s="138"/>
      <c r="J27" s="143"/>
      <c r="K27" s="144"/>
      <c r="L27" s="143"/>
      <c r="M27" s="173"/>
      <c r="N27" s="143"/>
      <c r="O27" s="54"/>
      <c r="P27" s="90"/>
    </row>
    <row r="28" spans="1:16" ht="18" customHeight="1" x14ac:dyDescent="0.25">
      <c r="A28" s="19"/>
      <c r="B28" s="199" t="s">
        <v>74</v>
      </c>
      <c r="C28" s="192"/>
      <c r="D28" s="192"/>
      <c r="E28" s="192"/>
      <c r="F28" s="192"/>
      <c r="G28" s="193"/>
      <c r="H28" s="71">
        <f>SUM(H20:H27)</f>
        <v>53</v>
      </c>
      <c r="I28" s="94">
        <f>H23/B18</f>
        <v>0.676056338028169</v>
      </c>
      <c r="J28" s="94">
        <f>H28/B18</f>
        <v>0.74647887323943662</v>
      </c>
      <c r="K28" s="94">
        <f>J28-I28</f>
        <v>7.0422535211267623E-2</v>
      </c>
      <c r="L28" s="1"/>
      <c r="M28" s="24"/>
      <c r="N28" s="27"/>
      <c r="O28" s="1"/>
      <c r="P28" s="90"/>
    </row>
    <row r="29" spans="1:16" ht="12.75" customHeight="1" x14ac:dyDescent="0.2"/>
    <row r="30" spans="1:16" ht="12.75" customHeight="1" x14ac:dyDescent="0.2"/>
    <row r="31" spans="1:16" ht="26.25" customHeight="1" x14ac:dyDescent="0.4">
      <c r="A31" s="29"/>
      <c r="B31" s="183" t="s">
        <v>63</v>
      </c>
      <c r="C31" s="184"/>
      <c r="D31" s="184"/>
      <c r="E31" s="184"/>
      <c r="F31" s="184"/>
      <c r="G31" s="184"/>
      <c r="H31" s="89">
        <v>1901</v>
      </c>
      <c r="I31" s="95" t="s">
        <v>96</v>
      </c>
      <c r="J31" s="79"/>
      <c r="K31" s="79"/>
      <c r="L31" s="79"/>
      <c r="M31" s="79"/>
      <c r="N31" s="24"/>
      <c r="O31" s="24"/>
      <c r="P31" s="90"/>
    </row>
    <row r="32" spans="1:16" ht="20.25" customHeight="1" x14ac:dyDescent="0.25">
      <c r="A32" s="190" t="s">
        <v>16</v>
      </c>
      <c r="B32" s="191" t="s">
        <v>64</v>
      </c>
      <c r="C32" s="192"/>
      <c r="D32" s="192"/>
      <c r="E32" s="192"/>
      <c r="F32" s="192"/>
      <c r="G32" s="193"/>
      <c r="H32" s="194" t="s">
        <v>17</v>
      </c>
      <c r="I32" s="189" t="s">
        <v>8</v>
      </c>
      <c r="J32" s="189" t="s">
        <v>9</v>
      </c>
      <c r="K32" s="196" t="s">
        <v>10</v>
      </c>
      <c r="L32" s="189" t="s">
        <v>11</v>
      </c>
      <c r="M32" s="187" t="s">
        <v>12</v>
      </c>
      <c r="N32" s="187" t="s">
        <v>13</v>
      </c>
      <c r="O32" s="189" t="s">
        <v>14</v>
      </c>
      <c r="P32" s="90"/>
    </row>
    <row r="33" spans="1:16" ht="15.75" customHeight="1" x14ac:dyDescent="0.25">
      <c r="A33" s="188"/>
      <c r="B33" s="50" t="s">
        <v>65</v>
      </c>
      <c r="C33" s="50" t="s">
        <v>66</v>
      </c>
      <c r="D33" s="50" t="s">
        <v>67</v>
      </c>
      <c r="E33" s="50" t="s">
        <v>68</v>
      </c>
      <c r="F33" s="50" t="s">
        <v>69</v>
      </c>
      <c r="G33" s="50" t="s">
        <v>70</v>
      </c>
      <c r="H33" s="195"/>
      <c r="I33" s="188"/>
      <c r="J33" s="188"/>
      <c r="K33" s="188"/>
      <c r="L33" s="188"/>
      <c r="M33" s="188"/>
      <c r="N33" s="188"/>
      <c r="O33" s="188"/>
      <c r="P33" s="90"/>
    </row>
    <row r="34" spans="1:16" ht="15.75" customHeight="1" x14ac:dyDescent="0.25">
      <c r="A34" s="50">
        <v>1901</v>
      </c>
      <c r="B34" s="51"/>
      <c r="C34" s="51"/>
      <c r="D34" s="51"/>
      <c r="E34" s="51"/>
      <c r="F34" s="51"/>
      <c r="G34" s="51"/>
      <c r="H34" s="84"/>
      <c r="I34" s="136"/>
      <c r="J34" s="139"/>
      <c r="K34" s="140"/>
      <c r="L34" s="146"/>
      <c r="M34" s="53"/>
      <c r="N34" s="147"/>
      <c r="O34" s="146"/>
      <c r="P34" s="90"/>
    </row>
    <row r="35" spans="1:16" ht="15.75" customHeight="1" x14ac:dyDescent="0.25">
      <c r="A35" s="50">
        <v>1902</v>
      </c>
      <c r="B35" s="51"/>
      <c r="C35" s="51"/>
      <c r="D35" s="51"/>
      <c r="E35" s="51"/>
      <c r="F35" s="51"/>
      <c r="G35" s="51"/>
      <c r="H35" s="84"/>
      <c r="I35" s="137"/>
      <c r="J35" s="57"/>
      <c r="K35" s="141"/>
      <c r="L35" s="56"/>
      <c r="M35" s="55"/>
      <c r="N35" s="56"/>
      <c r="O35" s="56"/>
      <c r="P35" s="90"/>
    </row>
    <row r="36" spans="1:16" ht="15.75" customHeight="1" x14ac:dyDescent="0.25">
      <c r="A36" s="50">
        <v>2001</v>
      </c>
      <c r="B36" s="51"/>
      <c r="C36" s="51"/>
      <c r="D36" s="51"/>
      <c r="E36" s="51"/>
      <c r="F36" s="51"/>
      <c r="G36" s="51"/>
      <c r="H36" s="84"/>
      <c r="I36" s="137"/>
      <c r="J36" s="57"/>
      <c r="K36" s="141"/>
      <c r="L36" s="145" t="s">
        <v>97</v>
      </c>
      <c r="M36" s="55"/>
      <c r="N36" s="145" t="s">
        <v>97</v>
      </c>
      <c r="O36" s="145" t="s">
        <v>97</v>
      </c>
      <c r="P36" s="30">
        <v>0</v>
      </c>
    </row>
    <row r="37" spans="1:16" ht="15.75" customHeight="1" x14ac:dyDescent="0.25">
      <c r="A37" s="50">
        <v>2002</v>
      </c>
      <c r="B37" s="51"/>
      <c r="C37" s="51"/>
      <c r="D37" s="51"/>
      <c r="E37" s="51"/>
      <c r="F37" s="51"/>
      <c r="G37" s="51"/>
      <c r="H37" s="84"/>
      <c r="I37" s="137"/>
      <c r="J37" s="57"/>
      <c r="K37" s="141"/>
      <c r="L37" s="145" t="s">
        <v>97</v>
      </c>
      <c r="M37" s="55"/>
      <c r="N37" s="145" t="s">
        <v>97</v>
      </c>
      <c r="O37" s="145" t="s">
        <v>97</v>
      </c>
      <c r="P37" s="90"/>
    </row>
    <row r="38" spans="1:16" ht="15.75" customHeight="1" x14ac:dyDescent="0.25">
      <c r="A38" s="50">
        <v>2101</v>
      </c>
      <c r="B38" s="51"/>
      <c r="C38" s="51"/>
      <c r="D38" s="51"/>
      <c r="E38" s="51"/>
      <c r="F38" s="51"/>
      <c r="G38" s="51"/>
      <c r="H38" s="84"/>
      <c r="I38" s="137"/>
      <c r="J38" s="57"/>
      <c r="K38" s="141"/>
      <c r="L38" s="145" t="s">
        <v>97</v>
      </c>
      <c r="M38" s="55"/>
      <c r="N38" s="145" t="s">
        <v>97</v>
      </c>
      <c r="O38" s="145" t="s">
        <v>97</v>
      </c>
      <c r="P38" s="90"/>
    </row>
    <row r="39" spans="1:16" ht="15.75" customHeight="1" x14ac:dyDescent="0.25">
      <c r="A39" s="50">
        <v>2102</v>
      </c>
      <c r="B39" s="51"/>
      <c r="C39" s="51"/>
      <c r="D39" s="51"/>
      <c r="E39" s="51"/>
      <c r="F39" s="51"/>
      <c r="G39" s="51"/>
      <c r="H39" s="84"/>
      <c r="I39" s="137"/>
      <c r="J39" s="57"/>
      <c r="K39" s="141"/>
      <c r="L39" s="145" t="s">
        <v>97</v>
      </c>
      <c r="M39" s="173"/>
      <c r="N39" s="145" t="s">
        <v>97</v>
      </c>
      <c r="O39" s="145" t="s">
        <v>97</v>
      </c>
      <c r="P39" s="90"/>
    </row>
    <row r="40" spans="1:16" ht="15.75" customHeight="1" x14ac:dyDescent="0.25">
      <c r="A40" s="91" t="s">
        <v>91</v>
      </c>
      <c r="B40" s="51"/>
      <c r="C40" s="51"/>
      <c r="D40" s="51"/>
      <c r="E40" s="51"/>
      <c r="F40" s="51"/>
      <c r="G40" s="51"/>
      <c r="H40" s="84"/>
      <c r="I40" s="137"/>
      <c r="J40" s="57"/>
      <c r="K40" s="142"/>
      <c r="L40" s="57"/>
      <c r="M40" s="173"/>
      <c r="N40" s="57"/>
      <c r="O40" s="148"/>
      <c r="P40" s="90"/>
    </row>
    <row r="41" spans="1:16" ht="15.75" customHeight="1" x14ac:dyDescent="0.25">
      <c r="A41" s="91" t="s">
        <v>92</v>
      </c>
      <c r="B41" s="51"/>
      <c r="C41" s="51"/>
      <c r="D41" s="51"/>
      <c r="E41" s="51"/>
      <c r="F41" s="51"/>
      <c r="G41" s="51"/>
      <c r="H41" s="84"/>
      <c r="I41" s="137"/>
      <c r="J41" s="57"/>
      <c r="K41" s="142"/>
      <c r="L41" s="57"/>
      <c r="M41" s="173"/>
      <c r="N41" s="57"/>
      <c r="O41" s="148"/>
      <c r="P41" s="90"/>
    </row>
    <row r="42" spans="1:16" ht="15.75" customHeight="1" x14ac:dyDescent="0.25">
      <c r="A42" s="91" t="s">
        <v>103</v>
      </c>
      <c r="B42" s="51"/>
      <c r="C42" s="51"/>
      <c r="D42" s="51"/>
      <c r="E42" s="51"/>
      <c r="F42" s="51"/>
      <c r="G42" s="51"/>
      <c r="H42" s="84"/>
      <c r="I42" s="137"/>
      <c r="J42" s="57"/>
      <c r="K42" s="142"/>
      <c r="L42" s="57"/>
      <c r="M42" s="173"/>
      <c r="N42" s="57"/>
      <c r="O42" s="148"/>
      <c r="P42" s="90"/>
    </row>
    <row r="43" spans="1:16" ht="15.75" customHeight="1" x14ac:dyDescent="0.25">
      <c r="A43" s="91" t="s">
        <v>104</v>
      </c>
      <c r="B43" s="51"/>
      <c r="C43" s="51"/>
      <c r="D43" s="51"/>
      <c r="E43" s="51"/>
      <c r="F43" s="51"/>
      <c r="G43" s="51"/>
      <c r="H43" s="84"/>
      <c r="I43" s="138"/>
      <c r="J43" s="143"/>
      <c r="K43" s="144"/>
      <c r="L43" s="143"/>
      <c r="M43" s="173"/>
      <c r="N43" s="143"/>
      <c r="O43" s="54"/>
      <c r="P43" s="90"/>
    </row>
    <row r="44" spans="1:16" ht="18" customHeight="1" x14ac:dyDescent="0.25">
      <c r="A44" s="19"/>
      <c r="B44" s="199" t="s">
        <v>74</v>
      </c>
      <c r="C44" s="192"/>
      <c r="D44" s="192"/>
      <c r="E44" s="192"/>
      <c r="F44" s="192"/>
      <c r="G44" s="193"/>
      <c r="H44" s="71">
        <v>0</v>
      </c>
      <c r="I44" s="94" t="s">
        <v>97</v>
      </c>
      <c r="J44" s="94" t="s">
        <v>97</v>
      </c>
      <c r="K44" s="94" t="s">
        <v>97</v>
      </c>
      <c r="L44" s="1"/>
      <c r="M44" s="24"/>
      <c r="N44" s="27"/>
      <c r="O44" s="1"/>
      <c r="P44" s="90"/>
    </row>
    <row r="45" spans="1:16" ht="12.75" customHeight="1" x14ac:dyDescent="0.2"/>
    <row r="46" spans="1:16" ht="12.75" customHeight="1" x14ac:dyDescent="0.2"/>
    <row r="47" spans="1:16" ht="26.25" customHeight="1" x14ac:dyDescent="0.4">
      <c r="A47" s="29"/>
      <c r="B47" s="183" t="s">
        <v>63</v>
      </c>
      <c r="C47" s="184"/>
      <c r="D47" s="184"/>
      <c r="E47" s="184"/>
      <c r="F47" s="184"/>
      <c r="G47" s="184"/>
      <c r="H47" s="89">
        <v>1902</v>
      </c>
      <c r="I47" s="79"/>
      <c r="J47" s="79"/>
      <c r="K47" s="79"/>
      <c r="L47" s="79"/>
      <c r="M47" s="79"/>
      <c r="N47" s="24"/>
      <c r="O47" s="24"/>
      <c r="P47" s="90"/>
    </row>
    <row r="48" spans="1:16" ht="20.25" customHeight="1" x14ac:dyDescent="0.25">
      <c r="A48" s="190" t="s">
        <v>16</v>
      </c>
      <c r="B48" s="191" t="s">
        <v>64</v>
      </c>
      <c r="C48" s="192"/>
      <c r="D48" s="192"/>
      <c r="E48" s="192"/>
      <c r="F48" s="192"/>
      <c r="G48" s="193"/>
      <c r="H48" s="194" t="s">
        <v>17</v>
      </c>
      <c r="I48" s="189" t="s">
        <v>8</v>
      </c>
      <c r="J48" s="189" t="s">
        <v>9</v>
      </c>
      <c r="K48" s="196" t="s">
        <v>10</v>
      </c>
      <c r="L48" s="189" t="s">
        <v>11</v>
      </c>
      <c r="M48" s="187" t="s">
        <v>12</v>
      </c>
      <c r="N48" s="187" t="s">
        <v>13</v>
      </c>
      <c r="O48" s="189" t="s">
        <v>14</v>
      </c>
      <c r="P48" s="90"/>
    </row>
    <row r="49" spans="1:16" ht="15.75" customHeight="1" x14ac:dyDescent="0.25">
      <c r="A49" s="188"/>
      <c r="B49" s="50" t="s">
        <v>65</v>
      </c>
      <c r="C49" s="50" t="s">
        <v>66</v>
      </c>
      <c r="D49" s="50" t="s">
        <v>67</v>
      </c>
      <c r="E49" s="50" t="s">
        <v>68</v>
      </c>
      <c r="F49" s="50" t="s">
        <v>69</v>
      </c>
      <c r="G49" s="50" t="s">
        <v>70</v>
      </c>
      <c r="H49" s="195"/>
      <c r="I49" s="188"/>
      <c r="J49" s="188"/>
      <c r="K49" s="188"/>
      <c r="L49" s="188"/>
      <c r="M49" s="188"/>
      <c r="N49" s="188"/>
      <c r="O49" s="188"/>
      <c r="P49" s="90"/>
    </row>
    <row r="50" spans="1:16" ht="15.75" customHeight="1" x14ac:dyDescent="0.25">
      <c r="A50" s="50">
        <v>1902</v>
      </c>
      <c r="B50" s="51">
        <v>149</v>
      </c>
      <c r="C50" s="51"/>
      <c r="D50" s="51"/>
      <c r="E50" s="51"/>
      <c r="F50" s="51"/>
      <c r="G50" s="51"/>
      <c r="H50" s="84"/>
      <c r="I50" s="136"/>
      <c r="J50" s="139"/>
      <c r="K50" s="140"/>
      <c r="L50" s="146"/>
      <c r="M50" s="53">
        <f>B50</f>
        <v>149</v>
      </c>
      <c r="N50" s="147"/>
      <c r="O50" s="146"/>
      <c r="P50" s="90"/>
    </row>
    <row r="51" spans="1:16" ht="15.75" customHeight="1" x14ac:dyDescent="0.25">
      <c r="A51" s="50">
        <v>2001</v>
      </c>
      <c r="B51" s="51"/>
      <c r="C51" s="51">
        <v>135</v>
      </c>
      <c r="D51" s="51"/>
      <c r="E51" s="51"/>
      <c r="F51" s="51"/>
      <c r="G51" s="51"/>
      <c r="H51" s="84"/>
      <c r="I51" s="137"/>
      <c r="J51" s="57"/>
      <c r="K51" s="141"/>
      <c r="L51" s="56">
        <f>C51/B50</f>
        <v>0.90604026845637586</v>
      </c>
      <c r="M51" s="55">
        <v>135</v>
      </c>
      <c r="N51" s="56">
        <f t="shared" ref="N51:N55" si="2">M51/M50</f>
        <v>0.90604026845637586</v>
      </c>
      <c r="O51" s="56">
        <f t="shared" ref="O51:O55" si="3">1-N51</f>
        <v>9.3959731543624136E-2</v>
      </c>
      <c r="P51" s="90"/>
    </row>
    <row r="52" spans="1:16" ht="15.75" customHeight="1" x14ac:dyDescent="0.25">
      <c r="A52" s="50">
        <v>2002</v>
      </c>
      <c r="B52" s="51"/>
      <c r="C52" s="51"/>
      <c r="D52" s="51">
        <v>106</v>
      </c>
      <c r="E52" s="51"/>
      <c r="F52" s="51"/>
      <c r="G52" s="51"/>
      <c r="H52" s="84"/>
      <c r="I52" s="137"/>
      <c r="J52" s="57"/>
      <c r="K52" s="141"/>
      <c r="L52" s="145">
        <f>D52/C51</f>
        <v>0.78518518518518521</v>
      </c>
      <c r="M52" s="55">
        <v>133</v>
      </c>
      <c r="N52" s="145">
        <f t="shared" si="2"/>
        <v>0.98518518518518516</v>
      </c>
      <c r="O52" s="56">
        <f t="shared" si="3"/>
        <v>1.4814814814814836E-2</v>
      </c>
      <c r="P52" s="30">
        <f>M52/M50</f>
        <v>0.89261744966442957</v>
      </c>
    </row>
    <row r="53" spans="1:16" ht="15.75" customHeight="1" x14ac:dyDescent="0.25">
      <c r="A53" s="50">
        <v>2101</v>
      </c>
      <c r="B53" s="51"/>
      <c r="C53" s="51"/>
      <c r="D53" s="51"/>
      <c r="E53" s="51">
        <v>102</v>
      </c>
      <c r="F53" s="51"/>
      <c r="G53" s="51"/>
      <c r="H53" s="84"/>
      <c r="I53" s="137"/>
      <c r="J53" s="57"/>
      <c r="K53" s="141"/>
      <c r="L53" s="145">
        <f>E53/D52</f>
        <v>0.96226415094339623</v>
      </c>
      <c r="M53" s="55">
        <v>133</v>
      </c>
      <c r="N53" s="145">
        <f t="shared" si="2"/>
        <v>1</v>
      </c>
      <c r="O53" s="56">
        <f t="shared" si="3"/>
        <v>0</v>
      </c>
      <c r="P53" s="90"/>
    </row>
    <row r="54" spans="1:16" ht="15.75" customHeight="1" x14ac:dyDescent="0.25">
      <c r="A54" s="50">
        <v>2102</v>
      </c>
      <c r="B54" s="51"/>
      <c r="C54" s="51"/>
      <c r="D54" s="51"/>
      <c r="E54" s="51"/>
      <c r="F54" s="51">
        <v>99</v>
      </c>
      <c r="G54" s="51"/>
      <c r="H54" s="84"/>
      <c r="I54" s="137"/>
      <c r="J54" s="57"/>
      <c r="K54" s="141"/>
      <c r="L54" s="145">
        <f>F54/E53</f>
        <v>0.97058823529411764</v>
      </c>
      <c r="M54" s="55">
        <v>117</v>
      </c>
      <c r="N54" s="145">
        <f t="shared" si="2"/>
        <v>0.87969924812030076</v>
      </c>
      <c r="O54" s="56">
        <f t="shared" si="3"/>
        <v>0.12030075187969924</v>
      </c>
      <c r="P54" s="90"/>
    </row>
    <row r="55" spans="1:16" ht="15.75" customHeight="1" x14ac:dyDescent="0.25">
      <c r="A55" s="50">
        <v>2201</v>
      </c>
      <c r="B55" s="51"/>
      <c r="C55" s="51"/>
      <c r="D55" s="51"/>
      <c r="E55" s="51"/>
      <c r="F55" s="51"/>
      <c r="G55" s="51">
        <v>92</v>
      </c>
      <c r="H55" s="84">
        <v>81</v>
      </c>
      <c r="I55" s="137"/>
      <c r="J55" s="57"/>
      <c r="K55" s="141"/>
      <c r="L55" s="145">
        <f>G55/F54</f>
        <v>0.92929292929292928</v>
      </c>
      <c r="M55" s="173">
        <v>123</v>
      </c>
      <c r="N55" s="145">
        <f t="shared" si="2"/>
        <v>1.0512820512820513</v>
      </c>
      <c r="O55" s="56">
        <f t="shared" si="3"/>
        <v>-5.1282051282051322E-2</v>
      </c>
      <c r="P55" s="90"/>
    </row>
    <row r="56" spans="1:16" ht="15.75" customHeight="1" x14ac:dyDescent="0.25">
      <c r="A56" s="50">
        <v>2202</v>
      </c>
      <c r="B56" s="51"/>
      <c r="C56" s="51"/>
      <c r="D56" s="51"/>
      <c r="E56" s="51"/>
      <c r="F56" s="51"/>
      <c r="G56" s="51">
        <v>20</v>
      </c>
      <c r="H56" s="84">
        <v>10</v>
      </c>
      <c r="I56" s="137"/>
      <c r="J56" s="57"/>
      <c r="K56" s="142"/>
      <c r="L56" s="57"/>
      <c r="M56" s="173">
        <v>30</v>
      </c>
      <c r="N56" s="57"/>
      <c r="O56" s="148"/>
      <c r="P56" s="90"/>
    </row>
    <row r="57" spans="1:16" ht="15.75" customHeight="1" x14ac:dyDescent="0.25">
      <c r="A57" s="91" t="s">
        <v>103</v>
      </c>
      <c r="B57" s="51"/>
      <c r="C57" s="51"/>
      <c r="D57" s="51"/>
      <c r="E57" s="51"/>
      <c r="F57" s="51"/>
      <c r="G57" s="51">
        <v>9</v>
      </c>
      <c r="H57" s="84">
        <v>4</v>
      </c>
      <c r="I57" s="137"/>
      <c r="J57" s="57"/>
      <c r="K57" s="142"/>
      <c r="L57" s="57"/>
      <c r="M57" s="173">
        <v>10</v>
      </c>
      <c r="N57" s="57"/>
      <c r="O57" s="148"/>
      <c r="P57" s="90"/>
    </row>
    <row r="58" spans="1:16" ht="15.75" customHeight="1" x14ac:dyDescent="0.25">
      <c r="A58" s="91" t="s">
        <v>104</v>
      </c>
      <c r="B58" s="51"/>
      <c r="C58" s="51"/>
      <c r="D58" s="51"/>
      <c r="E58" s="51"/>
      <c r="F58" s="51"/>
      <c r="G58" s="51">
        <v>3</v>
      </c>
      <c r="H58" s="84">
        <v>3</v>
      </c>
      <c r="I58" s="137"/>
      <c r="J58" s="57"/>
      <c r="K58" s="142"/>
      <c r="L58" s="57"/>
      <c r="M58" s="173">
        <v>3</v>
      </c>
      <c r="N58" s="57"/>
      <c r="O58" s="148"/>
      <c r="P58" s="90"/>
    </row>
    <row r="59" spans="1:16" ht="15.75" customHeight="1" x14ac:dyDescent="0.25">
      <c r="A59" s="91" t="s">
        <v>106</v>
      </c>
      <c r="B59" s="51"/>
      <c r="C59" s="51"/>
      <c r="D59" s="51"/>
      <c r="E59" s="51"/>
      <c r="F59" s="51"/>
      <c r="G59" s="51">
        <v>1</v>
      </c>
      <c r="H59" s="84">
        <v>2</v>
      </c>
      <c r="I59" s="138"/>
      <c r="J59" s="143"/>
      <c r="K59" s="144"/>
      <c r="L59" s="143"/>
      <c r="M59" s="173">
        <v>2</v>
      </c>
      <c r="N59" s="143"/>
      <c r="O59" s="54"/>
      <c r="P59" s="90"/>
    </row>
    <row r="60" spans="1:16" ht="18" customHeight="1" x14ac:dyDescent="0.25">
      <c r="A60" s="19"/>
      <c r="B60" s="199" t="s">
        <v>74</v>
      </c>
      <c r="C60" s="192"/>
      <c r="D60" s="192"/>
      <c r="E60" s="192"/>
      <c r="F60" s="192"/>
      <c r="G60" s="193"/>
      <c r="H60" s="71">
        <f>SUM(H52:H59)</f>
        <v>100</v>
      </c>
      <c r="I60" s="94">
        <f>H55/B50</f>
        <v>0.5436241610738255</v>
      </c>
      <c r="J60" s="94">
        <f>H60/B50</f>
        <v>0.67114093959731547</v>
      </c>
      <c r="K60" s="94">
        <f>J60-I60</f>
        <v>0.12751677852348997</v>
      </c>
      <c r="L60" s="1"/>
      <c r="M60" s="24"/>
      <c r="N60" s="27"/>
      <c r="O60" s="1"/>
      <c r="P60" s="90"/>
    </row>
    <row r="61" spans="1:16" ht="12.75" customHeight="1" x14ac:dyDescent="0.2"/>
    <row r="62" spans="1:16" ht="12.75" customHeight="1" x14ac:dyDescent="0.2"/>
    <row r="63" spans="1:16" ht="26.25" customHeight="1" x14ac:dyDescent="0.4">
      <c r="A63" s="29"/>
      <c r="B63" s="183" t="s">
        <v>63</v>
      </c>
      <c r="C63" s="184"/>
      <c r="D63" s="184"/>
      <c r="E63" s="184"/>
      <c r="F63" s="184"/>
      <c r="G63" s="184"/>
      <c r="H63" s="89">
        <v>2001</v>
      </c>
      <c r="I63" s="95" t="s">
        <v>96</v>
      </c>
      <c r="J63" s="79"/>
      <c r="K63" s="79"/>
      <c r="L63" s="79"/>
      <c r="M63" s="79"/>
      <c r="N63" s="24"/>
      <c r="O63" s="24"/>
      <c r="P63" s="90"/>
    </row>
    <row r="64" spans="1:16" ht="20.25" customHeight="1" x14ac:dyDescent="0.25">
      <c r="A64" s="190" t="s">
        <v>16</v>
      </c>
      <c r="B64" s="191" t="s">
        <v>64</v>
      </c>
      <c r="C64" s="192"/>
      <c r="D64" s="192"/>
      <c r="E64" s="192"/>
      <c r="F64" s="192"/>
      <c r="G64" s="193"/>
      <c r="H64" s="194" t="s">
        <v>17</v>
      </c>
      <c r="I64" s="189" t="s">
        <v>8</v>
      </c>
      <c r="J64" s="189" t="s">
        <v>9</v>
      </c>
      <c r="K64" s="196" t="s">
        <v>10</v>
      </c>
      <c r="L64" s="189" t="s">
        <v>11</v>
      </c>
      <c r="M64" s="187" t="s">
        <v>12</v>
      </c>
      <c r="N64" s="187" t="s">
        <v>13</v>
      </c>
      <c r="O64" s="189" t="s">
        <v>14</v>
      </c>
      <c r="P64" s="90"/>
    </row>
    <row r="65" spans="1:16" ht="15.75" customHeight="1" x14ac:dyDescent="0.25">
      <c r="A65" s="188"/>
      <c r="B65" s="50" t="s">
        <v>65</v>
      </c>
      <c r="C65" s="50" t="s">
        <v>66</v>
      </c>
      <c r="D65" s="50" t="s">
        <v>67</v>
      </c>
      <c r="E65" s="50" t="s">
        <v>68</v>
      </c>
      <c r="F65" s="50" t="s">
        <v>69</v>
      </c>
      <c r="G65" s="50" t="s">
        <v>70</v>
      </c>
      <c r="H65" s="195"/>
      <c r="I65" s="188"/>
      <c r="J65" s="188"/>
      <c r="K65" s="188"/>
      <c r="L65" s="188"/>
      <c r="M65" s="188"/>
      <c r="N65" s="188"/>
      <c r="O65" s="188"/>
      <c r="P65" s="90"/>
    </row>
    <row r="66" spans="1:16" ht="15.75" customHeight="1" x14ac:dyDescent="0.25">
      <c r="A66" s="50">
        <v>2001</v>
      </c>
      <c r="B66" s="51"/>
      <c r="C66" s="51"/>
      <c r="D66" s="51"/>
      <c r="E66" s="51"/>
      <c r="F66" s="51"/>
      <c r="G66" s="51"/>
      <c r="H66" s="84"/>
      <c r="I66" s="136"/>
      <c r="J66" s="139"/>
      <c r="K66" s="140"/>
      <c r="L66" s="146"/>
      <c r="M66" s="53"/>
      <c r="N66" s="147"/>
      <c r="O66" s="146"/>
      <c r="P66" s="90"/>
    </row>
    <row r="67" spans="1:16" ht="15.75" customHeight="1" x14ac:dyDescent="0.25">
      <c r="A67" s="50">
        <v>2002</v>
      </c>
      <c r="B67" s="51"/>
      <c r="C67" s="51"/>
      <c r="D67" s="51"/>
      <c r="E67" s="51"/>
      <c r="F67" s="51"/>
      <c r="G67" s="51"/>
      <c r="H67" s="84"/>
      <c r="I67" s="137"/>
      <c r="J67" s="57"/>
      <c r="K67" s="141"/>
      <c r="L67" s="56"/>
      <c r="M67" s="55"/>
      <c r="N67" s="56"/>
      <c r="O67" s="56"/>
      <c r="P67" s="90"/>
    </row>
    <row r="68" spans="1:16" ht="15.75" customHeight="1" x14ac:dyDescent="0.25">
      <c r="A68" s="50">
        <v>2101</v>
      </c>
      <c r="B68" s="51"/>
      <c r="C68" s="51"/>
      <c r="D68" s="51"/>
      <c r="E68" s="51"/>
      <c r="F68" s="51"/>
      <c r="G68" s="51"/>
      <c r="H68" s="84"/>
      <c r="I68" s="137"/>
      <c r="J68" s="57"/>
      <c r="K68" s="141"/>
      <c r="L68" s="145" t="s">
        <v>97</v>
      </c>
      <c r="M68" s="55"/>
      <c r="N68" s="145" t="s">
        <v>97</v>
      </c>
      <c r="O68" s="145" t="s">
        <v>97</v>
      </c>
      <c r="P68" s="30">
        <v>0</v>
      </c>
    </row>
    <row r="69" spans="1:16" ht="15.75" customHeight="1" x14ac:dyDescent="0.25">
      <c r="A69" s="50">
        <v>2102</v>
      </c>
      <c r="B69" s="51"/>
      <c r="C69" s="51"/>
      <c r="D69" s="51"/>
      <c r="E69" s="51"/>
      <c r="F69" s="51"/>
      <c r="G69" s="51"/>
      <c r="H69" s="84"/>
      <c r="I69" s="137"/>
      <c r="J69" s="57"/>
      <c r="K69" s="141"/>
      <c r="L69" s="145" t="s">
        <v>97</v>
      </c>
      <c r="M69" s="55"/>
      <c r="N69" s="145" t="s">
        <v>97</v>
      </c>
      <c r="O69" s="145" t="s">
        <v>97</v>
      </c>
      <c r="P69" s="90"/>
    </row>
    <row r="70" spans="1:16" ht="15.75" customHeight="1" x14ac:dyDescent="0.25">
      <c r="A70" s="50">
        <v>2201</v>
      </c>
      <c r="B70" s="51"/>
      <c r="C70" s="51"/>
      <c r="D70" s="51"/>
      <c r="E70" s="51"/>
      <c r="F70" s="51"/>
      <c r="G70" s="51"/>
      <c r="H70" s="84"/>
      <c r="I70" s="137"/>
      <c r="J70" s="57"/>
      <c r="K70" s="141"/>
      <c r="L70" s="145" t="s">
        <v>97</v>
      </c>
      <c r="M70" s="55"/>
      <c r="N70" s="145" t="s">
        <v>97</v>
      </c>
      <c r="O70" s="145" t="s">
        <v>97</v>
      </c>
      <c r="P70" s="90"/>
    </row>
    <row r="71" spans="1:16" ht="15.75" customHeight="1" x14ac:dyDescent="0.25">
      <c r="A71" s="50">
        <v>2202</v>
      </c>
      <c r="B71" s="51"/>
      <c r="C71" s="51"/>
      <c r="D71" s="51"/>
      <c r="E71" s="51"/>
      <c r="F71" s="51"/>
      <c r="G71" s="51"/>
      <c r="H71" s="84"/>
      <c r="I71" s="137"/>
      <c r="J71" s="57"/>
      <c r="K71" s="141"/>
      <c r="L71" s="145" t="s">
        <v>97</v>
      </c>
      <c r="M71" s="173"/>
      <c r="N71" s="145" t="s">
        <v>97</v>
      </c>
      <c r="O71" s="145" t="s">
        <v>97</v>
      </c>
      <c r="P71" s="90"/>
    </row>
    <row r="72" spans="1:16" ht="15.75" customHeight="1" x14ac:dyDescent="0.25">
      <c r="A72" s="91" t="s">
        <v>103</v>
      </c>
      <c r="B72" s="51"/>
      <c r="C72" s="51"/>
      <c r="D72" s="51"/>
      <c r="E72" s="51"/>
      <c r="F72" s="51"/>
      <c r="G72" s="51"/>
      <c r="H72" s="84"/>
      <c r="I72" s="137"/>
      <c r="J72" s="57"/>
      <c r="K72" s="142"/>
      <c r="L72" s="57"/>
      <c r="M72" s="173"/>
      <c r="N72" s="57"/>
      <c r="O72" s="148"/>
      <c r="P72" s="90"/>
    </row>
    <row r="73" spans="1:16" ht="15.75" customHeight="1" x14ac:dyDescent="0.25">
      <c r="A73" s="91" t="s">
        <v>104</v>
      </c>
      <c r="B73" s="51"/>
      <c r="C73" s="51"/>
      <c r="D73" s="51"/>
      <c r="E73" s="51"/>
      <c r="F73" s="51"/>
      <c r="G73" s="51"/>
      <c r="H73" s="84"/>
      <c r="I73" s="137"/>
      <c r="J73" s="57"/>
      <c r="K73" s="142"/>
      <c r="L73" s="57"/>
      <c r="M73" s="173"/>
      <c r="N73" s="57"/>
      <c r="O73" s="148"/>
      <c r="P73" s="90"/>
    </row>
    <row r="74" spans="1:16" ht="15.75" customHeight="1" x14ac:dyDescent="0.25">
      <c r="A74" s="91" t="s">
        <v>106</v>
      </c>
      <c r="B74" s="51"/>
      <c r="C74" s="51"/>
      <c r="D74" s="51"/>
      <c r="E74" s="51"/>
      <c r="F74" s="51"/>
      <c r="G74" s="51"/>
      <c r="H74" s="84"/>
      <c r="I74" s="137"/>
      <c r="J74" s="57"/>
      <c r="K74" s="142"/>
      <c r="L74" s="57"/>
      <c r="M74" s="173"/>
      <c r="N74" s="57"/>
      <c r="O74" s="148"/>
      <c r="P74" s="90"/>
    </row>
    <row r="75" spans="1:16" ht="15.75" customHeight="1" x14ac:dyDescent="0.25">
      <c r="A75" s="91" t="s">
        <v>98</v>
      </c>
      <c r="B75" s="51"/>
      <c r="C75" s="51"/>
      <c r="D75" s="51"/>
      <c r="E75" s="51"/>
      <c r="F75" s="51"/>
      <c r="G75" s="51"/>
      <c r="H75" s="84"/>
      <c r="I75" s="138"/>
      <c r="J75" s="143"/>
      <c r="K75" s="144"/>
      <c r="L75" s="143"/>
      <c r="M75" s="173"/>
      <c r="N75" s="143"/>
      <c r="O75" s="54"/>
      <c r="P75" s="90"/>
    </row>
    <row r="76" spans="1:16" ht="18" customHeight="1" x14ac:dyDescent="0.25">
      <c r="A76" s="19"/>
      <c r="B76" s="199" t="s">
        <v>74</v>
      </c>
      <c r="C76" s="192"/>
      <c r="D76" s="192"/>
      <c r="E76" s="192"/>
      <c r="F76" s="192"/>
      <c r="G76" s="193"/>
      <c r="H76" s="71">
        <v>0</v>
      </c>
      <c r="I76" s="94" t="s">
        <v>97</v>
      </c>
      <c r="J76" s="94" t="s">
        <v>97</v>
      </c>
      <c r="K76" s="94" t="s">
        <v>97</v>
      </c>
      <c r="L76" s="1"/>
      <c r="M76" s="24"/>
      <c r="N76" s="27"/>
      <c r="O76" s="1"/>
      <c r="P76" s="90"/>
    </row>
    <row r="77" spans="1:16" ht="12.75" customHeight="1" x14ac:dyDescent="0.2"/>
    <row r="78" spans="1:16" ht="12.75" customHeight="1" x14ac:dyDescent="0.2"/>
    <row r="79" spans="1:16" ht="26.25" customHeight="1" x14ac:dyDescent="0.4">
      <c r="A79" s="29"/>
      <c r="B79" s="183" t="s">
        <v>63</v>
      </c>
      <c r="C79" s="184"/>
      <c r="D79" s="184"/>
      <c r="E79" s="184"/>
      <c r="F79" s="184"/>
      <c r="G79" s="184"/>
      <c r="H79" s="89">
        <v>2002</v>
      </c>
      <c r="I79" s="79"/>
      <c r="J79" s="79"/>
      <c r="K79" s="79"/>
      <c r="L79" s="79"/>
      <c r="M79" s="79"/>
      <c r="N79" s="24"/>
      <c r="O79" s="24"/>
      <c r="P79" s="90"/>
    </row>
    <row r="80" spans="1:16" ht="20.25" customHeight="1" x14ac:dyDescent="0.25">
      <c r="A80" s="190" t="s">
        <v>16</v>
      </c>
      <c r="B80" s="191" t="s">
        <v>64</v>
      </c>
      <c r="C80" s="192"/>
      <c r="D80" s="192"/>
      <c r="E80" s="192"/>
      <c r="F80" s="192"/>
      <c r="G80" s="193"/>
      <c r="H80" s="194" t="s">
        <v>17</v>
      </c>
      <c r="I80" s="189" t="s">
        <v>8</v>
      </c>
      <c r="J80" s="189" t="s">
        <v>9</v>
      </c>
      <c r="K80" s="196" t="s">
        <v>10</v>
      </c>
      <c r="L80" s="189" t="s">
        <v>11</v>
      </c>
      <c r="M80" s="187" t="s">
        <v>12</v>
      </c>
      <c r="N80" s="187" t="s">
        <v>13</v>
      </c>
      <c r="O80" s="189" t="s">
        <v>14</v>
      </c>
      <c r="P80" s="90"/>
    </row>
    <row r="81" spans="1:16" ht="15.75" customHeight="1" x14ac:dyDescent="0.25">
      <c r="A81" s="188"/>
      <c r="B81" s="50" t="s">
        <v>65</v>
      </c>
      <c r="C81" s="50" t="s">
        <v>66</v>
      </c>
      <c r="D81" s="50" t="s">
        <v>67</v>
      </c>
      <c r="E81" s="50" t="s">
        <v>68</v>
      </c>
      <c r="F81" s="50" t="s">
        <v>69</v>
      </c>
      <c r="G81" s="50" t="s">
        <v>70</v>
      </c>
      <c r="H81" s="195"/>
      <c r="I81" s="188"/>
      <c r="J81" s="188"/>
      <c r="K81" s="188"/>
      <c r="L81" s="188"/>
      <c r="M81" s="188"/>
      <c r="N81" s="188"/>
      <c r="O81" s="188"/>
      <c r="P81" s="90"/>
    </row>
    <row r="82" spans="1:16" ht="15.75" customHeight="1" x14ac:dyDescent="0.25">
      <c r="A82" s="50">
        <v>2002</v>
      </c>
      <c r="B82" s="51">
        <v>153</v>
      </c>
      <c r="C82" s="51"/>
      <c r="D82" s="51"/>
      <c r="E82" s="51"/>
      <c r="F82" s="51"/>
      <c r="G82" s="51"/>
      <c r="H82" s="84"/>
      <c r="I82" s="136"/>
      <c r="J82" s="139"/>
      <c r="K82" s="140"/>
      <c r="L82" s="146"/>
      <c r="M82" s="53">
        <f>B82</f>
        <v>153</v>
      </c>
      <c r="N82" s="147"/>
      <c r="O82" s="146"/>
      <c r="P82" s="90"/>
    </row>
    <row r="83" spans="1:16" ht="15.75" customHeight="1" x14ac:dyDescent="0.25">
      <c r="A83" s="50">
        <v>2101</v>
      </c>
      <c r="B83" s="51"/>
      <c r="C83" s="51">
        <v>143</v>
      </c>
      <c r="D83" s="51"/>
      <c r="E83" s="51"/>
      <c r="F83" s="51"/>
      <c r="G83" s="51"/>
      <c r="H83" s="84"/>
      <c r="I83" s="137"/>
      <c r="J83" s="57"/>
      <c r="K83" s="141"/>
      <c r="L83" s="56">
        <f>C83/B82</f>
        <v>0.934640522875817</v>
      </c>
      <c r="M83" s="55">
        <v>143</v>
      </c>
      <c r="N83" s="56">
        <f t="shared" ref="N83:N87" si="4">M83/M82</f>
        <v>0.934640522875817</v>
      </c>
      <c r="O83" s="56">
        <f t="shared" ref="O83:O87" si="5">1-N83</f>
        <v>6.5359477124182996E-2</v>
      </c>
      <c r="P83" s="90"/>
    </row>
    <row r="84" spans="1:16" ht="15.75" customHeight="1" x14ac:dyDescent="0.25">
      <c r="A84" s="50">
        <v>2102</v>
      </c>
      <c r="B84" s="51"/>
      <c r="C84" s="51"/>
      <c r="D84" s="51">
        <v>127</v>
      </c>
      <c r="E84" s="51"/>
      <c r="F84" s="51"/>
      <c r="G84" s="51"/>
      <c r="H84" s="84"/>
      <c r="I84" s="137"/>
      <c r="J84" s="57"/>
      <c r="K84" s="141"/>
      <c r="L84" s="145">
        <f>D84/C83</f>
        <v>0.88811188811188813</v>
      </c>
      <c r="M84" s="55">
        <v>132</v>
      </c>
      <c r="N84" s="145">
        <f t="shared" si="4"/>
        <v>0.92307692307692313</v>
      </c>
      <c r="O84" s="56">
        <f t="shared" si="5"/>
        <v>7.6923076923076872E-2</v>
      </c>
      <c r="P84" s="30">
        <f>M84/M82</f>
        <v>0.86274509803921573</v>
      </c>
    </row>
    <row r="85" spans="1:16" ht="15.75" customHeight="1" x14ac:dyDescent="0.25">
      <c r="A85" s="50">
        <v>2201</v>
      </c>
      <c r="B85" s="51"/>
      <c r="C85" s="51"/>
      <c r="D85" s="51"/>
      <c r="E85" s="51">
        <v>111</v>
      </c>
      <c r="F85" s="51"/>
      <c r="G85" s="51"/>
      <c r="H85" s="84"/>
      <c r="I85" s="137"/>
      <c r="J85" s="57"/>
      <c r="K85" s="141"/>
      <c r="L85" s="145">
        <f>E85/D84</f>
        <v>0.87401574803149606</v>
      </c>
      <c r="M85" s="55">
        <v>120</v>
      </c>
      <c r="N85" s="145">
        <f t="shared" si="4"/>
        <v>0.90909090909090906</v>
      </c>
      <c r="O85" s="56">
        <f t="shared" si="5"/>
        <v>9.0909090909090939E-2</v>
      </c>
      <c r="P85" s="90"/>
    </row>
    <row r="86" spans="1:16" ht="15.75" customHeight="1" x14ac:dyDescent="0.25">
      <c r="A86" s="50">
        <v>2202</v>
      </c>
      <c r="B86" s="51"/>
      <c r="C86" s="51"/>
      <c r="D86" s="51"/>
      <c r="E86" s="51"/>
      <c r="F86" s="51">
        <v>102</v>
      </c>
      <c r="G86" s="51"/>
      <c r="H86" s="84"/>
      <c r="I86" s="137"/>
      <c r="J86" s="57"/>
      <c r="K86" s="141"/>
      <c r="L86" s="145">
        <f>F86/E85</f>
        <v>0.91891891891891897</v>
      </c>
      <c r="M86" s="55">
        <v>120</v>
      </c>
      <c r="N86" s="145">
        <f t="shared" si="4"/>
        <v>1</v>
      </c>
      <c r="O86" s="56">
        <f t="shared" si="5"/>
        <v>0</v>
      </c>
      <c r="P86" s="90"/>
    </row>
    <row r="87" spans="1:16" ht="15.75" customHeight="1" x14ac:dyDescent="0.25">
      <c r="A87" s="50">
        <v>2301</v>
      </c>
      <c r="B87" s="51"/>
      <c r="C87" s="51"/>
      <c r="D87" s="51"/>
      <c r="E87" s="51"/>
      <c r="F87" s="51"/>
      <c r="G87" s="51">
        <v>102</v>
      </c>
      <c r="H87" s="84">
        <v>86</v>
      </c>
      <c r="I87" s="137"/>
      <c r="J87" s="57"/>
      <c r="K87" s="141"/>
      <c r="L87" s="145">
        <f>G87/F86</f>
        <v>1</v>
      </c>
      <c r="M87" s="173">
        <v>109</v>
      </c>
      <c r="N87" s="145">
        <f t="shared" si="4"/>
        <v>0.90833333333333333</v>
      </c>
      <c r="O87" s="56">
        <f t="shared" si="5"/>
        <v>9.1666666666666674E-2</v>
      </c>
      <c r="P87" s="90"/>
    </row>
    <row r="88" spans="1:16" ht="15.75" customHeight="1" x14ac:dyDescent="0.25">
      <c r="A88" s="91" t="s">
        <v>104</v>
      </c>
      <c r="B88" s="51"/>
      <c r="C88" s="51"/>
      <c r="D88" s="51"/>
      <c r="E88" s="51"/>
      <c r="F88" s="51"/>
      <c r="G88" s="51">
        <v>9</v>
      </c>
      <c r="H88" s="84">
        <v>6</v>
      </c>
      <c r="I88" s="137"/>
      <c r="J88" s="57"/>
      <c r="K88" s="142"/>
      <c r="L88" s="57"/>
      <c r="M88" s="173">
        <v>20</v>
      </c>
      <c r="N88" s="57"/>
      <c r="O88" s="148"/>
      <c r="P88" s="90"/>
    </row>
    <row r="89" spans="1:16" ht="15.75" customHeight="1" x14ac:dyDescent="0.25">
      <c r="A89" s="91" t="s">
        <v>106</v>
      </c>
      <c r="B89" s="51"/>
      <c r="C89" s="51"/>
      <c r="D89" s="51"/>
      <c r="E89" s="51"/>
      <c r="F89" s="51"/>
      <c r="G89" s="51">
        <v>11</v>
      </c>
      <c r="H89" s="84">
        <v>6</v>
      </c>
      <c r="I89" s="137"/>
      <c r="J89" s="57"/>
      <c r="K89" s="142"/>
      <c r="L89" s="57"/>
      <c r="M89" s="173">
        <v>11</v>
      </c>
      <c r="N89" s="57"/>
      <c r="O89" s="148"/>
      <c r="P89" s="90"/>
    </row>
    <row r="90" spans="1:16" ht="15.75" customHeight="1" x14ac:dyDescent="0.25">
      <c r="A90" s="91" t="s">
        <v>98</v>
      </c>
      <c r="B90" s="51"/>
      <c r="C90" s="51"/>
      <c r="D90" s="51"/>
      <c r="E90" s="51"/>
      <c r="F90" s="51"/>
      <c r="G90" s="51">
        <v>2</v>
      </c>
      <c r="H90" s="84">
        <v>1</v>
      </c>
      <c r="I90" s="137"/>
      <c r="J90" s="57"/>
      <c r="K90" s="142"/>
      <c r="L90" s="57"/>
      <c r="M90" s="173">
        <v>2</v>
      </c>
      <c r="N90" s="57"/>
      <c r="O90" s="148"/>
      <c r="P90" s="90"/>
    </row>
    <row r="91" spans="1:16" ht="15.75" customHeight="1" x14ac:dyDescent="0.25">
      <c r="A91" s="91" t="s">
        <v>99</v>
      </c>
      <c r="B91" s="51"/>
      <c r="C91" s="51"/>
      <c r="D91" s="51"/>
      <c r="E91" s="51"/>
      <c r="F91" s="51"/>
      <c r="G91" s="51">
        <v>1</v>
      </c>
      <c r="H91" s="84">
        <v>1</v>
      </c>
      <c r="I91" s="138"/>
      <c r="J91" s="143"/>
      <c r="K91" s="144"/>
      <c r="L91" s="143"/>
      <c r="M91" s="173">
        <v>1</v>
      </c>
      <c r="N91" s="143"/>
      <c r="O91" s="54"/>
      <c r="P91" s="90"/>
    </row>
    <row r="92" spans="1:16" ht="18" customHeight="1" x14ac:dyDescent="0.25">
      <c r="A92" s="19"/>
      <c r="B92" s="199" t="s">
        <v>74</v>
      </c>
      <c r="C92" s="192"/>
      <c r="D92" s="192"/>
      <c r="E92" s="192"/>
      <c r="F92" s="192"/>
      <c r="G92" s="193"/>
      <c r="H92" s="71">
        <f>SUM(H84:H91)</f>
        <v>100</v>
      </c>
      <c r="I92" s="94">
        <f>H87/B82</f>
        <v>0.56209150326797386</v>
      </c>
      <c r="J92" s="94">
        <f>H92/B82</f>
        <v>0.65359477124183007</v>
      </c>
      <c r="K92" s="94">
        <f>J92-I92</f>
        <v>9.1503267973856217E-2</v>
      </c>
      <c r="L92" s="1"/>
      <c r="M92" s="24"/>
      <c r="N92" s="27"/>
      <c r="O92" s="1"/>
      <c r="P92" s="90"/>
    </row>
    <row r="93" spans="1:16" ht="12.75" customHeight="1" x14ac:dyDescent="0.2"/>
    <row r="94" spans="1:16" ht="12.75" customHeight="1" x14ac:dyDescent="0.2"/>
    <row r="95" spans="1:16" ht="26.25" customHeight="1" x14ac:dyDescent="0.4">
      <c r="A95" s="29"/>
      <c r="B95" s="183" t="s">
        <v>63</v>
      </c>
      <c r="C95" s="184"/>
      <c r="D95" s="184"/>
      <c r="E95" s="184"/>
      <c r="F95" s="184"/>
      <c r="G95" s="184"/>
      <c r="H95" s="89">
        <v>2102</v>
      </c>
      <c r="I95" s="79"/>
      <c r="J95" s="79"/>
      <c r="K95" s="79"/>
      <c r="L95" s="79"/>
      <c r="M95" s="79"/>
      <c r="N95" s="24"/>
      <c r="O95" s="24"/>
      <c r="P95" s="90"/>
    </row>
    <row r="96" spans="1:16" ht="20.25" customHeight="1" x14ac:dyDescent="0.25">
      <c r="A96" s="190" t="s">
        <v>16</v>
      </c>
      <c r="B96" s="191" t="s">
        <v>64</v>
      </c>
      <c r="C96" s="192"/>
      <c r="D96" s="192"/>
      <c r="E96" s="192"/>
      <c r="F96" s="192"/>
      <c r="G96" s="193"/>
      <c r="H96" s="194" t="s">
        <v>17</v>
      </c>
      <c r="I96" s="189" t="s">
        <v>8</v>
      </c>
      <c r="J96" s="189" t="s">
        <v>9</v>
      </c>
      <c r="K96" s="196" t="s">
        <v>10</v>
      </c>
      <c r="L96" s="189" t="s">
        <v>11</v>
      </c>
      <c r="M96" s="187" t="s">
        <v>12</v>
      </c>
      <c r="N96" s="187" t="s">
        <v>13</v>
      </c>
      <c r="O96" s="189" t="s">
        <v>14</v>
      </c>
      <c r="P96" s="90"/>
    </row>
    <row r="97" spans="1:16" ht="15.75" customHeight="1" x14ac:dyDescent="0.25">
      <c r="A97" s="188"/>
      <c r="B97" s="50" t="s">
        <v>65</v>
      </c>
      <c r="C97" s="50" t="s">
        <v>66</v>
      </c>
      <c r="D97" s="50" t="s">
        <v>67</v>
      </c>
      <c r="E97" s="50" t="s">
        <v>68</v>
      </c>
      <c r="F97" s="50" t="s">
        <v>69</v>
      </c>
      <c r="G97" s="50" t="s">
        <v>70</v>
      </c>
      <c r="H97" s="195"/>
      <c r="I97" s="188"/>
      <c r="J97" s="188"/>
      <c r="K97" s="188"/>
      <c r="L97" s="188"/>
      <c r="M97" s="188"/>
      <c r="N97" s="188"/>
      <c r="O97" s="188"/>
      <c r="P97" s="90"/>
    </row>
    <row r="98" spans="1:16" ht="15.75" customHeight="1" x14ac:dyDescent="0.25">
      <c r="A98" s="50">
        <v>2102</v>
      </c>
      <c r="B98" s="51">
        <v>117</v>
      </c>
      <c r="C98" s="51"/>
      <c r="D98" s="51"/>
      <c r="E98" s="51"/>
      <c r="F98" s="51"/>
      <c r="G98" s="51"/>
      <c r="H98" s="84"/>
      <c r="I98" s="136"/>
      <c r="J98" s="139"/>
      <c r="K98" s="140"/>
      <c r="L98" s="146"/>
      <c r="M98" s="53">
        <f>B98</f>
        <v>117</v>
      </c>
      <c r="N98" s="147"/>
      <c r="O98" s="146"/>
      <c r="P98" s="90"/>
    </row>
    <row r="99" spans="1:16" ht="15.75" customHeight="1" x14ac:dyDescent="0.25">
      <c r="A99" s="50">
        <v>2201</v>
      </c>
      <c r="B99" s="51"/>
      <c r="C99" s="51">
        <v>95</v>
      </c>
      <c r="D99" s="51"/>
      <c r="E99" s="51"/>
      <c r="F99" s="51"/>
      <c r="G99" s="51"/>
      <c r="H99" s="84"/>
      <c r="I99" s="137"/>
      <c r="J99" s="57"/>
      <c r="K99" s="141"/>
      <c r="L99" s="56">
        <f>C99/B98</f>
        <v>0.81196581196581197</v>
      </c>
      <c r="M99" s="55">
        <v>102</v>
      </c>
      <c r="N99" s="56">
        <f t="shared" ref="N99:N103" si="6">M99/M98</f>
        <v>0.87179487179487181</v>
      </c>
      <c r="O99" s="56">
        <f t="shared" ref="O99:O103" si="7">1-N99</f>
        <v>0.12820512820512819</v>
      </c>
      <c r="P99" s="90"/>
    </row>
    <row r="100" spans="1:16" ht="15.75" customHeight="1" x14ac:dyDescent="0.25">
      <c r="A100" s="50">
        <v>2202</v>
      </c>
      <c r="B100" s="51"/>
      <c r="C100" s="51"/>
      <c r="D100" s="51">
        <v>83</v>
      </c>
      <c r="E100" s="51"/>
      <c r="F100" s="51"/>
      <c r="G100" s="51"/>
      <c r="H100" s="84"/>
      <c r="I100" s="137"/>
      <c r="J100" s="57"/>
      <c r="K100" s="141"/>
      <c r="L100" s="145">
        <f>D100/C99</f>
        <v>0.87368421052631584</v>
      </c>
      <c r="M100" s="55">
        <v>102</v>
      </c>
      <c r="N100" s="145">
        <f t="shared" si="6"/>
        <v>1</v>
      </c>
      <c r="O100" s="56">
        <f t="shared" si="7"/>
        <v>0</v>
      </c>
      <c r="P100" s="30">
        <f>M100/M98</f>
        <v>0.87179487179487181</v>
      </c>
    </row>
    <row r="101" spans="1:16" ht="15.75" customHeight="1" x14ac:dyDescent="0.25">
      <c r="A101" s="50">
        <v>2301</v>
      </c>
      <c r="B101" s="51"/>
      <c r="C101" s="51"/>
      <c r="D101" s="51"/>
      <c r="E101" s="51">
        <v>81</v>
      </c>
      <c r="F101" s="51"/>
      <c r="G101" s="51"/>
      <c r="H101" s="84"/>
      <c r="I101" s="137"/>
      <c r="J101" s="57"/>
      <c r="K101" s="141"/>
      <c r="L101" s="145">
        <f>E101/D100</f>
        <v>0.97590361445783136</v>
      </c>
      <c r="M101" s="55">
        <v>88</v>
      </c>
      <c r="N101" s="145">
        <f t="shared" si="6"/>
        <v>0.86274509803921573</v>
      </c>
      <c r="O101" s="56">
        <f t="shared" si="7"/>
        <v>0.13725490196078427</v>
      </c>
      <c r="P101" s="90"/>
    </row>
    <row r="102" spans="1:16" ht="15.75" customHeight="1" x14ac:dyDescent="0.25">
      <c r="A102" s="50">
        <v>2302</v>
      </c>
      <c r="B102" s="51"/>
      <c r="C102" s="51"/>
      <c r="D102" s="51"/>
      <c r="E102" s="51"/>
      <c r="F102" s="51">
        <v>73</v>
      </c>
      <c r="G102" s="51"/>
      <c r="H102" s="84"/>
      <c r="I102" s="137"/>
      <c r="J102" s="57"/>
      <c r="K102" s="141"/>
      <c r="L102" s="145">
        <f>F102/E101</f>
        <v>0.90123456790123457</v>
      </c>
      <c r="M102" s="55">
        <v>80</v>
      </c>
      <c r="N102" s="145">
        <f t="shared" si="6"/>
        <v>0.90909090909090906</v>
      </c>
      <c r="O102" s="56">
        <f t="shared" si="7"/>
        <v>9.0909090909090939E-2</v>
      </c>
      <c r="P102" s="90"/>
    </row>
    <row r="103" spans="1:16" ht="15.75" customHeight="1" x14ac:dyDescent="0.25">
      <c r="A103" s="50">
        <v>2401</v>
      </c>
      <c r="B103" s="51"/>
      <c r="C103" s="51"/>
      <c r="D103" s="51"/>
      <c r="E103" s="51"/>
      <c r="F103" s="51"/>
      <c r="G103" s="51">
        <v>61</v>
      </c>
      <c r="H103" s="84">
        <v>52</v>
      </c>
      <c r="I103" s="137"/>
      <c r="J103" s="57"/>
      <c r="K103" s="141"/>
      <c r="L103" s="145">
        <f>G103/F102</f>
        <v>0.83561643835616439</v>
      </c>
      <c r="M103" s="173">
        <v>68</v>
      </c>
      <c r="N103" s="145">
        <f t="shared" si="6"/>
        <v>0.85</v>
      </c>
      <c r="O103" s="56">
        <f t="shared" si="7"/>
        <v>0.15000000000000002</v>
      </c>
      <c r="P103" s="90"/>
    </row>
    <row r="104" spans="1:16" ht="15.75" customHeight="1" x14ac:dyDescent="0.25">
      <c r="A104" s="91" t="s">
        <v>98</v>
      </c>
      <c r="B104" s="51"/>
      <c r="C104" s="51"/>
      <c r="D104" s="51"/>
      <c r="E104" s="51"/>
      <c r="F104" s="51"/>
      <c r="G104" s="51">
        <v>14</v>
      </c>
      <c r="H104" s="84">
        <v>4</v>
      </c>
      <c r="I104" s="137"/>
      <c r="J104" s="57"/>
      <c r="K104" s="142"/>
      <c r="L104" s="57"/>
      <c r="M104" s="173">
        <v>14</v>
      </c>
      <c r="N104" s="57"/>
      <c r="O104" s="148"/>
      <c r="P104" s="90"/>
    </row>
    <row r="105" spans="1:16" ht="15.75" customHeight="1" x14ac:dyDescent="0.25">
      <c r="A105" s="91" t="s">
        <v>99</v>
      </c>
      <c r="B105" s="51"/>
      <c r="C105" s="51"/>
      <c r="D105" s="51"/>
      <c r="E105" s="51"/>
      <c r="F105" s="51"/>
      <c r="G105" s="51">
        <v>6</v>
      </c>
      <c r="H105" s="84">
        <v>6</v>
      </c>
      <c r="I105" s="137"/>
      <c r="J105" s="57"/>
      <c r="K105" s="142"/>
      <c r="L105" s="57"/>
      <c r="M105" s="173">
        <v>6</v>
      </c>
      <c r="N105" s="57"/>
      <c r="O105" s="148"/>
      <c r="P105" s="90"/>
    </row>
    <row r="106" spans="1:16" ht="15.75" customHeight="1" x14ac:dyDescent="0.25">
      <c r="A106" s="91" t="s">
        <v>100</v>
      </c>
      <c r="B106" s="51"/>
      <c r="C106" s="51"/>
      <c r="D106" s="51"/>
      <c r="E106" s="51"/>
      <c r="F106" s="51"/>
      <c r="G106" s="51"/>
      <c r="H106" s="84">
        <v>1</v>
      </c>
      <c r="I106" s="137"/>
      <c r="J106" s="57"/>
      <c r="K106" s="142"/>
      <c r="L106" s="57"/>
      <c r="M106" s="173"/>
      <c r="N106" s="57"/>
      <c r="O106" s="148"/>
      <c r="P106" s="90"/>
    </row>
    <row r="107" spans="1:16" ht="15.75" customHeight="1" x14ac:dyDescent="0.25">
      <c r="A107" s="91" t="s">
        <v>101</v>
      </c>
      <c r="B107" s="51"/>
      <c r="C107" s="51"/>
      <c r="D107" s="51"/>
      <c r="E107" s="51"/>
      <c r="F107" s="51"/>
      <c r="G107" s="51"/>
      <c r="H107" s="84"/>
      <c r="I107" s="138"/>
      <c r="J107" s="143"/>
      <c r="K107" s="144"/>
      <c r="L107" s="143"/>
      <c r="M107" s="173"/>
      <c r="N107" s="143"/>
      <c r="O107" s="54"/>
      <c r="P107" s="90"/>
    </row>
    <row r="108" spans="1:16" ht="18" customHeight="1" x14ac:dyDescent="0.25">
      <c r="A108" s="19"/>
      <c r="B108" s="199" t="s">
        <v>74</v>
      </c>
      <c r="C108" s="192"/>
      <c r="D108" s="192"/>
      <c r="E108" s="192"/>
      <c r="F108" s="192"/>
      <c r="G108" s="193"/>
      <c r="H108" s="71">
        <f>SUM(H100:H107)</f>
        <v>63</v>
      </c>
      <c r="I108" s="94">
        <f>H103/B98</f>
        <v>0.44444444444444442</v>
      </c>
      <c r="J108" s="94">
        <f>H108/B98</f>
        <v>0.53846153846153844</v>
      </c>
      <c r="K108" s="94">
        <f>J108-I108</f>
        <v>9.4017094017094016E-2</v>
      </c>
      <c r="L108" s="1"/>
      <c r="M108" s="24"/>
      <c r="N108" s="27"/>
      <c r="O108" s="1"/>
      <c r="P108" s="90"/>
    </row>
    <row r="109" spans="1:16" ht="12.75" customHeight="1" x14ac:dyDescent="0.2"/>
    <row r="110" spans="1:16" ht="12.75" customHeight="1" x14ac:dyDescent="0.2"/>
    <row r="111" spans="1:16" ht="26.25" customHeight="1" x14ac:dyDescent="0.4">
      <c r="A111" s="29"/>
      <c r="B111" s="183" t="s">
        <v>63</v>
      </c>
      <c r="C111" s="184"/>
      <c r="D111" s="184"/>
      <c r="E111" s="184"/>
      <c r="F111" s="184"/>
      <c r="G111" s="184"/>
      <c r="H111" s="89">
        <v>2201</v>
      </c>
      <c r="I111" s="95" t="s">
        <v>96</v>
      </c>
      <c r="J111" s="79"/>
      <c r="K111" s="79"/>
      <c r="L111" s="79"/>
      <c r="M111" s="79"/>
      <c r="N111" s="24"/>
      <c r="O111" s="24"/>
    </row>
    <row r="112" spans="1:16" ht="20.25" customHeight="1" x14ac:dyDescent="0.2">
      <c r="A112" s="190" t="s">
        <v>16</v>
      </c>
      <c r="B112" s="191" t="s">
        <v>64</v>
      </c>
      <c r="C112" s="192"/>
      <c r="D112" s="192"/>
      <c r="E112" s="192"/>
      <c r="F112" s="192"/>
      <c r="G112" s="193"/>
      <c r="H112" s="194" t="s">
        <v>17</v>
      </c>
      <c r="I112" s="189" t="s">
        <v>8</v>
      </c>
      <c r="J112" s="189" t="s">
        <v>9</v>
      </c>
      <c r="K112" s="196" t="s">
        <v>10</v>
      </c>
      <c r="L112" s="189" t="s">
        <v>11</v>
      </c>
      <c r="M112" s="187" t="s">
        <v>12</v>
      </c>
      <c r="N112" s="187" t="s">
        <v>13</v>
      </c>
      <c r="O112" s="189" t="s">
        <v>14</v>
      </c>
    </row>
    <row r="113" spans="1:15" ht="15.75" customHeight="1" x14ac:dyDescent="0.25">
      <c r="A113" s="188"/>
      <c r="B113" s="50" t="s">
        <v>65</v>
      </c>
      <c r="C113" s="50" t="s">
        <v>66</v>
      </c>
      <c r="D113" s="50" t="s">
        <v>67</v>
      </c>
      <c r="E113" s="50" t="s">
        <v>68</v>
      </c>
      <c r="F113" s="50" t="s">
        <v>69</v>
      </c>
      <c r="G113" s="50" t="s">
        <v>70</v>
      </c>
      <c r="H113" s="195"/>
      <c r="I113" s="188"/>
      <c r="J113" s="188"/>
      <c r="K113" s="188"/>
      <c r="L113" s="188"/>
      <c r="M113" s="188"/>
      <c r="N113" s="188"/>
      <c r="O113" s="188"/>
    </row>
    <row r="114" spans="1:15" ht="15.75" customHeight="1" x14ac:dyDescent="0.25">
      <c r="A114" s="50">
        <v>2201</v>
      </c>
      <c r="B114" s="51"/>
      <c r="C114" s="51"/>
      <c r="D114" s="51"/>
      <c r="E114" s="51"/>
      <c r="F114" s="51"/>
      <c r="G114" s="51"/>
      <c r="H114" s="84"/>
      <c r="I114" s="136"/>
      <c r="J114" s="139"/>
      <c r="K114" s="140"/>
      <c r="L114" s="146"/>
      <c r="M114" s="53"/>
      <c r="N114" s="147"/>
      <c r="O114" s="146"/>
    </row>
    <row r="115" spans="1:15" ht="15.75" customHeight="1" x14ac:dyDescent="0.25">
      <c r="A115" s="50">
        <v>2202</v>
      </c>
      <c r="B115" s="51"/>
      <c r="C115" s="51"/>
      <c r="D115" s="51"/>
      <c r="E115" s="51"/>
      <c r="F115" s="51"/>
      <c r="G115" s="51"/>
      <c r="H115" s="84"/>
      <c r="I115" s="137"/>
      <c r="J115" s="57"/>
      <c r="K115" s="141"/>
      <c r="L115" s="56"/>
      <c r="M115" s="55"/>
      <c r="N115" s="56"/>
      <c r="O115" s="56"/>
    </row>
    <row r="116" spans="1:15" ht="15.75" customHeight="1" x14ac:dyDescent="0.25">
      <c r="A116" s="50">
        <v>2301</v>
      </c>
      <c r="B116" s="51"/>
      <c r="C116" s="51"/>
      <c r="D116" s="51"/>
      <c r="E116" s="51"/>
      <c r="F116" s="51"/>
      <c r="G116" s="51"/>
      <c r="H116" s="84"/>
      <c r="I116" s="137"/>
      <c r="J116" s="57"/>
      <c r="K116" s="141"/>
      <c r="L116" s="145"/>
      <c r="M116" s="55"/>
      <c r="N116" s="145"/>
      <c r="O116" s="56"/>
    </row>
    <row r="117" spans="1:15" ht="15.75" customHeight="1" x14ac:dyDescent="0.25">
      <c r="A117" s="50">
        <v>2302</v>
      </c>
      <c r="B117" s="51"/>
      <c r="C117" s="51"/>
      <c r="D117" s="51"/>
      <c r="E117" s="51"/>
      <c r="F117" s="51"/>
      <c r="G117" s="51"/>
      <c r="H117" s="84"/>
      <c r="I117" s="137"/>
      <c r="J117" s="57"/>
      <c r="K117" s="141"/>
      <c r="L117" s="145"/>
      <c r="M117" s="55"/>
      <c r="N117" s="145"/>
      <c r="O117" s="56"/>
    </row>
    <row r="118" spans="1:15" ht="15.75" customHeight="1" x14ac:dyDescent="0.25">
      <c r="A118" s="50">
        <v>2401</v>
      </c>
      <c r="B118" s="51"/>
      <c r="C118" s="51"/>
      <c r="D118" s="51"/>
      <c r="E118" s="51"/>
      <c r="F118" s="51"/>
      <c r="G118" s="51"/>
      <c r="H118" s="84"/>
      <c r="I118" s="137"/>
      <c r="J118" s="57"/>
      <c r="K118" s="141"/>
      <c r="L118" s="145"/>
      <c r="M118" s="55"/>
      <c r="N118" s="145"/>
      <c r="O118" s="56"/>
    </row>
    <row r="119" spans="1:15" ht="15.75" customHeight="1" x14ac:dyDescent="0.25">
      <c r="A119" s="50">
        <v>2402</v>
      </c>
      <c r="B119" s="51"/>
      <c r="C119" s="51"/>
      <c r="D119" s="51"/>
      <c r="E119" s="51"/>
      <c r="F119" s="51"/>
      <c r="G119" s="51"/>
      <c r="H119" s="84"/>
      <c r="I119" s="137"/>
      <c r="J119" s="57"/>
      <c r="K119" s="141"/>
      <c r="L119" s="145"/>
      <c r="M119" s="173"/>
      <c r="N119" s="145"/>
      <c r="O119" s="56"/>
    </row>
    <row r="120" spans="1:15" ht="15.75" customHeight="1" x14ac:dyDescent="0.25">
      <c r="A120" s="91" t="s">
        <v>99</v>
      </c>
      <c r="B120" s="51"/>
      <c r="C120" s="51"/>
      <c r="D120" s="51"/>
      <c r="E120" s="51"/>
      <c r="F120" s="51"/>
      <c r="G120" s="51"/>
      <c r="H120" s="84"/>
      <c r="I120" s="137"/>
      <c r="J120" s="57"/>
      <c r="K120" s="142"/>
      <c r="L120" s="57"/>
      <c r="M120" s="173"/>
      <c r="N120" s="57"/>
      <c r="O120" s="148"/>
    </row>
    <row r="121" spans="1:15" ht="15.75" customHeight="1" x14ac:dyDescent="0.25">
      <c r="A121" s="91" t="s">
        <v>100</v>
      </c>
      <c r="B121" s="51"/>
      <c r="C121" s="51"/>
      <c r="D121" s="51"/>
      <c r="E121" s="51"/>
      <c r="F121" s="51"/>
      <c r="G121" s="51"/>
      <c r="H121" s="84"/>
      <c r="I121" s="137"/>
      <c r="J121" s="57"/>
      <c r="K121" s="142"/>
      <c r="L121" s="57"/>
      <c r="M121" s="173"/>
      <c r="N121" s="57"/>
      <c r="O121" s="148"/>
    </row>
    <row r="122" spans="1:15" ht="15.75" customHeight="1" x14ac:dyDescent="0.25">
      <c r="A122" s="91" t="s">
        <v>101</v>
      </c>
      <c r="B122" s="51"/>
      <c r="C122" s="51"/>
      <c r="D122" s="51"/>
      <c r="E122" s="51"/>
      <c r="F122" s="51"/>
      <c r="G122" s="51"/>
      <c r="H122" s="84"/>
      <c r="I122" s="137"/>
      <c r="J122" s="57"/>
      <c r="K122" s="142"/>
      <c r="L122" s="57"/>
      <c r="M122" s="173"/>
      <c r="N122" s="57"/>
      <c r="O122" s="148"/>
    </row>
    <row r="123" spans="1:15" ht="15.75" customHeight="1" x14ac:dyDescent="0.25">
      <c r="A123" s="91" t="s">
        <v>102</v>
      </c>
      <c r="B123" s="51"/>
      <c r="C123" s="51"/>
      <c r="D123" s="51"/>
      <c r="E123" s="51"/>
      <c r="F123" s="51"/>
      <c r="G123" s="51"/>
      <c r="H123" s="84"/>
      <c r="I123" s="138"/>
      <c r="J123" s="143"/>
      <c r="K123" s="144"/>
      <c r="L123" s="143"/>
      <c r="M123" s="173"/>
      <c r="N123" s="143"/>
      <c r="O123" s="54"/>
    </row>
    <row r="124" spans="1:15" ht="18" customHeight="1" x14ac:dyDescent="0.25">
      <c r="A124" s="19"/>
      <c r="B124" s="199" t="s">
        <v>74</v>
      </c>
      <c r="C124" s="192"/>
      <c r="D124" s="192"/>
      <c r="E124" s="192"/>
      <c r="F124" s="192"/>
      <c r="G124" s="193"/>
      <c r="H124" s="71">
        <f>SUM(H116:H123)</f>
        <v>0</v>
      </c>
      <c r="I124" s="94"/>
      <c r="J124" s="94"/>
      <c r="K124" s="94"/>
      <c r="L124" s="1"/>
      <c r="M124" s="24"/>
      <c r="N124" s="27"/>
      <c r="O124" s="1"/>
    </row>
    <row r="125" spans="1:15" ht="12.75" customHeight="1" x14ac:dyDescent="0.2"/>
    <row r="126" spans="1:15" ht="12.75" customHeight="1" x14ac:dyDescent="0.2"/>
    <row r="127" spans="1:15" ht="26.25" x14ac:dyDescent="0.4">
      <c r="A127" s="29"/>
      <c r="B127" s="183" t="s">
        <v>63</v>
      </c>
      <c r="C127" s="184"/>
      <c r="D127" s="184"/>
      <c r="E127" s="184"/>
      <c r="F127" s="184"/>
      <c r="G127" s="184"/>
      <c r="H127" s="89">
        <v>2202</v>
      </c>
      <c r="I127" s="79"/>
      <c r="J127" s="79"/>
      <c r="K127" s="79"/>
      <c r="L127" s="79"/>
      <c r="M127" s="79"/>
      <c r="N127" s="24"/>
      <c r="O127" s="24"/>
    </row>
    <row r="128" spans="1:15" ht="20.25" x14ac:dyDescent="0.2">
      <c r="A128" s="190" t="s">
        <v>16</v>
      </c>
      <c r="B128" s="191" t="s">
        <v>64</v>
      </c>
      <c r="C128" s="192"/>
      <c r="D128" s="192"/>
      <c r="E128" s="192"/>
      <c r="F128" s="192"/>
      <c r="G128" s="193"/>
      <c r="H128" s="194" t="s">
        <v>17</v>
      </c>
      <c r="I128" s="189" t="s">
        <v>8</v>
      </c>
      <c r="J128" s="189" t="s">
        <v>9</v>
      </c>
      <c r="K128" s="196" t="s">
        <v>10</v>
      </c>
      <c r="L128" s="189" t="s">
        <v>11</v>
      </c>
      <c r="M128" s="187" t="s">
        <v>12</v>
      </c>
      <c r="N128" s="187" t="s">
        <v>13</v>
      </c>
      <c r="O128" s="189" t="s">
        <v>14</v>
      </c>
    </row>
    <row r="129" spans="1:16" ht="15.75" x14ac:dyDescent="0.25">
      <c r="A129" s="188"/>
      <c r="B129" s="50" t="s">
        <v>65</v>
      </c>
      <c r="C129" s="50" t="s">
        <v>66</v>
      </c>
      <c r="D129" s="50" t="s">
        <v>67</v>
      </c>
      <c r="E129" s="50" t="s">
        <v>68</v>
      </c>
      <c r="F129" s="50" t="s">
        <v>69</v>
      </c>
      <c r="G129" s="50" t="s">
        <v>70</v>
      </c>
      <c r="H129" s="195"/>
      <c r="I129" s="188"/>
      <c r="J129" s="188"/>
      <c r="K129" s="188"/>
      <c r="L129" s="188"/>
      <c r="M129" s="188"/>
      <c r="N129" s="188"/>
      <c r="O129" s="188"/>
    </row>
    <row r="130" spans="1:16" ht="15.75" x14ac:dyDescent="0.25">
      <c r="A130" s="50">
        <v>2202</v>
      </c>
      <c r="B130" s="51">
        <v>132</v>
      </c>
      <c r="C130" s="51"/>
      <c r="D130" s="51"/>
      <c r="E130" s="51"/>
      <c r="F130" s="51"/>
      <c r="G130" s="51"/>
      <c r="H130" s="84"/>
      <c r="I130" s="136"/>
      <c r="J130" s="139"/>
      <c r="K130" s="140"/>
      <c r="L130" s="146"/>
      <c r="M130" s="53">
        <v>132</v>
      </c>
      <c r="N130" s="147"/>
      <c r="O130" s="146"/>
    </row>
    <row r="131" spans="1:16" ht="15.75" x14ac:dyDescent="0.25">
      <c r="A131" s="50">
        <v>2301</v>
      </c>
      <c r="B131" s="51"/>
      <c r="C131" s="51">
        <v>129</v>
      </c>
      <c r="D131" s="51"/>
      <c r="E131" s="51"/>
      <c r="F131" s="51"/>
      <c r="G131" s="51"/>
      <c r="H131" s="84"/>
      <c r="I131" s="137"/>
      <c r="J131" s="57"/>
      <c r="K131" s="141"/>
      <c r="L131" s="56">
        <f>C131/B130</f>
        <v>0.97727272727272729</v>
      </c>
      <c r="M131" s="55">
        <v>129</v>
      </c>
      <c r="N131" s="56">
        <f t="shared" ref="N131:N135" si="8">M131/M130</f>
        <v>0.97727272727272729</v>
      </c>
      <c r="O131" s="56">
        <f t="shared" ref="O131:O135" si="9">1-N131</f>
        <v>2.2727272727272707E-2</v>
      </c>
    </row>
    <row r="132" spans="1:16" ht="15.75" x14ac:dyDescent="0.25">
      <c r="A132" s="50">
        <v>2302</v>
      </c>
      <c r="B132" s="51"/>
      <c r="C132" s="51"/>
      <c r="D132" s="51">
        <v>125</v>
      </c>
      <c r="E132" s="51"/>
      <c r="F132" s="51"/>
      <c r="G132" s="51"/>
      <c r="H132" s="84"/>
      <c r="I132" s="137"/>
      <c r="J132" s="57"/>
      <c r="K132" s="141"/>
      <c r="L132" s="145">
        <f>D132/C131</f>
        <v>0.96899224806201545</v>
      </c>
      <c r="M132" s="55">
        <v>126</v>
      </c>
      <c r="N132" s="145">
        <f t="shared" si="8"/>
        <v>0.97674418604651159</v>
      </c>
      <c r="O132" s="56">
        <f t="shared" si="9"/>
        <v>2.3255813953488413E-2</v>
      </c>
      <c r="P132" s="100">
        <f>M132/M130</f>
        <v>0.95454545454545459</v>
      </c>
    </row>
    <row r="133" spans="1:16" ht="15.75" x14ac:dyDescent="0.25">
      <c r="A133" s="50">
        <v>2401</v>
      </c>
      <c r="B133" s="51"/>
      <c r="C133" s="51"/>
      <c r="D133" s="51"/>
      <c r="E133" s="51">
        <v>120</v>
      </c>
      <c r="F133" s="51"/>
      <c r="G133" s="51"/>
      <c r="H133" s="84"/>
      <c r="I133" s="137"/>
      <c r="J133" s="57"/>
      <c r="K133" s="141"/>
      <c r="L133" s="145">
        <f>E133/D132</f>
        <v>0.96</v>
      </c>
      <c r="M133" s="55">
        <v>124</v>
      </c>
      <c r="N133" s="145">
        <f t="shared" si="8"/>
        <v>0.98412698412698407</v>
      </c>
      <c r="O133" s="56">
        <f t="shared" si="9"/>
        <v>1.5873015873015928E-2</v>
      </c>
    </row>
    <row r="134" spans="1:16" ht="15.75" x14ac:dyDescent="0.25">
      <c r="A134" s="91" t="s">
        <v>98</v>
      </c>
      <c r="B134" s="51"/>
      <c r="C134" s="51"/>
      <c r="D134" s="51"/>
      <c r="E134" s="51"/>
      <c r="F134" s="51">
        <v>110</v>
      </c>
      <c r="G134" s="51"/>
      <c r="H134" s="84"/>
      <c r="I134" s="137"/>
      <c r="J134" s="57"/>
      <c r="K134" s="141"/>
      <c r="L134" s="145">
        <f>F134/E133</f>
        <v>0.91666666666666663</v>
      </c>
      <c r="M134" s="55">
        <v>118</v>
      </c>
      <c r="N134" s="145">
        <f t="shared" si="8"/>
        <v>0.95161290322580649</v>
      </c>
      <c r="O134" s="56">
        <f t="shared" si="9"/>
        <v>4.8387096774193505E-2</v>
      </c>
    </row>
    <row r="135" spans="1:16" ht="15.75" x14ac:dyDescent="0.25">
      <c r="A135" s="91" t="s">
        <v>99</v>
      </c>
      <c r="B135" s="51"/>
      <c r="C135" s="51"/>
      <c r="D135" s="51"/>
      <c r="E135" s="51"/>
      <c r="F135" s="51"/>
      <c r="G135" s="51">
        <v>103</v>
      </c>
      <c r="H135" s="84">
        <v>82</v>
      </c>
      <c r="I135" s="137"/>
      <c r="J135" s="57"/>
      <c r="K135" s="141"/>
      <c r="L135" s="145">
        <f>G135/F134</f>
        <v>0.9363636363636364</v>
      </c>
      <c r="M135" s="173">
        <v>111</v>
      </c>
      <c r="N135" s="145">
        <f t="shared" si="8"/>
        <v>0.94067796610169496</v>
      </c>
      <c r="O135" s="56">
        <f t="shared" si="9"/>
        <v>5.9322033898305038E-2</v>
      </c>
    </row>
    <row r="136" spans="1:16" ht="15.75" x14ac:dyDescent="0.25">
      <c r="A136" s="91" t="s">
        <v>100</v>
      </c>
      <c r="B136" s="51"/>
      <c r="C136" s="51"/>
      <c r="D136" s="51"/>
      <c r="E136" s="51"/>
      <c r="F136" s="51"/>
      <c r="G136" s="51">
        <v>15</v>
      </c>
      <c r="H136" s="84">
        <v>4</v>
      </c>
      <c r="I136" s="137"/>
      <c r="J136" s="57"/>
      <c r="K136" s="142"/>
      <c r="L136" s="57"/>
      <c r="M136" s="173">
        <v>15</v>
      </c>
      <c r="N136" s="57"/>
      <c r="O136" s="148"/>
    </row>
    <row r="137" spans="1:16" ht="15.75" x14ac:dyDescent="0.25">
      <c r="A137" s="111" t="s">
        <v>101</v>
      </c>
      <c r="B137" s="51"/>
      <c r="C137" s="51"/>
      <c r="D137" s="51"/>
      <c r="E137" s="51"/>
      <c r="F137" s="51"/>
      <c r="G137" s="51"/>
      <c r="H137" s="84"/>
      <c r="I137" s="137"/>
      <c r="J137" s="57"/>
      <c r="K137" s="142"/>
      <c r="L137" s="57"/>
      <c r="M137" s="173"/>
      <c r="N137" s="57"/>
      <c r="O137" s="148"/>
    </row>
    <row r="138" spans="1:16" ht="15.75" x14ac:dyDescent="0.25">
      <c r="A138" s="111">
        <v>2602</v>
      </c>
      <c r="B138" s="107"/>
      <c r="C138" s="51"/>
      <c r="D138" s="51"/>
      <c r="E138" s="51"/>
      <c r="F138" s="51"/>
      <c r="G138" s="51"/>
      <c r="H138" s="84"/>
      <c r="I138" s="137"/>
      <c r="J138" s="57"/>
      <c r="K138" s="142"/>
      <c r="L138" s="57"/>
      <c r="M138" s="173"/>
      <c r="N138" s="57"/>
      <c r="O138" s="148"/>
    </row>
    <row r="139" spans="1:16" ht="15.75" x14ac:dyDescent="0.25">
      <c r="A139" s="112">
        <v>2701</v>
      </c>
      <c r="B139" s="107"/>
      <c r="C139" s="51"/>
      <c r="D139" s="51"/>
      <c r="E139" s="51"/>
      <c r="F139" s="51"/>
      <c r="G139" s="51"/>
      <c r="H139" s="84"/>
      <c r="I139" s="138"/>
      <c r="J139" s="143"/>
      <c r="K139" s="144"/>
      <c r="L139" s="143"/>
      <c r="M139" s="173"/>
      <c r="N139" s="143"/>
      <c r="O139" s="54"/>
    </row>
    <row r="140" spans="1:16" ht="18" x14ac:dyDescent="0.25">
      <c r="A140" s="19"/>
      <c r="B140" s="199" t="s">
        <v>74</v>
      </c>
      <c r="C140" s="192"/>
      <c r="D140" s="192"/>
      <c r="E140" s="192"/>
      <c r="F140" s="192"/>
      <c r="G140" s="193"/>
      <c r="H140" s="71">
        <f>SUM(H132:H139)</f>
        <v>86</v>
      </c>
      <c r="I140" s="94">
        <f>H135/B130</f>
        <v>0.62121212121212122</v>
      </c>
      <c r="J140" s="94">
        <f>H140/B130</f>
        <v>0.65151515151515149</v>
      </c>
      <c r="K140" s="94">
        <f>J140-I140</f>
        <v>3.0303030303030276E-2</v>
      </c>
      <c r="L140" s="1"/>
      <c r="M140" s="24"/>
      <c r="N140" s="27"/>
      <c r="O140" s="1"/>
    </row>
    <row r="141" spans="1:16" ht="12.75" customHeight="1" x14ac:dyDescent="0.2"/>
    <row r="142" spans="1:16" ht="12.75" customHeight="1" x14ac:dyDescent="0.2"/>
    <row r="143" spans="1:16" ht="26.25" x14ac:dyDescent="0.4">
      <c r="A143" s="29"/>
      <c r="B143" s="183" t="s">
        <v>63</v>
      </c>
      <c r="C143" s="184"/>
      <c r="D143" s="184"/>
      <c r="E143" s="184"/>
      <c r="F143" s="184"/>
      <c r="G143" s="184"/>
      <c r="H143" s="89">
        <v>2302</v>
      </c>
      <c r="I143" s="79"/>
      <c r="J143" s="79"/>
      <c r="K143" s="79"/>
      <c r="L143" s="79"/>
      <c r="M143" s="79"/>
      <c r="N143" s="24"/>
      <c r="O143" s="24"/>
    </row>
    <row r="144" spans="1:16" ht="20.25" x14ac:dyDescent="0.2">
      <c r="A144" s="190" t="s">
        <v>16</v>
      </c>
      <c r="B144" s="191" t="s">
        <v>64</v>
      </c>
      <c r="C144" s="192"/>
      <c r="D144" s="192"/>
      <c r="E144" s="192"/>
      <c r="F144" s="192"/>
      <c r="G144" s="193"/>
      <c r="H144" s="194" t="s">
        <v>17</v>
      </c>
      <c r="I144" s="189" t="s">
        <v>8</v>
      </c>
      <c r="J144" s="189" t="s">
        <v>9</v>
      </c>
      <c r="K144" s="196" t="s">
        <v>10</v>
      </c>
      <c r="L144" s="189" t="s">
        <v>11</v>
      </c>
      <c r="M144" s="187" t="s">
        <v>12</v>
      </c>
      <c r="N144" s="187" t="s">
        <v>13</v>
      </c>
      <c r="O144" s="189" t="s">
        <v>14</v>
      </c>
    </row>
    <row r="145" spans="1:16" ht="15.75" x14ac:dyDescent="0.25">
      <c r="A145" s="188"/>
      <c r="B145" s="50" t="s">
        <v>65</v>
      </c>
      <c r="C145" s="50" t="s">
        <v>66</v>
      </c>
      <c r="D145" s="50" t="s">
        <v>67</v>
      </c>
      <c r="E145" s="50" t="s">
        <v>68</v>
      </c>
      <c r="F145" s="50" t="s">
        <v>69</v>
      </c>
      <c r="G145" s="50" t="s">
        <v>70</v>
      </c>
      <c r="H145" s="195"/>
      <c r="I145" s="188"/>
      <c r="J145" s="188"/>
      <c r="K145" s="188"/>
      <c r="L145" s="188"/>
      <c r="M145" s="188"/>
      <c r="N145" s="188"/>
      <c r="O145" s="188"/>
    </row>
    <row r="146" spans="1:16" ht="15.75" x14ac:dyDescent="0.25">
      <c r="A146" s="50">
        <v>2302</v>
      </c>
      <c r="B146" s="51">
        <v>130</v>
      </c>
      <c r="C146" s="51"/>
      <c r="D146" s="51"/>
      <c r="E146" s="51"/>
      <c r="F146" s="51"/>
      <c r="G146" s="51"/>
      <c r="H146" s="84"/>
      <c r="I146" s="136"/>
      <c r="J146" s="139"/>
      <c r="K146" s="140"/>
      <c r="L146" s="146"/>
      <c r="M146" s="53">
        <f>B146</f>
        <v>130</v>
      </c>
      <c r="N146" s="147"/>
      <c r="O146" s="146"/>
    </row>
    <row r="147" spans="1:16" ht="15.75" x14ac:dyDescent="0.25">
      <c r="A147" s="50">
        <v>2401</v>
      </c>
      <c r="B147" s="51"/>
      <c r="C147" s="51">
        <v>123</v>
      </c>
      <c r="D147" s="51"/>
      <c r="E147" s="51"/>
      <c r="F147" s="51"/>
      <c r="G147" s="51"/>
      <c r="H147" s="84"/>
      <c r="I147" s="137"/>
      <c r="J147" s="57"/>
      <c r="K147" s="141"/>
      <c r="L147" s="56">
        <f>C147/B146</f>
        <v>0.94615384615384612</v>
      </c>
      <c r="M147" s="55">
        <v>123</v>
      </c>
      <c r="N147" s="56">
        <f t="shared" ref="N147:N149" si="10">M147/M146</f>
        <v>0.94615384615384612</v>
      </c>
      <c r="O147" s="56">
        <f t="shared" ref="O147:O149" si="11">1-N147</f>
        <v>5.3846153846153877E-2</v>
      </c>
    </row>
    <row r="148" spans="1:16" ht="15.75" x14ac:dyDescent="0.25">
      <c r="A148" s="50">
        <v>2402</v>
      </c>
      <c r="B148" s="51"/>
      <c r="C148" s="51"/>
      <c r="D148" s="51">
        <v>115</v>
      </c>
      <c r="E148" s="51"/>
      <c r="F148" s="51"/>
      <c r="G148" s="51"/>
      <c r="H148" s="84"/>
      <c r="I148" s="137"/>
      <c r="J148" s="57"/>
      <c r="K148" s="141"/>
      <c r="L148" s="145">
        <f>D148/C147</f>
        <v>0.93495934959349591</v>
      </c>
      <c r="M148" s="55">
        <v>115</v>
      </c>
      <c r="N148" s="145">
        <f t="shared" si="10"/>
        <v>0.93495934959349591</v>
      </c>
      <c r="O148" s="56">
        <f t="shared" si="11"/>
        <v>6.5040650406504086E-2</v>
      </c>
      <c r="P148" s="100">
        <f>M148/M146</f>
        <v>0.88461538461538458</v>
      </c>
    </row>
    <row r="149" spans="1:16" ht="15.75" x14ac:dyDescent="0.25">
      <c r="A149" s="50">
        <v>2501</v>
      </c>
      <c r="B149" s="51"/>
      <c r="C149" s="51"/>
      <c r="D149" s="51"/>
      <c r="E149" s="51">
        <v>97</v>
      </c>
      <c r="F149" s="51"/>
      <c r="G149" s="51"/>
      <c r="H149" s="84"/>
      <c r="I149" s="137"/>
      <c r="J149" s="57"/>
      <c r="K149" s="141"/>
      <c r="L149" s="145">
        <f>E149/D148</f>
        <v>0.84347826086956523</v>
      </c>
      <c r="M149" s="55">
        <v>107</v>
      </c>
      <c r="N149" s="145">
        <f t="shared" si="10"/>
        <v>0.93043478260869561</v>
      </c>
      <c r="O149" s="56">
        <f t="shared" si="11"/>
        <v>6.956521739130439E-2</v>
      </c>
    </row>
    <row r="150" spans="1:16" ht="15.75" x14ac:dyDescent="0.25">
      <c r="A150" s="91" t="s">
        <v>100</v>
      </c>
      <c r="B150" s="51"/>
      <c r="C150" s="51"/>
      <c r="D150" s="51"/>
      <c r="E150" s="51"/>
      <c r="F150" s="51">
        <v>96</v>
      </c>
      <c r="G150" s="51"/>
      <c r="H150" s="84"/>
      <c r="I150" s="137"/>
      <c r="J150" s="57"/>
      <c r="K150" s="141"/>
      <c r="L150" s="145">
        <f>F150/E149</f>
        <v>0.98969072164948457</v>
      </c>
      <c r="M150" s="55">
        <v>98</v>
      </c>
      <c r="N150" s="145">
        <f t="shared" ref="N150" si="12">M150/M149</f>
        <v>0.91588785046728971</v>
      </c>
      <c r="O150" s="56">
        <f t="shared" ref="O150" si="13">1-N150</f>
        <v>8.411214953271029E-2</v>
      </c>
    </row>
    <row r="151" spans="1:16" ht="15.75" x14ac:dyDescent="0.25">
      <c r="A151" s="91" t="s">
        <v>101</v>
      </c>
      <c r="B151" s="51"/>
      <c r="C151" s="51"/>
      <c r="D151" s="51"/>
      <c r="E151" s="51"/>
      <c r="F151" s="51"/>
      <c r="G151" s="51"/>
      <c r="H151" s="84"/>
      <c r="I151" s="137"/>
      <c r="J151" s="57"/>
      <c r="K151" s="141"/>
      <c r="L151" s="145"/>
      <c r="M151" s="173"/>
      <c r="N151" s="145"/>
      <c r="O151" s="56"/>
    </row>
    <row r="152" spans="1:16" ht="15.75" x14ac:dyDescent="0.25">
      <c r="A152" s="91" t="s">
        <v>102</v>
      </c>
      <c r="B152" s="51"/>
      <c r="C152" s="51"/>
      <c r="D152" s="51"/>
      <c r="E152" s="51"/>
      <c r="F152" s="51"/>
      <c r="G152" s="51"/>
      <c r="H152" s="84"/>
      <c r="I152" s="137"/>
      <c r="J152" s="57"/>
      <c r="K152" s="142"/>
      <c r="L152" s="57"/>
      <c r="M152" s="173"/>
      <c r="N152" s="57"/>
      <c r="O152" s="148"/>
    </row>
    <row r="153" spans="1:16" ht="15.75" x14ac:dyDescent="0.25">
      <c r="A153" s="111" t="s">
        <v>105</v>
      </c>
      <c r="B153" s="51"/>
      <c r="C153" s="51"/>
      <c r="D153" s="51"/>
      <c r="E153" s="51"/>
      <c r="F153" s="51"/>
      <c r="G153" s="51"/>
      <c r="H153" s="84"/>
      <c r="I153" s="137"/>
      <c r="J153" s="57"/>
      <c r="K153" s="142"/>
      <c r="L153" s="57"/>
      <c r="M153" s="173"/>
      <c r="N153" s="57"/>
      <c r="O153" s="148"/>
    </row>
    <row r="154" spans="1:16" ht="15.75" x14ac:dyDescent="0.25">
      <c r="A154" s="111" t="s">
        <v>107</v>
      </c>
      <c r="B154" s="107"/>
      <c r="C154" s="51"/>
      <c r="D154" s="51"/>
      <c r="E154" s="51"/>
      <c r="F154" s="51"/>
      <c r="G154" s="51"/>
      <c r="H154" s="84"/>
      <c r="I154" s="137"/>
      <c r="J154" s="57"/>
      <c r="K154" s="142"/>
      <c r="L154" s="57"/>
      <c r="M154" s="173"/>
      <c r="N154" s="57"/>
      <c r="O154" s="148"/>
    </row>
    <row r="155" spans="1:16" ht="15.75" x14ac:dyDescent="0.25">
      <c r="A155" s="112" t="s">
        <v>108</v>
      </c>
      <c r="B155" s="107"/>
      <c r="C155" s="51"/>
      <c r="D155" s="51"/>
      <c r="E155" s="51"/>
      <c r="F155" s="51"/>
      <c r="G155" s="51"/>
      <c r="H155" s="84"/>
      <c r="I155" s="138"/>
      <c r="J155" s="143"/>
      <c r="K155" s="144"/>
      <c r="L155" s="143"/>
      <c r="M155" s="173"/>
      <c r="N155" s="143"/>
      <c r="O155" s="54"/>
    </row>
    <row r="156" spans="1:16" ht="18" x14ac:dyDescent="0.25">
      <c r="A156" s="19"/>
      <c r="B156" s="199" t="s">
        <v>74</v>
      </c>
      <c r="C156" s="192"/>
      <c r="D156" s="192"/>
      <c r="E156" s="192"/>
      <c r="F156" s="192"/>
      <c r="G156" s="193"/>
      <c r="H156" s="71">
        <f>SUM(H148:H155)</f>
        <v>0</v>
      </c>
      <c r="I156" s="94">
        <f>H152/B146</f>
        <v>0</v>
      </c>
      <c r="J156" s="94">
        <f>H156/B146</f>
        <v>0</v>
      </c>
      <c r="K156" s="94">
        <f>J156-I156</f>
        <v>0</v>
      </c>
      <c r="L156" s="1"/>
      <c r="M156" s="24"/>
      <c r="N156" s="27"/>
      <c r="O156" s="1"/>
    </row>
    <row r="157" spans="1:16" ht="12.75" customHeight="1" x14ac:dyDescent="0.2"/>
    <row r="158" spans="1:16" ht="12.75" customHeight="1" x14ac:dyDescent="0.2"/>
    <row r="159" spans="1:16" ht="26.25" x14ac:dyDescent="0.4">
      <c r="A159" s="29"/>
      <c r="B159" s="183" t="s">
        <v>63</v>
      </c>
      <c r="C159" s="184"/>
      <c r="D159" s="184"/>
      <c r="E159" s="184"/>
      <c r="F159" s="184"/>
      <c r="G159" s="184"/>
      <c r="H159" s="89">
        <v>2402</v>
      </c>
      <c r="I159" s="79"/>
      <c r="J159" s="79"/>
      <c r="K159" s="79"/>
      <c r="L159" s="79"/>
      <c r="M159" s="79"/>
      <c r="N159" s="24"/>
      <c r="O159" s="24"/>
    </row>
    <row r="160" spans="1:16" ht="20.25" x14ac:dyDescent="0.2">
      <c r="A160" s="190" t="s">
        <v>16</v>
      </c>
      <c r="B160" s="191" t="s">
        <v>64</v>
      </c>
      <c r="C160" s="192"/>
      <c r="D160" s="192"/>
      <c r="E160" s="192"/>
      <c r="F160" s="192"/>
      <c r="G160" s="193"/>
      <c r="H160" s="194" t="s">
        <v>17</v>
      </c>
      <c r="I160" s="189" t="s">
        <v>8</v>
      </c>
      <c r="J160" s="189" t="s">
        <v>9</v>
      </c>
      <c r="K160" s="196" t="s">
        <v>10</v>
      </c>
      <c r="L160" s="189" t="s">
        <v>11</v>
      </c>
      <c r="M160" s="187" t="s">
        <v>12</v>
      </c>
      <c r="N160" s="187" t="s">
        <v>13</v>
      </c>
      <c r="O160" s="189" t="s">
        <v>14</v>
      </c>
    </row>
    <row r="161" spans="1:16" ht="15.75" x14ac:dyDescent="0.25">
      <c r="A161" s="188"/>
      <c r="B161" s="50" t="s">
        <v>65</v>
      </c>
      <c r="C161" s="50" t="s">
        <v>66</v>
      </c>
      <c r="D161" s="50" t="s">
        <v>67</v>
      </c>
      <c r="E161" s="50" t="s">
        <v>68</v>
      </c>
      <c r="F161" s="50" t="s">
        <v>69</v>
      </c>
      <c r="G161" s="50" t="s">
        <v>70</v>
      </c>
      <c r="H161" s="195"/>
      <c r="I161" s="188"/>
      <c r="J161" s="188"/>
      <c r="K161" s="188"/>
      <c r="L161" s="188"/>
      <c r="M161" s="188"/>
      <c r="N161" s="188"/>
      <c r="O161" s="188"/>
    </row>
    <row r="162" spans="1:16" ht="15.75" x14ac:dyDescent="0.25">
      <c r="A162" s="50">
        <v>2402</v>
      </c>
      <c r="B162" s="51">
        <v>139</v>
      </c>
      <c r="C162" s="51"/>
      <c r="D162" s="51"/>
      <c r="E162" s="51"/>
      <c r="F162" s="51"/>
      <c r="G162" s="51"/>
      <c r="H162" s="84"/>
      <c r="I162" s="136"/>
      <c r="J162" s="139"/>
      <c r="K162" s="140"/>
      <c r="L162" s="146"/>
      <c r="M162" s="53">
        <f>B162</f>
        <v>139</v>
      </c>
      <c r="N162" s="147"/>
      <c r="O162" s="146"/>
    </row>
    <row r="163" spans="1:16" ht="15.75" x14ac:dyDescent="0.25">
      <c r="A163" s="50">
        <v>2501</v>
      </c>
      <c r="B163" s="51"/>
      <c r="C163" s="51">
        <v>128</v>
      </c>
      <c r="D163" s="51"/>
      <c r="E163" s="51"/>
      <c r="F163" s="51"/>
      <c r="G163" s="51"/>
      <c r="H163" s="84"/>
      <c r="I163" s="137"/>
      <c r="J163" s="57"/>
      <c r="K163" s="141"/>
      <c r="L163" s="56">
        <f>C163/B162</f>
        <v>0.92086330935251803</v>
      </c>
      <c r="M163" s="55">
        <v>130</v>
      </c>
      <c r="N163" s="56">
        <f t="shared" ref="N163" si="14">M163/M162</f>
        <v>0.93525179856115104</v>
      </c>
      <c r="O163" s="56">
        <f t="shared" ref="O163" si="15">1-N163</f>
        <v>6.4748201438848962E-2</v>
      </c>
    </row>
    <row r="164" spans="1:16" ht="15.75" x14ac:dyDescent="0.25">
      <c r="A164" s="91" t="s">
        <v>100</v>
      </c>
      <c r="B164" s="51"/>
      <c r="C164" s="51"/>
      <c r="D164" s="51">
        <v>121</v>
      </c>
      <c r="E164" s="51"/>
      <c r="F164" s="51"/>
      <c r="G164" s="51"/>
      <c r="H164" s="84"/>
      <c r="I164" s="137"/>
      <c r="J164" s="57"/>
      <c r="K164" s="141"/>
      <c r="L164" s="145">
        <f>D164/C163</f>
        <v>0.9453125</v>
      </c>
      <c r="M164" s="55">
        <v>122</v>
      </c>
      <c r="N164" s="56">
        <f t="shared" ref="N164" si="16">M164/M163</f>
        <v>0.93846153846153846</v>
      </c>
      <c r="O164" s="56">
        <f t="shared" ref="O164" si="17">1-N164</f>
        <v>6.1538461538461542E-2</v>
      </c>
      <c r="P164" s="100">
        <f>M164/M162</f>
        <v>0.87769784172661869</v>
      </c>
    </row>
    <row r="165" spans="1:16" ht="15.75" x14ac:dyDescent="0.25">
      <c r="A165" s="91" t="s">
        <v>101</v>
      </c>
      <c r="B165" s="51"/>
      <c r="C165" s="51"/>
      <c r="D165" s="51"/>
      <c r="E165" s="51"/>
      <c r="F165" s="51"/>
      <c r="G165" s="51"/>
      <c r="H165" s="84"/>
      <c r="I165" s="137"/>
      <c r="J165" s="57"/>
      <c r="K165" s="141"/>
      <c r="L165" s="145"/>
      <c r="M165" s="55"/>
      <c r="N165" s="56"/>
      <c r="O165" s="56"/>
    </row>
    <row r="166" spans="1:16" ht="15.75" x14ac:dyDescent="0.25">
      <c r="A166" s="91" t="s">
        <v>102</v>
      </c>
      <c r="B166" s="51"/>
      <c r="C166" s="51"/>
      <c r="D166" s="51"/>
      <c r="E166" s="51"/>
      <c r="F166" s="51"/>
      <c r="G166" s="51"/>
      <c r="H166" s="84"/>
      <c r="I166" s="137"/>
      <c r="J166" s="57"/>
      <c r="K166" s="141"/>
      <c r="L166" s="145"/>
      <c r="M166" s="55"/>
      <c r="N166" s="56"/>
      <c r="O166" s="56"/>
    </row>
    <row r="167" spans="1:16" ht="15.75" x14ac:dyDescent="0.25">
      <c r="A167" s="91" t="s">
        <v>105</v>
      </c>
      <c r="B167" s="51"/>
      <c r="C167" s="51"/>
      <c r="D167" s="51"/>
      <c r="E167" s="51"/>
      <c r="F167" s="51"/>
      <c r="G167" s="51"/>
      <c r="H167" s="84"/>
      <c r="I167" s="137"/>
      <c r="J167" s="57"/>
      <c r="K167" s="141"/>
      <c r="L167" s="145"/>
      <c r="M167" s="173"/>
      <c r="N167" s="56"/>
      <c r="O167" s="56"/>
    </row>
    <row r="168" spans="1:16" ht="15.75" x14ac:dyDescent="0.25">
      <c r="A168" s="91" t="s">
        <v>107</v>
      </c>
      <c r="B168" s="51"/>
      <c r="C168" s="51"/>
      <c r="D168" s="51"/>
      <c r="E168" s="51"/>
      <c r="F168" s="51"/>
      <c r="G168" s="51"/>
      <c r="H168" s="84"/>
      <c r="I168" s="137"/>
      <c r="J168" s="57"/>
      <c r="K168" s="142"/>
      <c r="L168" s="57"/>
      <c r="M168" s="173"/>
      <c r="N168" s="57"/>
      <c r="O168" s="148"/>
    </row>
    <row r="169" spans="1:16" ht="15.75" x14ac:dyDescent="0.25">
      <c r="A169" s="91" t="s">
        <v>108</v>
      </c>
      <c r="B169" s="51"/>
      <c r="C169" s="51"/>
      <c r="D169" s="51"/>
      <c r="E169" s="51"/>
      <c r="F169" s="51"/>
      <c r="G169" s="51"/>
      <c r="H169" s="84"/>
      <c r="I169" s="137"/>
      <c r="J169" s="57"/>
      <c r="K169" s="142"/>
      <c r="L169" s="57"/>
      <c r="M169" s="173"/>
      <c r="N169" s="57"/>
      <c r="O169" s="148"/>
    </row>
    <row r="170" spans="1:16" ht="15.75" x14ac:dyDescent="0.25">
      <c r="A170" s="91" t="s">
        <v>109</v>
      </c>
      <c r="B170" s="51"/>
      <c r="C170" s="51"/>
      <c r="D170" s="51"/>
      <c r="E170" s="51"/>
      <c r="F170" s="51"/>
      <c r="G170" s="51"/>
      <c r="H170" s="84"/>
      <c r="I170" s="137"/>
      <c r="J170" s="57"/>
      <c r="K170" s="142"/>
      <c r="L170" s="57"/>
      <c r="M170" s="173"/>
      <c r="N170" s="57"/>
      <c r="O170" s="148"/>
    </row>
    <row r="171" spans="1:16" ht="15.75" x14ac:dyDescent="0.25">
      <c r="A171" s="91" t="s">
        <v>110</v>
      </c>
      <c r="B171" s="51"/>
      <c r="C171" s="51"/>
      <c r="D171" s="51"/>
      <c r="E171" s="51"/>
      <c r="F171" s="51"/>
      <c r="G171" s="51"/>
      <c r="H171" s="84"/>
      <c r="I171" s="138"/>
      <c r="J171" s="143"/>
      <c r="K171" s="144"/>
      <c r="L171" s="143"/>
      <c r="M171" s="173"/>
      <c r="N171" s="143"/>
      <c r="O171" s="54"/>
    </row>
    <row r="172" spans="1:16" ht="18" x14ac:dyDescent="0.25">
      <c r="A172" s="19"/>
      <c r="B172" s="199" t="s">
        <v>74</v>
      </c>
      <c r="C172" s="192"/>
      <c r="D172" s="192"/>
      <c r="E172" s="192"/>
      <c r="F172" s="192"/>
      <c r="G172" s="193"/>
      <c r="H172" s="71">
        <f>SUM(H164:H171)</f>
        <v>0</v>
      </c>
      <c r="I172" s="94">
        <f>H168/B162</f>
        <v>0</v>
      </c>
      <c r="J172" s="94">
        <f>H172/B162</f>
        <v>0</v>
      </c>
      <c r="K172" s="94">
        <f>J172-I172</f>
        <v>0</v>
      </c>
      <c r="L172" s="1"/>
      <c r="M172" s="24"/>
      <c r="N172" s="27"/>
      <c r="O172" s="1"/>
    </row>
    <row r="173" spans="1:16" ht="12.75" customHeight="1" x14ac:dyDescent="0.2"/>
    <row r="174" spans="1:16" ht="12.75" customHeight="1" x14ac:dyDescent="0.2"/>
    <row r="175" spans="1:16" ht="26.25" customHeight="1" x14ac:dyDescent="0.4">
      <c r="A175" s="29"/>
      <c r="B175" s="183" t="s">
        <v>63</v>
      </c>
      <c r="C175" s="184"/>
      <c r="D175" s="184"/>
      <c r="E175" s="184"/>
      <c r="F175" s="184"/>
      <c r="G175" s="184"/>
      <c r="H175" s="89">
        <v>2502</v>
      </c>
      <c r="I175" s="79"/>
      <c r="J175" s="79"/>
      <c r="K175" s="79"/>
      <c r="L175" s="79"/>
      <c r="M175" s="79"/>
      <c r="N175" s="24"/>
      <c r="O175" s="24"/>
      <c r="P175" s="90"/>
    </row>
    <row r="176" spans="1:16" ht="20.25" customHeight="1" x14ac:dyDescent="0.25">
      <c r="A176" s="190" t="s">
        <v>16</v>
      </c>
      <c r="B176" s="191" t="s">
        <v>64</v>
      </c>
      <c r="C176" s="192"/>
      <c r="D176" s="192"/>
      <c r="E176" s="192"/>
      <c r="F176" s="192"/>
      <c r="G176" s="193"/>
      <c r="H176" s="194" t="s">
        <v>17</v>
      </c>
      <c r="I176" s="189" t="s">
        <v>8</v>
      </c>
      <c r="J176" s="189" t="s">
        <v>9</v>
      </c>
      <c r="K176" s="196" t="s">
        <v>10</v>
      </c>
      <c r="L176" s="189" t="s">
        <v>11</v>
      </c>
      <c r="M176" s="187" t="s">
        <v>12</v>
      </c>
      <c r="N176" s="187" t="s">
        <v>13</v>
      </c>
      <c r="O176" s="189" t="s">
        <v>14</v>
      </c>
      <c r="P176" s="90"/>
    </row>
    <row r="177" spans="1:16" ht="15.75" customHeight="1" x14ac:dyDescent="0.25">
      <c r="A177" s="188"/>
      <c r="B177" s="50" t="s">
        <v>65</v>
      </c>
      <c r="C177" s="50" t="s">
        <v>66</v>
      </c>
      <c r="D177" s="50" t="s">
        <v>67</v>
      </c>
      <c r="E177" s="50" t="s">
        <v>68</v>
      </c>
      <c r="F177" s="50" t="s">
        <v>69</v>
      </c>
      <c r="G177" s="50" t="s">
        <v>70</v>
      </c>
      <c r="H177" s="195"/>
      <c r="I177" s="188"/>
      <c r="J177" s="188"/>
      <c r="K177" s="188"/>
      <c r="L177" s="188"/>
      <c r="M177" s="188"/>
      <c r="N177" s="188"/>
      <c r="O177" s="188"/>
      <c r="P177" s="90"/>
    </row>
    <row r="178" spans="1:16" ht="15.75" customHeight="1" x14ac:dyDescent="0.25">
      <c r="A178" s="91" t="s">
        <v>100</v>
      </c>
      <c r="B178" s="51">
        <v>106</v>
      </c>
      <c r="C178" s="51"/>
      <c r="D178" s="51"/>
      <c r="E178" s="51"/>
      <c r="F178" s="51"/>
      <c r="G178" s="51"/>
      <c r="H178" s="84"/>
      <c r="I178" s="136"/>
      <c r="J178" s="139"/>
      <c r="K178" s="140"/>
      <c r="L178" s="146"/>
      <c r="M178" s="53">
        <f>B178</f>
        <v>106</v>
      </c>
      <c r="N178" s="147"/>
      <c r="O178" s="146"/>
      <c r="P178" s="90"/>
    </row>
    <row r="179" spans="1:16" ht="15.75" customHeight="1" x14ac:dyDescent="0.25">
      <c r="A179" s="91" t="s">
        <v>101</v>
      </c>
      <c r="B179" s="51"/>
      <c r="C179" s="51"/>
      <c r="D179" s="51"/>
      <c r="E179" s="51"/>
      <c r="F179" s="51"/>
      <c r="G179" s="51"/>
      <c r="H179" s="84"/>
      <c r="I179" s="137"/>
      <c r="J179" s="57"/>
      <c r="K179" s="141"/>
      <c r="L179" s="56">
        <f>C179/B178</f>
        <v>0</v>
      </c>
      <c r="M179" s="55"/>
      <c r="N179" s="56">
        <f>M179/M178</f>
        <v>0</v>
      </c>
      <c r="O179" s="56">
        <f t="shared" ref="O179" si="18">1-N179</f>
        <v>1</v>
      </c>
      <c r="P179" s="90"/>
    </row>
    <row r="180" spans="1:16" ht="15.75" customHeight="1" x14ac:dyDescent="0.25">
      <c r="A180" s="91" t="s">
        <v>102</v>
      </c>
      <c r="B180" s="51"/>
      <c r="C180" s="51"/>
      <c r="D180" s="51"/>
      <c r="E180" s="51"/>
      <c r="F180" s="51"/>
      <c r="G180" s="51"/>
      <c r="H180" s="84"/>
      <c r="I180" s="137"/>
      <c r="J180" s="57"/>
      <c r="K180" s="141"/>
      <c r="L180" s="145"/>
      <c r="M180" s="55"/>
      <c r="N180" s="145"/>
      <c r="O180" s="56"/>
      <c r="P180" s="30">
        <f>M180/M178</f>
        <v>0</v>
      </c>
    </row>
    <row r="181" spans="1:16" ht="15.75" customHeight="1" x14ac:dyDescent="0.25">
      <c r="A181" s="91" t="s">
        <v>105</v>
      </c>
      <c r="B181" s="51"/>
      <c r="C181" s="51"/>
      <c r="D181" s="51"/>
      <c r="E181" s="51"/>
      <c r="F181" s="51"/>
      <c r="G181" s="51"/>
      <c r="H181" s="84"/>
      <c r="I181" s="137"/>
      <c r="J181" s="57"/>
      <c r="K181" s="141"/>
      <c r="L181" s="145"/>
      <c r="M181" s="55"/>
      <c r="N181" s="145"/>
      <c r="O181" s="56"/>
      <c r="P181" s="90"/>
    </row>
    <row r="182" spans="1:16" ht="15.75" customHeight="1" x14ac:dyDescent="0.25">
      <c r="A182" s="91" t="s">
        <v>107</v>
      </c>
      <c r="B182" s="51"/>
      <c r="C182" s="51"/>
      <c r="D182" s="51"/>
      <c r="E182" s="51"/>
      <c r="F182" s="51"/>
      <c r="G182" s="51"/>
      <c r="H182" s="84"/>
      <c r="I182" s="137"/>
      <c r="J182" s="57"/>
      <c r="K182" s="141"/>
      <c r="L182" s="145"/>
      <c r="M182" s="55"/>
      <c r="N182" s="145"/>
      <c r="O182" s="56"/>
      <c r="P182" s="90"/>
    </row>
    <row r="183" spans="1:16" ht="15.75" customHeight="1" x14ac:dyDescent="0.25">
      <c r="A183" s="91" t="s">
        <v>108</v>
      </c>
      <c r="B183" s="51"/>
      <c r="C183" s="51"/>
      <c r="D183" s="51"/>
      <c r="E183" s="51"/>
      <c r="F183" s="51"/>
      <c r="G183" s="51"/>
      <c r="H183" s="84"/>
      <c r="I183" s="137"/>
      <c r="J183" s="57"/>
      <c r="K183" s="141"/>
      <c r="L183" s="145"/>
      <c r="M183" s="173"/>
      <c r="N183" s="145"/>
      <c r="O183" s="56"/>
      <c r="P183" s="90"/>
    </row>
    <row r="184" spans="1:16" ht="15.75" customHeight="1" x14ac:dyDescent="0.25">
      <c r="A184" s="91" t="s">
        <v>109</v>
      </c>
      <c r="B184" s="51"/>
      <c r="C184" s="51"/>
      <c r="D184" s="51"/>
      <c r="E184" s="51"/>
      <c r="F184" s="51"/>
      <c r="G184" s="51"/>
      <c r="H184" s="84"/>
      <c r="I184" s="137"/>
      <c r="J184" s="57"/>
      <c r="K184" s="142"/>
      <c r="L184" s="57"/>
      <c r="M184" s="173"/>
      <c r="N184" s="57"/>
      <c r="O184" s="148"/>
      <c r="P184" s="90"/>
    </row>
    <row r="185" spans="1:16" ht="15.75" customHeight="1" x14ac:dyDescent="0.25">
      <c r="A185" s="91" t="s">
        <v>110</v>
      </c>
      <c r="B185" s="51"/>
      <c r="C185" s="51"/>
      <c r="D185" s="51"/>
      <c r="E185" s="51"/>
      <c r="F185" s="51"/>
      <c r="G185" s="51"/>
      <c r="H185" s="84"/>
      <c r="I185" s="137"/>
      <c r="J185" s="57"/>
      <c r="K185" s="142"/>
      <c r="L185" s="57"/>
      <c r="M185" s="173"/>
      <c r="N185" s="57"/>
      <c r="O185" s="148"/>
      <c r="P185" s="90"/>
    </row>
    <row r="186" spans="1:16" ht="15.75" customHeight="1" x14ac:dyDescent="0.25">
      <c r="A186" s="91" t="s">
        <v>111</v>
      </c>
      <c r="B186" s="51"/>
      <c r="C186" s="51"/>
      <c r="D186" s="51"/>
      <c r="E186" s="51"/>
      <c r="F186" s="51"/>
      <c r="G186" s="51"/>
      <c r="H186" s="84"/>
      <c r="I186" s="137"/>
      <c r="J186" s="57"/>
      <c r="K186" s="142"/>
      <c r="L186" s="57"/>
      <c r="M186" s="173"/>
      <c r="N186" s="57"/>
      <c r="O186" s="148"/>
      <c r="P186" s="90"/>
    </row>
    <row r="187" spans="1:16" ht="15.75" customHeight="1" x14ac:dyDescent="0.25">
      <c r="A187" s="91" t="s">
        <v>112</v>
      </c>
      <c r="B187" s="51"/>
      <c r="C187" s="51"/>
      <c r="D187" s="51"/>
      <c r="E187" s="51"/>
      <c r="F187" s="51"/>
      <c r="G187" s="51"/>
      <c r="H187" s="84"/>
      <c r="I187" s="138"/>
      <c r="J187" s="143"/>
      <c r="K187" s="144"/>
      <c r="L187" s="143"/>
      <c r="M187" s="173"/>
      <c r="N187" s="143"/>
      <c r="O187" s="54"/>
      <c r="P187" s="90"/>
    </row>
    <row r="188" spans="1:16" ht="18" customHeight="1" x14ac:dyDescent="0.25">
      <c r="A188" s="19"/>
      <c r="B188" s="199" t="s">
        <v>74</v>
      </c>
      <c r="C188" s="192"/>
      <c r="D188" s="192"/>
      <c r="E188" s="192"/>
      <c r="F188" s="192"/>
      <c r="G188" s="193"/>
      <c r="H188" s="71">
        <f>SUM(H180:H187)</f>
        <v>0</v>
      </c>
      <c r="I188" s="94">
        <f>H183/B178</f>
        <v>0</v>
      </c>
      <c r="J188" s="94">
        <f>H188/B178</f>
        <v>0</v>
      </c>
      <c r="K188" s="94">
        <f>J188-I188</f>
        <v>0</v>
      </c>
      <c r="L188" s="1"/>
      <c r="M188" s="24"/>
      <c r="N188" s="27"/>
      <c r="O188" s="1"/>
      <c r="P188" s="90"/>
    </row>
    <row r="189" spans="1:16" ht="12.75" customHeight="1" x14ac:dyDescent="0.2"/>
    <row r="190" spans="1:16" ht="12.75" customHeight="1" x14ac:dyDescent="0.2"/>
    <row r="191" spans="1:16" ht="12.75" customHeight="1" x14ac:dyDescent="0.2"/>
    <row r="192" spans="1:1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</sheetData>
  <mergeCells count="132">
    <mergeCell ref="N176:N177"/>
    <mergeCell ref="O176:O177"/>
    <mergeCell ref="B188:G188"/>
    <mergeCell ref="B175:G175"/>
    <mergeCell ref="A176:A177"/>
    <mergeCell ref="B176:G176"/>
    <mergeCell ref="H176:H177"/>
    <mergeCell ref="I176:I177"/>
    <mergeCell ref="J176:J177"/>
    <mergeCell ref="K176:K177"/>
    <mergeCell ref="L176:L177"/>
    <mergeCell ref="M176:M177"/>
    <mergeCell ref="N160:N161"/>
    <mergeCell ref="O160:O161"/>
    <mergeCell ref="B172:G172"/>
    <mergeCell ref="B159:G159"/>
    <mergeCell ref="A160:A161"/>
    <mergeCell ref="B160:G160"/>
    <mergeCell ref="H160:H161"/>
    <mergeCell ref="I160:I161"/>
    <mergeCell ref="J160:J161"/>
    <mergeCell ref="K160:K161"/>
    <mergeCell ref="L160:L161"/>
    <mergeCell ref="M160:M161"/>
    <mergeCell ref="O48:O49"/>
    <mergeCell ref="N80:N81"/>
    <mergeCell ref="O80:O81"/>
    <mergeCell ref="N64:N65"/>
    <mergeCell ref="O64:O65"/>
    <mergeCell ref="B140:G140"/>
    <mergeCell ref="B124:G124"/>
    <mergeCell ref="B127:G127"/>
    <mergeCell ref="N128:N129"/>
    <mergeCell ref="O128:O129"/>
    <mergeCell ref="M128:M129"/>
    <mergeCell ref="O112:O113"/>
    <mergeCell ref="N96:N97"/>
    <mergeCell ref="O96:O97"/>
    <mergeCell ref="K96:K97"/>
    <mergeCell ref="L96:L97"/>
    <mergeCell ref="I112:I113"/>
    <mergeCell ref="J112:J113"/>
    <mergeCell ref="A128:A129"/>
    <mergeCell ref="B128:G128"/>
    <mergeCell ref="H128:H129"/>
    <mergeCell ref="K128:K129"/>
    <mergeCell ref="L128:L129"/>
    <mergeCell ref="I128:I129"/>
    <mergeCell ref="J128:J129"/>
    <mergeCell ref="M80:M81"/>
    <mergeCell ref="K64:K65"/>
    <mergeCell ref="L64:L65"/>
    <mergeCell ref="M64:M65"/>
    <mergeCell ref="I80:I81"/>
    <mergeCell ref="J80:J81"/>
    <mergeCell ref="I64:I65"/>
    <mergeCell ref="J64:J65"/>
    <mergeCell ref="K80:K81"/>
    <mergeCell ref="B108:G108"/>
    <mergeCell ref="B111:G111"/>
    <mergeCell ref="I96:I97"/>
    <mergeCell ref="J96:J97"/>
    <mergeCell ref="K112:K113"/>
    <mergeCell ref="L112:L113"/>
    <mergeCell ref="M112:M113"/>
    <mergeCell ref="M96:M97"/>
    <mergeCell ref="O32:O33"/>
    <mergeCell ref="A16:A17"/>
    <mergeCell ref="B16:G16"/>
    <mergeCell ref="H16:H17"/>
    <mergeCell ref="I16:I17"/>
    <mergeCell ref="J16:J17"/>
    <mergeCell ref="L16:L17"/>
    <mergeCell ref="M16:M17"/>
    <mergeCell ref="N16:N17"/>
    <mergeCell ref="O16:O17"/>
    <mergeCell ref="K32:K33"/>
    <mergeCell ref="L32:L33"/>
    <mergeCell ref="M32:M33"/>
    <mergeCell ref="B28:G28"/>
    <mergeCell ref="B31:G31"/>
    <mergeCell ref="I32:I33"/>
    <mergeCell ref="A32:A33"/>
    <mergeCell ref="B32:G32"/>
    <mergeCell ref="H32:H33"/>
    <mergeCell ref="A112:A113"/>
    <mergeCell ref="B112:G112"/>
    <mergeCell ref="H112:H113"/>
    <mergeCell ref="B15:G15"/>
    <mergeCell ref="K16:K17"/>
    <mergeCell ref="N112:N113"/>
    <mergeCell ref="B92:G92"/>
    <mergeCell ref="B95:G95"/>
    <mergeCell ref="J32:J33"/>
    <mergeCell ref="K48:K49"/>
    <mergeCell ref="B44:G44"/>
    <mergeCell ref="N32:N33"/>
    <mergeCell ref="L48:L49"/>
    <mergeCell ref="M48:M49"/>
    <mergeCell ref="I48:I49"/>
    <mergeCell ref="J48:J49"/>
    <mergeCell ref="L80:L81"/>
    <mergeCell ref="H64:H65"/>
    <mergeCell ref="B79:G79"/>
    <mergeCell ref="B47:G47"/>
    <mergeCell ref="A48:A49"/>
    <mergeCell ref="B48:G48"/>
    <mergeCell ref="H48:H49"/>
    <mergeCell ref="N48:N49"/>
    <mergeCell ref="A80:A81"/>
    <mergeCell ref="B80:G80"/>
    <mergeCell ref="H80:H81"/>
    <mergeCell ref="B76:G76"/>
    <mergeCell ref="B60:G60"/>
    <mergeCell ref="B63:G63"/>
    <mergeCell ref="A64:A65"/>
    <mergeCell ref="B64:G64"/>
    <mergeCell ref="A96:A97"/>
    <mergeCell ref="B96:G96"/>
    <mergeCell ref="H96:H97"/>
    <mergeCell ref="O144:O145"/>
    <mergeCell ref="B156:G156"/>
    <mergeCell ref="J144:J145"/>
    <mergeCell ref="K144:K145"/>
    <mergeCell ref="L144:L145"/>
    <mergeCell ref="M144:M145"/>
    <mergeCell ref="N144:N145"/>
    <mergeCell ref="B143:G143"/>
    <mergeCell ref="A144:A145"/>
    <mergeCell ref="B144:G144"/>
    <mergeCell ref="H144:H145"/>
    <mergeCell ref="I144:I145"/>
  </mergeCells>
  <phoneticPr fontId="26" type="noConversion"/>
  <pageMargins left="0.7" right="0.7" top="0.75" bottom="0.75" header="0" footer="0"/>
  <pageSetup orientation="landscape" r:id="rId1"/>
  <ignoredErrors>
    <ignoredError sqref="A24:A27 A40:A43 A57:A59 A72:A75 A88:A91 A104:A107 A120:A123 A134:A139 A150:A155 A164:A171 A178:A18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CONTADURIA</vt:lpstr>
      <vt:lpstr>DERECHO</vt:lpstr>
      <vt:lpstr>Proc Rec Min</vt:lpstr>
      <vt:lpstr>Bachillerato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PLANEACION</dc:creator>
  <cp:lastModifiedBy>Azucena</cp:lastModifiedBy>
  <dcterms:created xsi:type="dcterms:W3CDTF">2003-03-18T16:53:22Z</dcterms:created>
  <dcterms:modified xsi:type="dcterms:W3CDTF">2026-01-22T22:57:08Z</dcterms:modified>
</cp:coreProperties>
</file>